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Financial Accounting – Subsidiary &amp; Special Journals\Excel Worksheet\Comprehensive Problem\"/>
    </mc:Choice>
  </mc:AlternateContent>
  <xr:revisionPtr revIDLastSave="0" documentId="13_ncr:1_{CEAD462A-79C0-4284-9DD9-8A5FE049C09A}" xr6:coauthVersionLast="31" xr6:coauthVersionMax="31" xr10:uidLastSave="{00000000-0000-0000-0000-000000000000}"/>
  <bookViews>
    <workbookView xWindow="0" yWindow="0" windowWidth="17280" windowHeight="7215" firstSheet="4" activeTab="4" xr2:uid="{00000000-000D-0000-FFFF-FFFF00000000}"/>
  </bookViews>
  <sheets>
    <sheet name="Directions" sheetId="5" state="hidden" r:id="rId1"/>
    <sheet name="Beg Bal" sheetId="6" state="hidden" r:id="rId2"/>
    <sheet name="Journal Entries" sheetId="1" state="hidden" r:id="rId3"/>
    <sheet name="Special Journal" sheetId="7" state="hidden" r:id="rId4"/>
    <sheet name="Trial Balance" sheetId="8" r:id="rId5"/>
    <sheet name="Adusting Entries" sheetId="2" r:id="rId6"/>
    <sheet name="Financial Statements" sheetId="3" r:id="rId7"/>
    <sheet name="Closing Enries" sheetId="4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4" l="1"/>
  <c r="I17" i="4"/>
  <c r="D21" i="4"/>
  <c r="E19" i="4"/>
  <c r="I27" i="4"/>
  <c r="I26" i="4"/>
  <c r="I25" i="4"/>
  <c r="I23" i="4"/>
  <c r="I22" i="4"/>
  <c r="I21" i="4"/>
  <c r="I20" i="4"/>
  <c r="H20" i="4"/>
  <c r="I19" i="4"/>
  <c r="J17" i="4"/>
  <c r="J18" i="4"/>
  <c r="J19" i="4"/>
  <c r="J21" i="4"/>
  <c r="J22" i="4"/>
  <c r="J23" i="4"/>
  <c r="J24" i="4"/>
  <c r="J25" i="4"/>
  <c r="J26" i="4"/>
  <c r="J27" i="4"/>
  <c r="H27" i="4"/>
  <c r="H26" i="4"/>
  <c r="H25" i="4"/>
  <c r="H24" i="4"/>
  <c r="H23" i="4"/>
  <c r="H22" i="4"/>
  <c r="H21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O16" i="3"/>
  <c r="O12" i="3"/>
  <c r="K41" i="3"/>
  <c r="K40" i="3"/>
  <c r="J39" i="3"/>
  <c r="J38" i="3"/>
  <c r="J37" i="3"/>
  <c r="K32" i="3"/>
  <c r="K30" i="3"/>
  <c r="J23" i="3"/>
  <c r="J24" i="3"/>
  <c r="J25" i="3"/>
  <c r="J26" i="3"/>
  <c r="J27" i="3"/>
  <c r="J28" i="3"/>
  <c r="J29" i="3"/>
  <c r="J22" i="3"/>
  <c r="I29" i="3"/>
  <c r="I23" i="3"/>
  <c r="I24" i="3"/>
  <c r="I25" i="3"/>
  <c r="I26" i="3"/>
  <c r="I27" i="3"/>
  <c r="I28" i="3"/>
  <c r="I22" i="3"/>
  <c r="K20" i="3"/>
  <c r="G2" i="3"/>
  <c r="O9" i="3"/>
  <c r="N8" i="3"/>
  <c r="N6" i="3"/>
  <c r="N7" i="3"/>
  <c r="N5" i="3"/>
  <c r="M7" i="3"/>
  <c r="M6" i="3"/>
  <c r="M8" i="3"/>
  <c r="M5" i="3"/>
  <c r="L16" i="3"/>
  <c r="L15" i="3"/>
  <c r="K14" i="3"/>
  <c r="K12" i="3"/>
  <c r="J14" i="3"/>
  <c r="J13" i="3"/>
  <c r="J12" i="3"/>
  <c r="J11" i="3"/>
  <c r="I13" i="3"/>
  <c r="I11" i="3"/>
  <c r="L9" i="3"/>
  <c r="K7" i="3"/>
  <c r="K8" i="3"/>
  <c r="K6" i="3"/>
  <c r="K5" i="3"/>
  <c r="I5" i="3"/>
  <c r="I7" i="3"/>
  <c r="I8" i="3"/>
  <c r="I6" i="3"/>
  <c r="D2" i="3"/>
  <c r="B2" i="3"/>
  <c r="C28" i="3"/>
  <c r="C5" i="3"/>
  <c r="H6" i="2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J29" i="2"/>
  <c r="I19" i="2"/>
  <c r="I16" i="2"/>
  <c r="E18" i="2"/>
  <c r="D17" i="2"/>
  <c r="I7" i="2"/>
  <c r="I20" i="2"/>
  <c r="E15" i="2"/>
  <c r="D14" i="2"/>
  <c r="I15" i="2"/>
  <c r="I27" i="2"/>
  <c r="E12" i="2"/>
  <c r="I12" i="2"/>
  <c r="I26" i="2"/>
  <c r="E9" i="2"/>
  <c r="I10" i="2"/>
  <c r="I25" i="2"/>
  <c r="E6" i="2"/>
  <c r="H5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AK29" i="8"/>
  <c r="AK28" i="8"/>
  <c r="BG21" i="8"/>
  <c r="AU9" i="8"/>
  <c r="AM24" i="8"/>
  <c r="AV21" i="8"/>
  <c r="AF27" i="8"/>
  <c r="AF26" i="8"/>
  <c r="AF25" i="8"/>
  <c r="AG24" i="8"/>
  <c r="AB9" i="8"/>
  <c r="AA9" i="8"/>
  <c r="Z9" i="8"/>
  <c r="BA51" i="8"/>
  <c r="AU22" i="8"/>
  <c r="AQ32" i="8"/>
  <c r="AM47" i="8"/>
  <c r="BC16" i="8"/>
  <c r="AQ9" i="8"/>
  <c r="BK9" i="8"/>
  <c r="BG15" i="8"/>
  <c r="AQ15" i="8"/>
  <c r="AO18" i="8"/>
  <c r="AO19" i="8" s="1"/>
  <c r="AS52" i="8" s="1"/>
  <c r="AN10" i="8"/>
  <c r="AF22" i="8"/>
  <c r="AF21" i="8"/>
  <c r="AF20" i="8"/>
  <c r="AF19" i="8"/>
  <c r="AF18" i="8"/>
  <c r="AF17" i="8"/>
  <c r="AG16" i="8"/>
  <c r="U13" i="8"/>
  <c r="T13" i="8"/>
  <c r="S13" i="8"/>
  <c r="R13" i="8"/>
  <c r="L13" i="8"/>
  <c r="J15" i="8"/>
  <c r="AF8" i="8"/>
  <c r="AF14" i="8"/>
  <c r="AG13" i="8"/>
  <c r="AG12" i="8"/>
  <c r="AG11" i="8"/>
  <c r="AG9" i="8"/>
  <c r="AM18" i="8"/>
  <c r="AZ21" i="8"/>
  <c r="AZ9" i="8"/>
  <c r="BD9" i="8"/>
  <c r="AN17" i="8"/>
  <c r="AM9" i="8"/>
  <c r="N13" i="8"/>
  <c r="M13" i="8"/>
  <c r="K15" i="8"/>
  <c r="K13" i="8"/>
  <c r="J13" i="8"/>
  <c r="BD22" i="8"/>
  <c r="AM16" i="8"/>
  <c r="AG6" i="8"/>
  <c r="AF5" i="8"/>
  <c r="E8" i="8"/>
  <c r="U11" i="8"/>
  <c r="AM34" i="8"/>
  <c r="AN35" i="8"/>
  <c r="K11" i="8"/>
  <c r="AU35" i="8"/>
  <c r="S10" i="8"/>
  <c r="AR41" i="8"/>
  <c r="K10" i="8"/>
  <c r="AN33" i="8"/>
  <c r="K8" i="8"/>
  <c r="AQ40" i="8"/>
  <c r="AU34" i="8"/>
  <c r="U9" i="8"/>
  <c r="J20" i="4" l="1"/>
  <c r="AG10" i="8"/>
  <c r="BD23" i="8" s="1"/>
  <c r="AV33" i="8"/>
  <c r="AA7" i="8"/>
  <c r="AM32" i="8"/>
  <c r="U7" i="8"/>
  <c r="AV42" i="8"/>
  <c r="AZ32" i="8"/>
  <c r="AV32" i="8"/>
  <c r="BM65" i="8" l="1"/>
  <c r="BM66" i="8" s="1"/>
  <c r="BM67" i="8" s="1"/>
  <c r="AK26" i="8" s="1"/>
  <c r="BM58" i="8"/>
  <c r="BM59" i="8" s="1"/>
  <c r="BM60" i="8" s="1"/>
  <c r="AK25" i="8" s="1"/>
  <c r="BK55" i="8"/>
  <c r="AO47" i="8"/>
  <c r="AO48" i="8" s="1"/>
  <c r="AO49" i="8" s="1"/>
  <c r="AO40" i="8"/>
  <c r="AO41" i="8" s="1"/>
  <c r="AO42" i="8" s="1"/>
  <c r="AO32" i="8"/>
  <c r="AS9" i="8"/>
  <c r="AS10" i="8" s="1"/>
  <c r="AK8" i="8" s="1"/>
  <c r="BM22" i="8"/>
  <c r="AK27" i="8" s="1"/>
  <c r="AW14" i="8"/>
  <c r="AW15" i="8" s="1"/>
  <c r="AW16" i="8" s="1"/>
  <c r="AK12" i="8" s="1"/>
  <c r="BM21" i="8"/>
  <c r="BA14" i="8"/>
  <c r="BA15" i="8" s="1"/>
  <c r="BA16" i="8" s="1"/>
  <c r="AK15" i="8" s="1"/>
  <c r="BI15" i="8"/>
  <c r="AQ6" i="8"/>
  <c r="AY12" i="8"/>
  <c r="BK18" i="8"/>
  <c r="BG12" i="8"/>
  <c r="BE15" i="8"/>
  <c r="BE16" i="8" s="1"/>
  <c r="BE17" i="8" s="1"/>
  <c r="AK18" i="8" s="1"/>
  <c r="AW8" i="8"/>
  <c r="AW9" i="8" s="1"/>
  <c r="AW10" i="8" s="1"/>
  <c r="AK11" i="8" s="1"/>
  <c r="AO23" i="8"/>
  <c r="AO24" i="8" s="1"/>
  <c r="AK7" i="8" s="1"/>
  <c r="BM15" i="8"/>
  <c r="BM16" i="8" s="1"/>
  <c r="AK24" i="8" s="1"/>
  <c r="BC13" i="8"/>
  <c r="BA8" i="8"/>
  <c r="BA9" i="8" s="1"/>
  <c r="BA10" i="8" s="1"/>
  <c r="AK14" i="8" s="1"/>
  <c r="AU6" i="8"/>
  <c r="AM21" i="8"/>
  <c r="BI8" i="8"/>
  <c r="BI9" i="8" s="1"/>
  <c r="BI10" i="8" s="1"/>
  <c r="AK20" i="8" s="1"/>
  <c r="AY6" i="8"/>
  <c r="BK12" i="8"/>
  <c r="BE8" i="8"/>
  <c r="AS22" i="8"/>
  <c r="AS23" i="8" s="1"/>
  <c r="AS24" i="8" s="1"/>
  <c r="AK10" i="8" s="1"/>
  <c r="BM9" i="8"/>
  <c r="BM10" i="8" s="1"/>
  <c r="AK23" i="8" s="1"/>
  <c r="BC6" i="8"/>
  <c r="AQ20" i="8"/>
  <c r="BK6" i="8"/>
  <c r="AS40" i="8"/>
  <c r="AS41" i="8" s="1"/>
  <c r="AS42" i="8" s="1"/>
  <c r="AW42" i="8"/>
  <c r="AW43" i="8" s="1"/>
  <c r="AW44" i="8" s="1"/>
  <c r="BA32" i="8"/>
  <c r="BA33" i="8" s="1"/>
  <c r="BA34" i="8" s="1"/>
  <c r="AS32" i="8"/>
  <c r="AS33" i="8" s="1"/>
  <c r="AS34" i="8" s="1"/>
  <c r="AS35" i="8" s="1"/>
  <c r="BI21" i="8"/>
  <c r="BI22" i="8" s="1"/>
  <c r="AK22" i="8" s="1"/>
  <c r="AW32" i="8"/>
  <c r="BE21" i="8"/>
  <c r="BA20" i="8"/>
  <c r="BA21" i="8" s="1"/>
  <c r="BA22" i="8" s="1"/>
  <c r="BA23" i="8" s="1"/>
  <c r="BA24" i="8" s="1"/>
  <c r="AK16" i="8" s="1"/>
  <c r="AW20" i="8"/>
  <c r="AS14" i="8"/>
  <c r="AS15" i="8" s="1"/>
  <c r="AS16" i="8" s="1"/>
  <c r="AS17" i="8" s="1"/>
  <c r="AS18" i="8" s="1"/>
  <c r="AO15" i="8"/>
  <c r="AO16" i="8" s="1"/>
  <c r="AO8" i="8"/>
  <c r="AO9" i="8" s="1"/>
  <c r="AO10" i="8" s="1"/>
  <c r="AO11" i="8" s="1"/>
  <c r="BG18" i="8"/>
  <c r="BC19" i="8"/>
  <c r="AY18" i="8"/>
  <c r="AU18" i="8"/>
  <c r="AQ12" i="8"/>
  <c r="AM13" i="8"/>
  <c r="AM6" i="8"/>
  <c r="W9" i="7"/>
  <c r="X9" i="7"/>
  <c r="V9" i="7"/>
  <c r="Q12" i="7"/>
  <c r="R12" i="7"/>
  <c r="P12" i="7"/>
  <c r="K12" i="7"/>
  <c r="L12" i="7"/>
  <c r="J12" i="7"/>
  <c r="E8" i="7"/>
  <c r="BR70" i="7"/>
  <c r="BR71" i="7" s="1"/>
  <c r="BR72" i="7" s="1"/>
  <c r="AP26" i="7" s="1"/>
  <c r="BR63" i="7"/>
  <c r="BR64" i="7" s="1"/>
  <c r="BR65" i="7" s="1"/>
  <c r="AP25" i="7" s="1"/>
  <c r="BP60" i="7"/>
  <c r="AT45" i="7"/>
  <c r="AT46" i="7" s="1"/>
  <c r="AT47" i="7" s="1"/>
  <c r="AV29" i="7"/>
  <c r="AX29" i="7" s="1"/>
  <c r="AX30" i="7" s="1"/>
  <c r="AP8" i="7" s="1"/>
  <c r="BB28" i="7"/>
  <c r="BB29" i="7" s="1"/>
  <c r="BB30" i="7" s="1"/>
  <c r="AP12" i="7" s="1"/>
  <c r="AH28" i="7"/>
  <c r="BM11" i="7" s="1"/>
  <c r="BR27" i="7"/>
  <c r="BR28" i="7" s="1"/>
  <c r="AP27" i="7" s="1"/>
  <c r="BL27" i="7"/>
  <c r="BF27" i="7"/>
  <c r="BF28" i="7" s="1"/>
  <c r="BF29" i="7" s="1"/>
  <c r="AP15" i="7" s="1"/>
  <c r="BL26" i="7"/>
  <c r="BN26" i="7" s="1"/>
  <c r="AV26" i="7"/>
  <c r="BD25" i="7"/>
  <c r="BP24" i="7"/>
  <c r="AV24" i="7"/>
  <c r="AS24" i="7"/>
  <c r="AL24" i="7"/>
  <c r="BH24" i="7" s="1"/>
  <c r="BL23" i="7"/>
  <c r="BJ23" i="7"/>
  <c r="AZ23" i="7"/>
  <c r="AV23" i="7"/>
  <c r="AR23" i="7"/>
  <c r="BE22" i="7"/>
  <c r="BB22" i="7"/>
  <c r="AX22" i="7"/>
  <c r="AS22" i="7"/>
  <c r="AM22" i="7"/>
  <c r="AW16" i="7" s="1"/>
  <c r="AS40" i="7" s="1"/>
  <c r="BR21" i="7"/>
  <c r="BR22" i="7" s="1"/>
  <c r="AP24" i="7" s="1"/>
  <c r="BH21" i="7"/>
  <c r="BF21" i="7"/>
  <c r="AR21" i="7"/>
  <c r="AZ20" i="7"/>
  <c r="AV20" i="7"/>
  <c r="AR20" i="7"/>
  <c r="BN19" i="7"/>
  <c r="BN20" i="7" s="1"/>
  <c r="BN21" i="7" s="1"/>
  <c r="AP20" i="7" s="1"/>
  <c r="BD19" i="7"/>
  <c r="AR19" i="7"/>
  <c r="AH19" i="7"/>
  <c r="BP18" i="7"/>
  <c r="AS18" i="7"/>
  <c r="BI17" i="7"/>
  <c r="AS17" i="7"/>
  <c r="BJ16" i="7"/>
  <c r="BB16" i="7"/>
  <c r="BB17" i="7" s="1"/>
  <c r="BB18" i="7" s="1"/>
  <c r="AP10" i="7" s="1"/>
  <c r="AR16" i="7"/>
  <c r="AM16" i="7"/>
  <c r="AW15" i="7" s="1"/>
  <c r="AW46" i="7" s="1"/>
  <c r="BP15" i="7"/>
  <c r="BR15" i="7" s="1"/>
  <c r="BR16" i="7" s="1"/>
  <c r="AP23" i="7" s="1"/>
  <c r="AS15" i="7"/>
  <c r="BH14" i="7"/>
  <c r="BD14" i="7"/>
  <c r="AZ40" i="7" s="1"/>
  <c r="AZ14" i="7"/>
  <c r="AV14" i="7"/>
  <c r="AR52" i="7" s="1"/>
  <c r="AT52" i="7" s="1"/>
  <c r="AT53" i="7" s="1"/>
  <c r="AT54" i="7" s="1"/>
  <c r="AS14" i="7"/>
  <c r="BD13" i="7"/>
  <c r="AZ39" i="7" s="1"/>
  <c r="AR13" i="7"/>
  <c r="AM13" i="7"/>
  <c r="BM13" i="7" s="1"/>
  <c r="BP12" i="7"/>
  <c r="BE12" i="7"/>
  <c r="BA38" i="7" s="1"/>
  <c r="AV12" i="7"/>
  <c r="AV45" i="7" s="1"/>
  <c r="AX45" i="7" s="1"/>
  <c r="AS12" i="7"/>
  <c r="BE11" i="7"/>
  <c r="BA47" i="7" s="1"/>
  <c r="BB47" i="7" s="1"/>
  <c r="BB48" i="7" s="1"/>
  <c r="BB49" i="7" s="1"/>
  <c r="AV11" i="7"/>
  <c r="AR38" i="7" s="1"/>
  <c r="AS11" i="7"/>
  <c r="BM10" i="7"/>
  <c r="BE10" i="7"/>
  <c r="BE37" i="7" s="1"/>
  <c r="BF37" i="7" s="1"/>
  <c r="BF38" i="7" s="1"/>
  <c r="BF39" i="7" s="1"/>
  <c r="AV10" i="7"/>
  <c r="AV37" i="7" s="1"/>
  <c r="AX37" i="7" s="1"/>
  <c r="AX38" i="7" s="1"/>
  <c r="AX39" i="7" s="1"/>
  <c r="AX40" i="7" s="1"/>
  <c r="AR10" i="7"/>
  <c r="BP9" i="7"/>
  <c r="BR9" i="7" s="1"/>
  <c r="BR10" i="7" s="1"/>
  <c r="AP22" i="7" s="1"/>
  <c r="BM9" i="7"/>
  <c r="BI9" i="7"/>
  <c r="BE9" i="7"/>
  <c r="BA37" i="7" s="1"/>
  <c r="BB37" i="7" s="1"/>
  <c r="AZ9" i="7"/>
  <c r="AV9" i="7"/>
  <c r="AR37" i="7" s="1"/>
  <c r="AT37" i="7" s="1"/>
  <c r="AR9" i="7"/>
  <c r="AM9" i="7"/>
  <c r="AW13" i="7" s="1"/>
  <c r="AS39" i="7" s="1"/>
  <c r="BN8" i="7"/>
  <c r="BJ8" i="7"/>
  <c r="BF8" i="7"/>
  <c r="BB8" i="7"/>
  <c r="AX8" i="7"/>
  <c r="AT8" i="7"/>
  <c r="BP6" i="7"/>
  <c r="BL6" i="7"/>
  <c r="BH6" i="7"/>
  <c r="BD6" i="7"/>
  <c r="AZ6" i="7"/>
  <c r="AV6" i="7"/>
  <c r="AR6" i="7"/>
  <c r="AM6" i="7"/>
  <c r="BM12" i="7" s="1"/>
  <c r="AS51" i="8" l="1"/>
  <c r="AS54" i="8" s="1"/>
  <c r="AK9" i="8"/>
  <c r="AW33" i="8"/>
  <c r="AW34" i="8" s="1"/>
  <c r="AW35" i="8" s="1"/>
  <c r="AW36" i="8" s="1"/>
  <c r="AW37" i="8" s="1"/>
  <c r="BA46" i="8" s="1"/>
  <c r="AO33" i="8"/>
  <c r="AO34" i="8" s="1"/>
  <c r="AO35" i="8" s="1"/>
  <c r="AW21" i="8"/>
  <c r="AW22" i="8" s="1"/>
  <c r="BE22" i="8"/>
  <c r="BE23" i="8" s="1"/>
  <c r="AK5" i="8"/>
  <c r="BE9" i="8"/>
  <c r="BE10" i="8" s="1"/>
  <c r="BE11" i="8" s="1"/>
  <c r="AK17" i="8" s="1"/>
  <c r="AO17" i="8"/>
  <c r="BI16" i="8"/>
  <c r="AK21" i="8" s="1"/>
  <c r="BJ17" i="7"/>
  <c r="BJ18" i="7" s="1"/>
  <c r="BJ19" i="7" s="1"/>
  <c r="AP17" i="7" s="1"/>
  <c r="AX9" i="7"/>
  <c r="AX10" i="7" s="1"/>
  <c r="AX11" i="7" s="1"/>
  <c r="AX12" i="7" s="1"/>
  <c r="AX13" i="7" s="1"/>
  <c r="AX14" i="7" s="1"/>
  <c r="AX15" i="7" s="1"/>
  <c r="AX16" i="7" s="1"/>
  <c r="AX17" i="7" s="1"/>
  <c r="AX18" i="7" s="1"/>
  <c r="AP6" i="7" s="1"/>
  <c r="BN9" i="7"/>
  <c r="BN10" i="7" s="1"/>
  <c r="BN11" i="7" s="1"/>
  <c r="BN12" i="7" s="1"/>
  <c r="BN13" i="7" s="1"/>
  <c r="BN14" i="7" s="1"/>
  <c r="BN15" i="7" s="1"/>
  <c r="AP19" i="7" s="1"/>
  <c r="BN27" i="7"/>
  <c r="AP21" i="7" s="1"/>
  <c r="AX23" i="7"/>
  <c r="AX24" i="7" s="1"/>
  <c r="AP7" i="7" s="1"/>
  <c r="BB9" i="7"/>
  <c r="BB10" i="7" s="1"/>
  <c r="BB11" i="7" s="1"/>
  <c r="BB12" i="7" s="1"/>
  <c r="AP9" i="7" s="1"/>
  <c r="BF22" i="7"/>
  <c r="BF23" i="7" s="1"/>
  <c r="AP14" i="7" s="1"/>
  <c r="BF9" i="7"/>
  <c r="BF10" i="7" s="1"/>
  <c r="BF11" i="7" s="1"/>
  <c r="BF12" i="7" s="1"/>
  <c r="BF13" i="7" s="1"/>
  <c r="BF14" i="7" s="1"/>
  <c r="BF15" i="7" s="1"/>
  <c r="BF16" i="7" s="1"/>
  <c r="BF17" i="7" s="1"/>
  <c r="AP13" i="7" s="1"/>
  <c r="AT9" i="7"/>
  <c r="AT10" i="7" s="1"/>
  <c r="AT11" i="7" s="1"/>
  <c r="AT12" i="7" s="1"/>
  <c r="AT13" i="7" s="1"/>
  <c r="AT14" i="7" s="1"/>
  <c r="AT15" i="7" s="1"/>
  <c r="AT16" i="7" s="1"/>
  <c r="AT17" i="7" s="1"/>
  <c r="AT18" i="7" s="1"/>
  <c r="AT19" i="7" s="1"/>
  <c r="AT20" i="7" s="1"/>
  <c r="AT21" i="7" s="1"/>
  <c r="AT22" i="7" s="1"/>
  <c r="AT23" i="7" s="1"/>
  <c r="AT24" i="7" s="1"/>
  <c r="AT25" i="7" s="1"/>
  <c r="AT26" i="7" s="1"/>
  <c r="AP5" i="7" s="1"/>
  <c r="BJ9" i="7"/>
  <c r="BJ10" i="7" s="1"/>
  <c r="BJ11" i="7" s="1"/>
  <c r="BJ12" i="7" s="1"/>
  <c r="AP16" i="7" s="1"/>
  <c r="AX46" i="7"/>
  <c r="AX47" i="7" s="1"/>
  <c r="BB23" i="7"/>
  <c r="BB24" i="7" s="1"/>
  <c r="AP11" i="7" s="1"/>
  <c r="BJ24" i="7"/>
  <c r="BJ25" i="7" s="1"/>
  <c r="AP18" i="7" s="1"/>
  <c r="BB38" i="7"/>
  <c r="BB39" i="7" s="1"/>
  <c r="BB40" i="7" s="1"/>
  <c r="BB41" i="7" s="1"/>
  <c r="BB42" i="7" s="1"/>
  <c r="BF51" i="7" s="1"/>
  <c r="AT38" i="7"/>
  <c r="AT39" i="7" s="1"/>
  <c r="AT40" i="7" s="1"/>
  <c r="I28" i="4"/>
  <c r="I29" i="4"/>
  <c r="BE24" i="8" l="1"/>
  <c r="AK19" i="8" s="1"/>
  <c r="AW23" i="8"/>
  <c r="AK13" i="8" s="1"/>
  <c r="AL2" i="8" s="1"/>
  <c r="AK6" i="8"/>
  <c r="AQ2" i="7"/>
  <c r="AX56" i="7"/>
  <c r="AP29" i="7"/>
  <c r="AT5" i="7"/>
  <c r="AO2" i="7"/>
  <c r="AP28" i="7"/>
  <c r="AT2" i="7"/>
  <c r="U24" i="1"/>
  <c r="N24" i="1"/>
  <c r="AJ24" i="1" s="1"/>
  <c r="T23" i="1"/>
  <c r="O22" i="1"/>
  <c r="Y16" i="1" s="1"/>
  <c r="U40" i="1" s="1"/>
  <c r="U22" i="1"/>
  <c r="AF14" i="1"/>
  <c r="AB40" i="1" s="1"/>
  <c r="T21" i="1"/>
  <c r="O16" i="1"/>
  <c r="Y15" i="1" s="1"/>
  <c r="Y46" i="1" s="1"/>
  <c r="X14" i="1"/>
  <c r="T52" i="1" s="1"/>
  <c r="T20" i="1"/>
  <c r="O13" i="1"/>
  <c r="AO13" i="1" s="1"/>
  <c r="T19" i="1"/>
  <c r="O9" i="1"/>
  <c r="Y13" i="1" s="1"/>
  <c r="U39" i="1" s="1"/>
  <c r="X12" i="1"/>
  <c r="X45" i="1" s="1"/>
  <c r="O6" i="1"/>
  <c r="AO12" i="1" s="1"/>
  <c r="X11" i="1"/>
  <c r="T38" i="1" s="1"/>
  <c r="J28" i="1"/>
  <c r="AO11" i="1" s="1"/>
  <c r="U18" i="1"/>
  <c r="AN27" i="1"/>
  <c r="U17" i="1"/>
  <c r="AF13" i="1"/>
  <c r="AB39" i="1" s="1"/>
  <c r="X10" i="1"/>
  <c r="X37" i="1" s="1"/>
  <c r="T16" i="1"/>
  <c r="J19" i="1"/>
  <c r="AO10" i="1" s="1"/>
  <c r="AG12" i="1"/>
  <c r="AC38" i="1" s="1"/>
  <c r="X24" i="1"/>
  <c r="AO5" i="8" l="1"/>
  <c r="AQ3" i="7"/>
  <c r="AO2" i="8"/>
  <c r="AL3" i="8" s="1"/>
  <c r="AJ2" i="8"/>
  <c r="I29" i="2"/>
  <c r="AO9" i="1"/>
  <c r="X9" i="1"/>
  <c r="T37" i="1" s="1"/>
  <c r="U15" i="1"/>
  <c r="X29" i="1"/>
  <c r="U14" i="1"/>
  <c r="AR15" i="1"/>
  <c r="I28" i="2" l="1"/>
  <c r="AK9" i="1"/>
  <c r="T13" i="1"/>
  <c r="AG11" i="1"/>
  <c r="AC47" i="1" s="1"/>
  <c r="AR9" i="1"/>
  <c r="U12" i="1"/>
  <c r="AN26" i="1"/>
  <c r="AG10" i="1"/>
  <c r="AG37" i="1" s="1"/>
  <c r="X23" i="1"/>
  <c r="AG9" i="1"/>
  <c r="AC37" i="1" s="1"/>
  <c r="AB23" i="1"/>
  <c r="U11" i="1"/>
  <c r="AB9" i="1"/>
  <c r="AG22" i="1"/>
  <c r="T10" i="1"/>
  <c r="AK17" i="1"/>
  <c r="T9" i="1"/>
  <c r="AR12" i="1" l="1"/>
  <c r="AJ14" i="1"/>
  <c r="AD47" i="1"/>
  <c r="AD48" i="1" s="1"/>
  <c r="AD49" i="1" s="1"/>
  <c r="AH37" i="1"/>
  <c r="AH38" i="1" s="1"/>
  <c r="AH39" i="1" s="1"/>
  <c r="AH51" i="1" s="1"/>
  <c r="AD37" i="1"/>
  <c r="AD38" i="1" s="1"/>
  <c r="AD39" i="1" s="1"/>
  <c r="AD40" i="1" s="1"/>
  <c r="AD41" i="1" s="1"/>
  <c r="AD42" i="1" s="1"/>
  <c r="V52" i="1"/>
  <c r="V53" i="1" s="1"/>
  <c r="V54" i="1" s="1"/>
  <c r="Z45" i="1"/>
  <c r="Z46" i="1" s="1"/>
  <c r="Z47" i="1" s="1"/>
  <c r="V45" i="1"/>
  <c r="V46" i="1" s="1"/>
  <c r="V47" i="1" s="1"/>
  <c r="Z37" i="1"/>
  <c r="Z38" i="1" s="1"/>
  <c r="Z39" i="1" s="1"/>
  <c r="Z40" i="1" s="1"/>
  <c r="V37" i="1"/>
  <c r="V38" i="1" s="1"/>
  <c r="V39" i="1" s="1"/>
  <c r="V40" i="1" s="1"/>
  <c r="AR24" i="1"/>
  <c r="AT27" i="1"/>
  <c r="AT28" i="1" s="1"/>
  <c r="R27" i="1" s="1"/>
  <c r="Z29" i="1"/>
  <c r="Z30" i="1" s="1"/>
  <c r="R8" i="1" s="1"/>
  <c r="X26" i="1"/>
  <c r="AR18" i="1"/>
  <c r="AT21" i="1"/>
  <c r="AT22" i="1" s="1"/>
  <c r="C22" i="5"/>
  <c r="C21" i="5"/>
  <c r="F11" i="5"/>
  <c r="C17" i="5"/>
  <c r="Z56" i="1" l="1"/>
  <c r="C9" i="5"/>
  <c r="AT15" i="1" l="1"/>
  <c r="AT16" i="1" l="1"/>
  <c r="R23" i="1" s="1"/>
  <c r="AP19" i="1"/>
  <c r="AP8" i="1"/>
  <c r="AP9" i="1" s="1"/>
  <c r="AP10" i="1" s="1"/>
  <c r="AP11" i="1" s="1"/>
  <c r="AP12" i="1" s="1"/>
  <c r="AP13" i="1" s="1"/>
  <c r="AP14" i="1" s="1"/>
  <c r="AP15" i="1" s="1"/>
  <c r="AL23" i="1"/>
  <c r="AL16" i="1"/>
  <c r="AL8" i="1"/>
  <c r="AH27" i="1"/>
  <c r="AH28" i="1" s="1"/>
  <c r="AH29" i="1" s="1"/>
  <c r="R15" i="1" s="1"/>
  <c r="AH21" i="1"/>
  <c r="AH22" i="1" s="1"/>
  <c r="AH23" i="1" s="1"/>
  <c r="R14" i="1" s="1"/>
  <c r="AH8" i="1"/>
  <c r="AH9" i="1" s="1"/>
  <c r="AD28" i="1"/>
  <c r="AD29" i="1" s="1"/>
  <c r="AD30" i="1" s="1"/>
  <c r="R12" i="1" s="1"/>
  <c r="AD22" i="1"/>
  <c r="AD23" i="1" s="1"/>
  <c r="AD24" i="1" s="1"/>
  <c r="R11" i="1" s="1"/>
  <c r="AD8" i="1"/>
  <c r="AD9" i="1" s="1"/>
  <c r="AD16" i="1"/>
  <c r="AD17" i="1" s="1"/>
  <c r="AD18" i="1" s="1"/>
  <c r="R10" i="1" s="1"/>
  <c r="Z22" i="1"/>
  <c r="Z8" i="1"/>
  <c r="V8" i="1"/>
  <c r="AR60" i="1"/>
  <c r="AT70" i="1"/>
  <c r="AT71" i="1" s="1"/>
  <c r="AT72" i="1" s="1"/>
  <c r="R26" i="1" s="1"/>
  <c r="J26" i="2" s="1"/>
  <c r="AT63" i="1"/>
  <c r="AT64" i="1" s="1"/>
  <c r="AT65" i="1" s="1"/>
  <c r="R25" i="1" s="1"/>
  <c r="J25" i="2" s="1"/>
  <c r="R24" i="1"/>
  <c r="J24" i="2" s="1"/>
  <c r="AR6" i="1"/>
  <c r="AN23" i="1"/>
  <c r="AJ21" i="1"/>
  <c r="AF25" i="1"/>
  <c r="AF19" i="1"/>
  <c r="AF6" i="1"/>
  <c r="AB20" i="1"/>
  <c r="AB14" i="1"/>
  <c r="AB6" i="1"/>
  <c r="AD10" i="1" l="1"/>
  <c r="AD11" i="1" s="1"/>
  <c r="AD12" i="1" s="1"/>
  <c r="R9" i="1" s="1"/>
  <c r="AH10" i="1"/>
  <c r="AH11" i="1" s="1"/>
  <c r="AH12" i="1" s="1"/>
  <c r="AH13" i="1" s="1"/>
  <c r="AH14" i="1" s="1"/>
  <c r="AH15" i="1" s="1"/>
  <c r="AH16" i="1" s="1"/>
  <c r="AH17" i="1" s="1"/>
  <c r="R13" i="1" s="1"/>
  <c r="AT9" i="1" l="1"/>
  <c r="AT10" i="1" s="1"/>
  <c r="AP26" i="1"/>
  <c r="AP27" i="1" s="1"/>
  <c r="AL24" i="1"/>
  <c r="AL25" i="1" s="1"/>
  <c r="R18" i="1" s="1"/>
  <c r="AN6" i="1"/>
  <c r="Z23" i="1"/>
  <c r="Z24" i="1" s="1"/>
  <c r="R7" i="1" s="1"/>
  <c r="X20" i="1"/>
  <c r="X6" i="1"/>
  <c r="T6" i="1"/>
  <c r="J10" i="2" l="1"/>
  <c r="R22" i="1"/>
  <c r="J18" i="2"/>
  <c r="R21" i="1"/>
  <c r="J14" i="2"/>
  <c r="J8" i="2"/>
  <c r="J11" i="2"/>
  <c r="AL9" i="1"/>
  <c r="AL10" i="1" s="1"/>
  <c r="AL11" i="1" s="1"/>
  <c r="J11" i="4" l="1"/>
  <c r="J8" i="4"/>
  <c r="J14" i="4"/>
  <c r="J10" i="4"/>
  <c r="J21" i="2"/>
  <c r="AL12" i="1"/>
  <c r="R16" i="1" s="1"/>
  <c r="S2" i="1" s="1"/>
  <c r="J16" i="2" l="1"/>
  <c r="J12" i="2"/>
  <c r="V9" i="1"/>
  <c r="V10" i="1" s="1"/>
  <c r="AJ6" i="1"/>
  <c r="J16" i="4" l="1"/>
  <c r="J12" i="4"/>
  <c r="AL17" i="1"/>
  <c r="Z9" i="1"/>
  <c r="V11" i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AP20" i="1"/>
  <c r="AP21" i="1" s="1"/>
  <c r="Z10" i="1" l="1"/>
  <c r="Z11" i="1" s="1"/>
  <c r="R5" i="1"/>
  <c r="J22" i="2"/>
  <c r="J23" i="2"/>
  <c r="R19" i="1"/>
  <c r="AL18" i="1"/>
  <c r="AL19" i="1" s="1"/>
  <c r="R20" i="1"/>
  <c r="J20" i="2" s="1"/>
  <c r="R29" i="1" l="1"/>
  <c r="J5" i="2"/>
  <c r="Z12" i="1"/>
  <c r="Z13" i="1" s="1"/>
  <c r="Z14" i="1" s="1"/>
  <c r="Z15" i="1" s="1"/>
  <c r="Z16" i="1" s="1"/>
  <c r="Z17" i="1" s="1"/>
  <c r="J15" i="2"/>
  <c r="R17" i="1"/>
  <c r="V2" i="1" s="1"/>
  <c r="J15" i="4" l="1"/>
  <c r="J19" i="2"/>
  <c r="Z18" i="1"/>
  <c r="V5" i="1" s="1"/>
  <c r="S3" i="1"/>
  <c r="J17" i="2"/>
  <c r="J13" i="2"/>
  <c r="I2" i="2" l="1"/>
  <c r="R6" i="1"/>
  <c r="Q2" i="1" s="1"/>
  <c r="J7" i="2"/>
  <c r="J7" i="4" l="1"/>
  <c r="J5" i="4"/>
  <c r="J13" i="4"/>
  <c r="I2" i="4" s="1"/>
  <c r="R28" i="1"/>
  <c r="H29" i="2" s="1"/>
  <c r="J6" i="2"/>
  <c r="C6" i="3" s="1"/>
  <c r="J9" i="2"/>
  <c r="J9" i="4" l="1"/>
  <c r="G2" i="2"/>
  <c r="H28" i="2"/>
  <c r="J27" i="2"/>
  <c r="J28" i="2" l="1"/>
  <c r="L2" i="2"/>
  <c r="I3" i="2" s="1"/>
  <c r="C29" i="3" l="1"/>
  <c r="D3" i="3"/>
  <c r="J6" i="4"/>
  <c r="H28" i="4"/>
  <c r="G2" i="4" l="1"/>
  <c r="H29" i="4"/>
  <c r="L2" i="4" l="1"/>
  <c r="I3" i="4" s="1"/>
  <c r="J29" i="4"/>
  <c r="J28" i="4"/>
</calcChain>
</file>

<file path=xl/sharedStrings.xml><?xml version="1.0" encoding="utf-8"?>
<sst xmlns="http://schemas.openxmlformats.org/spreadsheetml/2006/main" count="1011" uniqueCount="183">
  <si>
    <t>Trial Balance</t>
  </si>
  <si>
    <t>General Ledger</t>
  </si>
  <si>
    <t>Balance</t>
  </si>
  <si>
    <t>Accounts Receivable</t>
  </si>
  <si>
    <t>Net Income</t>
  </si>
  <si>
    <t>Assets</t>
  </si>
  <si>
    <t>=</t>
  </si>
  <si>
    <t>Liabilities</t>
  </si>
  <si>
    <t>+</t>
  </si>
  <si>
    <t>Owner's Equity</t>
  </si>
  <si>
    <t>Accounts</t>
  </si>
  <si>
    <t>Debit</t>
  </si>
  <si>
    <t>(Credit)</t>
  </si>
  <si>
    <t>Credit</t>
  </si>
  <si>
    <t>Beginning Balance</t>
  </si>
  <si>
    <t>Total Debits - Total (credits)</t>
  </si>
  <si>
    <t>Total General Ledger</t>
  </si>
  <si>
    <t xml:space="preserve">   </t>
  </si>
  <si>
    <t>Insurance Expense</t>
  </si>
  <si>
    <t>Date</t>
  </si>
  <si>
    <t>Unadjusted Trail Balance</t>
  </si>
  <si>
    <t>Adjusted Trial Balance</t>
  </si>
  <si>
    <t>Adjustment</t>
  </si>
  <si>
    <t>Balance Sheet</t>
  </si>
  <si>
    <t>Total assets</t>
  </si>
  <si>
    <t>Total liabilites and owner's equity</t>
  </si>
  <si>
    <t>Income Statement</t>
  </si>
  <si>
    <t>Statement of Owner's Equity</t>
  </si>
  <si>
    <t>Closed Trial Balance</t>
  </si>
  <si>
    <t xml:space="preserve">Record the transaction below as a journal entry. Post the journal entry to the general ledger. Area for date entry is indicated by blue. </t>
  </si>
  <si>
    <t>a.</t>
  </si>
  <si>
    <t>b.</t>
  </si>
  <si>
    <t>c.</t>
  </si>
  <si>
    <t>d.</t>
  </si>
  <si>
    <t>e.</t>
  </si>
  <si>
    <t>Use the information below to record adjusting entries as of the end of the month. Post entries into the worksheet provided</t>
  </si>
  <si>
    <t>Use the adjusted trial balance to create the financial statements</t>
  </si>
  <si>
    <t>Record the closing entries. Post the closing entries to the worksheet</t>
  </si>
  <si>
    <t>Advertising Expense</t>
  </si>
  <si>
    <t>Interest Expense</t>
  </si>
  <si>
    <t>Cash-Checking</t>
  </si>
  <si>
    <t>Landscaping Supplies</t>
  </si>
  <si>
    <t>Lawn Equipment</t>
  </si>
  <si>
    <t xml:space="preserve">Accounts Payable </t>
  </si>
  <si>
    <t>Interest Payable</t>
  </si>
  <si>
    <t>Unearned Revenue</t>
  </si>
  <si>
    <t>Landscaping Supplies Expense</t>
  </si>
  <si>
    <t>Equipment Rental Expense</t>
  </si>
  <si>
    <t>Depreciation Expense - Lawn Equipment</t>
  </si>
  <si>
    <t>Auto</t>
  </si>
  <si>
    <t>Capital</t>
  </si>
  <si>
    <t>Drawing</t>
  </si>
  <si>
    <t>Revenue</t>
  </si>
  <si>
    <t>Auto Expense</t>
  </si>
  <si>
    <t>Depreciation Expense - Auto</t>
  </si>
  <si>
    <t>Acc. Depr. - Auto</t>
  </si>
  <si>
    <t>Acc. Depr. - Lawn Equipment</t>
  </si>
  <si>
    <t>Depreciation Exp - Lawn Equip.</t>
  </si>
  <si>
    <t>Borrowed from bank</t>
  </si>
  <si>
    <t>Notes payable</t>
  </si>
  <si>
    <t>Purchased a truck for cash</t>
  </si>
  <si>
    <t>Accounts Receivable Subsidiary Ledger By Customer</t>
  </si>
  <si>
    <t>Accounts Payable Subsidiary Ledger By Customer</t>
  </si>
  <si>
    <t>A Co.</t>
  </si>
  <si>
    <t>Total AP subsidiary ledger by customer</t>
  </si>
  <si>
    <t>Total AR subsidiary ledger by customer</t>
  </si>
  <si>
    <t>LH &amp; G</t>
  </si>
  <si>
    <t xml:space="preserve">B Co. </t>
  </si>
  <si>
    <t>Received cash for work that will be done in the future</t>
  </si>
  <si>
    <t>Completed a job and left an invoice for client P Co. to be paid in the future</t>
  </si>
  <si>
    <t>P Co.</t>
  </si>
  <si>
    <t xml:space="preserve">Completed job for S Co. </t>
  </si>
  <si>
    <t xml:space="preserve">Received </t>
  </si>
  <si>
    <t>Well receive at a later date</t>
  </si>
  <si>
    <t xml:space="preserve">S Co. </t>
  </si>
  <si>
    <t>Paid LH &amp; G for purchases in the past on account</t>
  </si>
  <si>
    <t>F Co.</t>
  </si>
  <si>
    <t>Completed a job on account to be paid in the future and invoiced P Co.</t>
  </si>
  <si>
    <t>Completed a job on account to be paid in the future and invoiced M Co.</t>
  </si>
  <si>
    <t xml:space="preserve">M Co. </t>
  </si>
  <si>
    <t xml:space="preserve">Invoiced </t>
  </si>
  <si>
    <t xml:space="preserve">L Co. </t>
  </si>
  <si>
    <t>Received cash from M Co. for work done in the past</t>
  </si>
  <si>
    <t>Paid L H &amp; G for purchase in the past</t>
  </si>
  <si>
    <t>Received cash from P Co. for work done in the past</t>
  </si>
  <si>
    <t>Owner draws out money for personal use</t>
  </si>
  <si>
    <t>Owner deposited money into the business bank account</t>
  </si>
  <si>
    <t>Purchased landscaping supplies from  A Co. on account to be paid in the future</t>
  </si>
  <si>
    <t>Paid cash for gas &amp; oil</t>
  </si>
  <si>
    <t>Account to be received in the future</t>
  </si>
  <si>
    <t>Depreciation on truck</t>
  </si>
  <si>
    <t>Depreciation on equipment</t>
  </si>
  <si>
    <t>Supplies on hand at end of the month per physical count</t>
  </si>
  <si>
    <t>Unearned revenue as of the end of the month</t>
  </si>
  <si>
    <t>Paid for a years worth of general liability insurance</t>
  </si>
  <si>
    <t>Prepaid insurance</t>
  </si>
  <si>
    <t>Accrued interest on the note payable</t>
  </si>
  <si>
    <t>Interest expense</t>
  </si>
  <si>
    <t>Purchased advertising on account from B Co to be paid in the future</t>
  </si>
  <si>
    <t>Paid cash to rent equipment needed for a job</t>
  </si>
  <si>
    <t>Purchase supplies on account to be paid in the future LH &amp; G</t>
  </si>
  <si>
    <t>Paid for fuel and oil</t>
  </si>
  <si>
    <t>Completed a job for L Co.</t>
  </si>
  <si>
    <t>Landscaping Supplies Exp.</t>
  </si>
  <si>
    <t>Acc. Depr. Lawn Equipment</t>
  </si>
  <si>
    <t>Purchase lawn mower and garden tools from LH &amp; G Co. on account to be paid a  later date</t>
  </si>
  <si>
    <t>Adjusted Trail Balance</t>
  </si>
  <si>
    <t>General Journal</t>
  </si>
  <si>
    <t>For the Month Ended July 31, 20x1</t>
  </si>
  <si>
    <t>July  31, 20x1</t>
  </si>
  <si>
    <t>Current assets:</t>
  </si>
  <si>
    <t>Total current assets</t>
  </si>
  <si>
    <t>Property plant and equipment:</t>
  </si>
  <si>
    <t>Less Acc. Depr. - Auto</t>
  </si>
  <si>
    <t>Less Acc. Depr. - Lawn Equipment</t>
  </si>
  <si>
    <t>Current liabilities:</t>
  </si>
  <si>
    <t>Expenses:</t>
  </si>
  <si>
    <t>Total expenses</t>
  </si>
  <si>
    <t>Net income</t>
  </si>
  <si>
    <t>Capital July 1, 20x1</t>
  </si>
  <si>
    <t>Less drawing</t>
  </si>
  <si>
    <t>Increase in owner's equity</t>
  </si>
  <si>
    <t>Capital July 31, 20x1</t>
  </si>
  <si>
    <t xml:space="preserve">A/R Dr. Sales Cr. </t>
  </si>
  <si>
    <t>Customer</t>
  </si>
  <si>
    <t xml:space="preserve">P Co. </t>
  </si>
  <si>
    <t>Account Credited</t>
  </si>
  <si>
    <t>Explanation</t>
  </si>
  <si>
    <t>Cash Dr.</t>
  </si>
  <si>
    <t>Sales</t>
  </si>
  <si>
    <t>Owner Investment</t>
  </si>
  <si>
    <t>Loan</t>
  </si>
  <si>
    <t>Bank loan</t>
  </si>
  <si>
    <t>Advanced payment</t>
  </si>
  <si>
    <t>Other Dr.</t>
  </si>
  <si>
    <t xml:space="preserve">Sale </t>
  </si>
  <si>
    <t>Collection on account</t>
  </si>
  <si>
    <t xml:space="preserve">Cr. </t>
  </si>
  <si>
    <t>Landscaping</t>
  </si>
  <si>
    <t xml:space="preserve">Supplies Dr. </t>
  </si>
  <si>
    <t xml:space="preserve">Other Dr. </t>
  </si>
  <si>
    <t>Vendor</t>
  </si>
  <si>
    <t xml:space="preserve">Sales Journal </t>
  </si>
  <si>
    <t xml:space="preserve">Cash Receipts Journal </t>
  </si>
  <si>
    <t>Cash Payment Journal</t>
  </si>
  <si>
    <t xml:space="preserve">Payable Dr. </t>
  </si>
  <si>
    <t xml:space="preserve">Accounts </t>
  </si>
  <si>
    <t>Payable Cr.</t>
  </si>
  <si>
    <t>Completed a job and left an invoice for client S Co. to be paid in the future</t>
  </si>
  <si>
    <t>Completed a job and left an invoice for client M Co. to be paid in the future</t>
  </si>
  <si>
    <t>Purchases Journal</t>
  </si>
  <si>
    <t>Total</t>
  </si>
  <si>
    <t>Sales Cr.</t>
  </si>
  <si>
    <t>Other Cr</t>
  </si>
  <si>
    <t xml:space="preserve">Receivable Cr. </t>
  </si>
  <si>
    <t>Cash Cr.</t>
  </si>
  <si>
    <t>Owner capital</t>
  </si>
  <si>
    <t>Capital investment</t>
  </si>
  <si>
    <t>Loan Payable</t>
  </si>
  <si>
    <t>Loan from bank</t>
  </si>
  <si>
    <t>LH &amp;G</t>
  </si>
  <si>
    <t>Description</t>
  </si>
  <si>
    <t>Lawn mower</t>
  </si>
  <si>
    <t>A Co</t>
  </si>
  <si>
    <t>Supplies</t>
  </si>
  <si>
    <t>Gas Oil</t>
  </si>
  <si>
    <t>B Co.</t>
  </si>
  <si>
    <t>Advertising</t>
  </si>
  <si>
    <t>Unearned revenue</t>
  </si>
  <si>
    <t>Receive advance payment</t>
  </si>
  <si>
    <t>Equipment Rental</t>
  </si>
  <si>
    <t>Insurance</t>
  </si>
  <si>
    <t>Sale</t>
  </si>
  <si>
    <t>Fuel and oil</t>
  </si>
  <si>
    <t>M Co.</t>
  </si>
  <si>
    <t>Receive payment on account</t>
  </si>
  <si>
    <t>L Co.</t>
  </si>
  <si>
    <t>M. Co</t>
  </si>
  <si>
    <t>Draws</t>
  </si>
  <si>
    <t>Truck purchase</t>
  </si>
  <si>
    <t>Total Property plant and equipment</t>
  </si>
  <si>
    <t xml:space="preserve">Total current liabilities </t>
  </si>
  <si>
    <t>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</si>
</sst>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/d;@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00B0F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u/>
      <sz val="11"/>
      <color rgb="FF92D050"/>
      <name val="Calibri"/>
      <family val="2"/>
      <scheme val="minor"/>
    </font>
    <font>
      <b/>
      <u/>
      <sz val="11"/>
      <color rgb="FFFFC000"/>
      <name val="Calibri"/>
      <family val="2"/>
      <scheme val="minor"/>
    </font>
    <font>
      <b/>
      <u/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1"/>
      <color rgb="FF00B0F0"/>
      <name val="Calibri"/>
      <family val="2"/>
      <scheme val="minor"/>
    </font>
    <font>
      <b/>
      <u val="double"/>
      <sz val="11"/>
      <color rgb="FFFFFF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rgb="FFFFFF00"/>
      </top>
      <bottom style="double">
        <color rgb="FFFFFF00"/>
      </bottom>
      <diagonal/>
    </border>
    <border>
      <left style="thin">
        <color theme="0"/>
      </left>
      <right style="thin">
        <color theme="0"/>
      </right>
      <top style="medium">
        <color rgb="FF0070C0"/>
      </top>
      <bottom style="double">
        <color rgb="FF0070C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8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15" applyNumberFormat="0" applyFill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</cellStyleXfs>
  <cellXfs count="319">
    <xf numFmtId="0" fontId="0" fillId="0" borderId="0" xfId="0"/>
    <xf numFmtId="0" fontId="0" fillId="0" borderId="0" xfId="0" applyAlignment="1">
      <alignment horizontal="left"/>
    </xf>
    <xf numFmtId="37" fontId="0" fillId="0" borderId="0" xfId="0" applyNumberFormat="1"/>
    <xf numFmtId="37" fontId="5" fillId="4" borderId="2" xfId="0" applyNumberFormat="1" applyFont="1" applyFill="1" applyBorder="1" applyProtection="1">
      <protection locked="0"/>
    </xf>
    <xf numFmtId="0" fontId="0" fillId="0" borderId="0" xfId="0" applyFill="1"/>
    <xf numFmtId="0" fontId="18" fillId="0" borderId="0" xfId="5" applyFont="1" applyAlignment="1">
      <alignment vertical="top"/>
    </xf>
    <xf numFmtId="37" fontId="7" fillId="6" borderId="0" xfId="2" applyNumberFormat="1" applyFont="1" applyFill="1" applyAlignment="1">
      <alignment horizontal="center"/>
    </xf>
    <xf numFmtId="37" fontId="8" fillId="6" borderId="0" xfId="0" applyNumberFormat="1" applyFont="1" applyFill="1" applyAlignment="1">
      <alignment horizontal="center"/>
    </xf>
    <xf numFmtId="37" fontId="3" fillId="0" borderId="0" xfId="0" applyNumberFormat="1" applyFont="1"/>
    <xf numFmtId="0" fontId="3" fillId="0" borderId="0" xfId="0" applyFont="1"/>
    <xf numFmtId="0" fontId="0" fillId="0" borderId="0" xfId="0" applyAlignment="1">
      <alignment horizontal="left" vertical="center" indent="4"/>
    </xf>
    <xf numFmtId="0" fontId="5" fillId="0" borderId="0" xfId="0" applyFont="1" applyAlignment="1">
      <alignment horizontal="left"/>
    </xf>
    <xf numFmtId="37" fontId="11" fillId="6" borderId="2" xfId="2" applyNumberFormat="1" applyFont="1" applyFill="1" applyBorder="1"/>
    <xf numFmtId="0" fontId="0" fillId="0" borderId="0" xfId="0" applyAlignment="1">
      <alignment horizontal="centerContinuous" vertical="justify"/>
    </xf>
    <xf numFmtId="0" fontId="2" fillId="0" borderId="2" xfId="2" applyFill="1" applyBorder="1"/>
    <xf numFmtId="37" fontId="3" fillId="2" borderId="2" xfId="3" applyNumberFormat="1" applyFont="1" applyBorder="1" applyAlignment="1">
      <alignment horizontal="centerContinuous"/>
    </xf>
    <xf numFmtId="37" fontId="3" fillId="2" borderId="2" xfId="3" applyNumberFormat="1" applyFont="1" applyBorder="1" applyAlignment="1">
      <alignment horizontal="center"/>
    </xf>
    <xf numFmtId="37" fontId="13" fillId="6" borderId="2" xfId="2" applyNumberFormat="1" applyFont="1" applyFill="1" applyBorder="1"/>
    <xf numFmtId="37" fontId="7" fillId="6" borderId="2" xfId="0" applyNumberFormat="1" applyFont="1" applyFill="1" applyBorder="1"/>
    <xf numFmtId="37" fontId="3" fillId="4" borderId="2" xfId="0" applyNumberFormat="1" applyFont="1" applyFill="1" applyBorder="1" applyProtection="1">
      <protection locked="0"/>
    </xf>
    <xf numFmtId="0" fontId="2" fillId="7" borderId="2" xfId="2" applyFill="1" applyBorder="1"/>
    <xf numFmtId="37" fontId="14" fillId="6" borderId="2" xfId="2" applyNumberFormat="1" applyFont="1" applyFill="1" applyBorder="1"/>
    <xf numFmtId="37" fontId="15" fillId="6" borderId="2" xfId="2" applyNumberFormat="1" applyFont="1" applyFill="1" applyBorder="1"/>
    <xf numFmtId="37" fontId="15" fillId="6" borderId="0" xfId="2" applyNumberFormat="1" applyFont="1" applyFill="1"/>
    <xf numFmtId="37" fontId="3" fillId="0" borderId="0" xfId="3" applyNumberFormat="1" applyFont="1" applyFill="1" applyBorder="1" applyAlignment="1">
      <alignment horizontal="centerContinuous"/>
    </xf>
    <xf numFmtId="37" fontId="3" fillId="0" borderId="0" xfId="3" applyNumberFormat="1" applyFont="1" applyFill="1" applyBorder="1" applyAlignment="1">
      <alignment horizontal="center"/>
    </xf>
    <xf numFmtId="37" fontId="7" fillId="0" borderId="0" xfId="0" applyNumberFormat="1" applyFont="1" applyFill="1" applyBorder="1"/>
    <xf numFmtId="37" fontId="3" fillId="0" borderId="0" xfId="0" applyNumberFormat="1" applyFont="1" applyFill="1" applyBorder="1" applyProtection="1">
      <protection locked="0"/>
    </xf>
    <xf numFmtId="0" fontId="3" fillId="0" borderId="0" xfId="0" applyFont="1" applyFill="1" applyBorder="1"/>
    <xf numFmtId="37" fontId="0" fillId="0" borderId="0" xfId="0" applyNumberFormat="1" applyFill="1"/>
    <xf numFmtId="0" fontId="0" fillId="0" borderId="0" xfId="0" applyFill="1" applyAlignment="1">
      <alignment horizontal="left"/>
    </xf>
    <xf numFmtId="37" fontId="3" fillId="0" borderId="0" xfId="0" applyNumberFormat="1" applyFont="1" applyFill="1"/>
    <xf numFmtId="37" fontId="3" fillId="0" borderId="0" xfId="0" applyNumberFormat="1" applyFont="1" applyFill="1" applyBorder="1"/>
    <xf numFmtId="164" fontId="5" fillId="4" borderId="2" xfId="0" applyNumberFormat="1" applyFont="1" applyFill="1" applyBorder="1" applyAlignment="1">
      <alignment horizontal="left"/>
    </xf>
    <xf numFmtId="37" fontId="10" fillId="6" borderId="0" xfId="2" applyNumberFormat="1" applyFont="1" applyFill="1" applyAlignment="1">
      <alignment horizontal="center" wrapText="1"/>
    </xf>
    <xf numFmtId="37" fontId="19" fillId="6" borderId="0" xfId="2" applyNumberFormat="1" applyFont="1" applyFill="1"/>
    <xf numFmtId="37" fontId="3" fillId="2" borderId="8" xfId="3" applyNumberFormat="1" applyFont="1" applyBorder="1" applyAlignment="1">
      <alignment horizontal="centerContinuous"/>
    </xf>
    <xf numFmtId="37" fontId="3" fillId="2" borderId="8" xfId="3" applyNumberFormat="1" applyFont="1" applyBorder="1" applyAlignment="1">
      <alignment horizontal="center"/>
    </xf>
    <xf numFmtId="37" fontId="19" fillId="0" borderId="0" xfId="2" applyNumberFormat="1" applyFont="1" applyFill="1" applyBorder="1"/>
    <xf numFmtId="37" fontId="15" fillId="0" borderId="0" xfId="2" applyNumberFormat="1" applyFont="1" applyFill="1" applyBorder="1"/>
    <xf numFmtId="164" fontId="5" fillId="0" borderId="2" xfId="0" applyNumberFormat="1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164" fontId="5" fillId="0" borderId="2" xfId="0" applyNumberFormat="1" applyFont="1" applyFill="1" applyBorder="1" applyAlignment="1">
      <alignment horizontal="left" vertical="top"/>
    </xf>
    <xf numFmtId="3" fontId="3" fillId="0" borderId="0" xfId="0" applyNumberFormat="1" applyFont="1" applyAlignment="1">
      <alignment wrapText="1"/>
    </xf>
    <xf numFmtId="3" fontId="3" fillId="0" borderId="0" xfId="0" applyNumberFormat="1" applyFont="1"/>
    <xf numFmtId="3" fontId="3" fillId="0" borderId="2" xfId="0" applyNumberFormat="1" applyFont="1" applyBorder="1" applyAlignment="1">
      <alignment vertical="top" wrapText="1"/>
    </xf>
    <xf numFmtId="3" fontId="3" fillId="0" borderId="2" xfId="0" applyNumberFormat="1" applyFont="1" applyBorder="1" applyAlignment="1">
      <alignment vertical="top"/>
    </xf>
    <xf numFmtId="3" fontId="3" fillId="0" borderId="2" xfId="0" applyNumberFormat="1" applyFont="1" applyBorder="1" applyAlignment="1">
      <alignment wrapText="1"/>
    </xf>
    <xf numFmtId="3" fontId="3" fillId="0" borderId="2" xfId="0" applyNumberFormat="1" applyFont="1" applyBorder="1"/>
    <xf numFmtId="164" fontId="5" fillId="0" borderId="14" xfId="0" applyNumberFormat="1" applyFont="1" applyFill="1" applyBorder="1" applyAlignment="1">
      <alignment horizontal="left"/>
    </xf>
    <xf numFmtId="3" fontId="3" fillId="0" borderId="14" xfId="0" applyNumberFormat="1" applyFont="1" applyBorder="1" applyAlignment="1">
      <alignment wrapText="1"/>
    </xf>
    <xf numFmtId="3" fontId="3" fillId="0" borderId="14" xfId="0" applyNumberFormat="1" applyFont="1" applyBorder="1"/>
    <xf numFmtId="0" fontId="18" fillId="5" borderId="0" xfId="5" applyFont="1" applyFill="1" applyAlignment="1">
      <alignment vertical="top"/>
    </xf>
    <xf numFmtId="0" fontId="0" fillId="5" borderId="0" xfId="0" applyFill="1" applyAlignment="1">
      <alignment horizontal="left" vertical="center" indent="4"/>
    </xf>
    <xf numFmtId="0" fontId="0" fillId="5" borderId="0" xfId="0" applyFill="1" applyAlignment="1">
      <alignment horizontal="centerContinuous" vertical="justify"/>
    </xf>
    <xf numFmtId="0" fontId="5" fillId="5" borderId="0" xfId="0" applyFont="1" applyFill="1" applyAlignment="1">
      <alignment horizontal="left"/>
    </xf>
    <xf numFmtId="0" fontId="0" fillId="5" borderId="0" xfId="0" applyFill="1"/>
    <xf numFmtId="0" fontId="2" fillId="9" borderId="2" xfId="2" applyFill="1" applyBorder="1"/>
    <xf numFmtId="37" fontId="4" fillId="0" borderId="0" xfId="4" applyNumberFormat="1" applyFont="1" applyFill="1" applyBorder="1" applyAlignment="1"/>
    <xf numFmtId="9" fontId="3" fillId="0" borderId="2" xfId="7" applyFont="1" applyBorder="1" applyAlignment="1">
      <alignment vertical="top"/>
    </xf>
    <xf numFmtId="3" fontId="3" fillId="0" borderId="2" xfId="0" applyNumberFormat="1" applyFont="1" applyBorder="1" applyAlignment="1">
      <alignment horizontal="left" vertical="top" wrapText="1" indent="1"/>
    </xf>
    <xf numFmtId="37" fontId="7" fillId="6" borderId="2" xfId="0" applyNumberFormat="1" applyFont="1" applyFill="1" applyBorder="1" applyProtection="1"/>
    <xf numFmtId="37" fontId="15" fillId="6" borderId="0" xfId="2" applyNumberFormat="1" applyFont="1" applyFill="1" applyBorder="1"/>
    <xf numFmtId="164" fontId="5" fillId="0" borderId="14" xfId="0" applyNumberFormat="1" applyFont="1" applyFill="1" applyBorder="1" applyAlignment="1">
      <alignment horizontal="left" vertical="top"/>
    </xf>
    <xf numFmtId="3" fontId="3" fillId="0" borderId="14" xfId="0" applyNumberFormat="1" applyFont="1" applyBorder="1" applyAlignment="1">
      <alignment vertical="top" wrapText="1"/>
    </xf>
    <xf numFmtId="37" fontId="3" fillId="6" borderId="0" xfId="0" applyNumberFormat="1" applyFont="1" applyFill="1" applyBorder="1" applyProtection="1">
      <protection locked="0"/>
    </xf>
    <xf numFmtId="0" fontId="0" fillId="6" borderId="0" xfId="0" applyFill="1"/>
    <xf numFmtId="0" fontId="0" fillId="12" borderId="0" xfId="0" applyFill="1"/>
    <xf numFmtId="37" fontId="3" fillId="12" borderId="0" xfId="0" applyNumberFormat="1" applyFont="1" applyFill="1" applyBorder="1" applyProtection="1">
      <protection locked="0"/>
    </xf>
    <xf numFmtId="37" fontId="15" fillId="12" borderId="0" xfId="2" applyNumberFormat="1" applyFont="1" applyFill="1" applyBorder="1"/>
    <xf numFmtId="0" fontId="1" fillId="0" borderId="0" xfId="0" applyFont="1"/>
    <xf numFmtId="0" fontId="25" fillId="14" borderId="0" xfId="1" applyFont="1" applyFill="1" applyBorder="1" applyAlignment="1">
      <alignment horizontal="center" wrapText="1"/>
    </xf>
    <xf numFmtId="0" fontId="25" fillId="14" borderId="0" xfId="1" applyFont="1" applyFill="1" applyBorder="1" applyAlignment="1">
      <alignment horizontal="center"/>
    </xf>
    <xf numFmtId="164" fontId="25" fillId="14" borderId="2" xfId="6" applyNumberFormat="1" applyFont="1" applyFill="1" applyBorder="1" applyAlignment="1">
      <alignment horizontal="left" vertical="top"/>
    </xf>
    <xf numFmtId="0" fontId="28" fillId="14" borderId="0" xfId="1" applyFont="1" applyFill="1" applyBorder="1" applyAlignment="1">
      <alignment horizontal="center" wrapText="1"/>
    </xf>
    <xf numFmtId="0" fontId="29" fillId="14" borderId="0" xfId="1" applyFont="1" applyFill="1" applyBorder="1" applyAlignment="1">
      <alignment horizontal="center" wrapText="1"/>
    </xf>
    <xf numFmtId="0" fontId="30" fillId="14" borderId="0" xfId="1" applyFont="1" applyFill="1" applyBorder="1" applyAlignment="1">
      <alignment horizontal="center" wrapText="1"/>
    </xf>
    <xf numFmtId="0" fontId="26" fillId="0" borderId="0" xfId="0" applyFont="1" applyFill="1"/>
    <xf numFmtId="165" fontId="25" fillId="14" borderId="0" xfId="0" applyNumberFormat="1" applyFont="1" applyFill="1" applyAlignment="1">
      <alignment horizontal="center"/>
    </xf>
    <xf numFmtId="0" fontId="25" fillId="14" borderId="0" xfId="0" applyFont="1" applyFill="1" applyAlignment="1">
      <alignment horizontal="center"/>
    </xf>
    <xf numFmtId="37" fontId="5" fillId="9" borderId="2" xfId="0" applyNumberFormat="1" applyFont="1" applyFill="1" applyBorder="1" applyProtection="1">
      <protection locked="0"/>
    </xf>
    <xf numFmtId="0" fontId="31" fillId="5" borderId="0" xfId="5" applyFont="1" applyFill="1" applyAlignment="1">
      <alignment vertical="top"/>
    </xf>
    <xf numFmtId="165" fontId="3" fillId="0" borderId="0" xfId="0" applyNumberFormat="1" applyFont="1"/>
    <xf numFmtId="0" fontId="3" fillId="0" borderId="0" xfId="0" applyFont="1" applyAlignment="1">
      <alignment horizontal="left"/>
    </xf>
    <xf numFmtId="0" fontId="3" fillId="5" borderId="0" xfId="0" applyFont="1" applyFill="1" applyAlignment="1">
      <alignment horizontal="left" vertical="center" indent="4"/>
    </xf>
    <xf numFmtId="0" fontId="3" fillId="5" borderId="0" xfId="0" applyFont="1" applyFill="1" applyAlignment="1">
      <alignment horizontal="centerContinuous" vertical="justify"/>
    </xf>
    <xf numFmtId="0" fontId="3" fillId="5" borderId="0" xfId="0" applyFont="1" applyFill="1"/>
    <xf numFmtId="0" fontId="3" fillId="0" borderId="0" xfId="0" applyFont="1" applyFill="1"/>
    <xf numFmtId="0" fontId="3" fillId="12" borderId="0" xfId="0" applyFont="1" applyFill="1"/>
    <xf numFmtId="0" fontId="3" fillId="6" borderId="0" xfId="0" applyFont="1" applyFill="1"/>
    <xf numFmtId="0" fontId="3" fillId="0" borderId="0" xfId="0" applyFont="1" applyProtection="1"/>
    <xf numFmtId="37" fontId="3" fillId="2" borderId="2" xfId="3" applyNumberFormat="1" applyFont="1" applyBorder="1" applyAlignment="1" applyProtection="1">
      <alignment horizontal="center"/>
    </xf>
    <xf numFmtId="37" fontId="3" fillId="4" borderId="2" xfId="0" applyNumberFormat="1" applyFont="1" applyFill="1" applyBorder="1" applyProtection="1"/>
    <xf numFmtId="37" fontId="3" fillId="0" borderId="0" xfId="0" applyNumberFormat="1" applyFont="1" applyFill="1" applyBorder="1" applyProtection="1"/>
    <xf numFmtId="0" fontId="3" fillId="0" borderId="0" xfId="0" applyFont="1" applyFill="1" applyBorder="1" applyProtection="1"/>
    <xf numFmtId="165" fontId="3" fillId="0" borderId="0" xfId="0" applyNumberFormat="1" applyFont="1" applyAlignment="1">
      <alignment horizontal="center"/>
    </xf>
    <xf numFmtId="37" fontId="5" fillId="16" borderId="2" xfId="0" applyNumberFormat="1" applyFont="1" applyFill="1" applyBorder="1" applyProtection="1">
      <protection locked="0"/>
    </xf>
    <xf numFmtId="37" fontId="25" fillId="14" borderId="0" xfId="0" applyNumberFormat="1" applyFont="1" applyFill="1" applyAlignment="1">
      <alignment horizontal="center"/>
    </xf>
    <xf numFmtId="37" fontId="25" fillId="0" borderId="0" xfId="0" applyNumberFormat="1" applyFont="1" applyFill="1" applyAlignment="1">
      <alignment horizontal="center"/>
    </xf>
    <xf numFmtId="165" fontId="32" fillId="15" borderId="0" xfId="0" applyNumberFormat="1" applyFont="1" applyFill="1" applyAlignment="1">
      <alignment horizontal="centerContinuous"/>
    </xf>
    <xf numFmtId="0" fontId="32" fillId="15" borderId="0" xfId="0" applyFont="1" applyFill="1" applyAlignment="1">
      <alignment horizontal="centerContinuous"/>
    </xf>
    <xf numFmtId="0" fontId="31" fillId="5" borderId="0" xfId="5" applyFont="1" applyFill="1" applyAlignment="1" applyProtection="1">
      <alignment vertical="top"/>
    </xf>
    <xf numFmtId="165" fontId="32" fillId="15" borderId="0" xfId="0" applyNumberFormat="1" applyFont="1" applyFill="1" applyAlignment="1" applyProtection="1">
      <alignment horizontal="centerContinuous"/>
    </xf>
    <xf numFmtId="0" fontId="32" fillId="15" borderId="0" xfId="0" applyFont="1" applyFill="1" applyAlignment="1" applyProtection="1">
      <alignment horizontal="centerContinuous"/>
    </xf>
    <xf numFmtId="37" fontId="3" fillId="0" borderId="0" xfId="0" applyNumberFormat="1" applyFont="1" applyFill="1" applyProtection="1"/>
    <xf numFmtId="0" fontId="3" fillId="0" borderId="0" xfId="0" applyFont="1" applyAlignment="1" applyProtection="1">
      <alignment horizontal="left"/>
    </xf>
    <xf numFmtId="37" fontId="3" fillId="0" borderId="0" xfId="0" applyNumberFormat="1" applyFont="1" applyProtection="1"/>
    <xf numFmtId="37" fontId="7" fillId="6" borderId="0" xfId="2" applyNumberFormat="1" applyFont="1" applyFill="1" applyAlignment="1" applyProtection="1">
      <alignment horizontal="center"/>
    </xf>
    <xf numFmtId="37" fontId="8" fillId="6" borderId="0" xfId="0" applyNumberFormat="1" applyFont="1" applyFill="1" applyAlignment="1" applyProtection="1">
      <alignment horizontal="center"/>
    </xf>
    <xf numFmtId="37" fontId="10" fillId="6" borderId="0" xfId="2" applyNumberFormat="1" applyFont="1" applyFill="1" applyAlignment="1" applyProtection="1">
      <alignment horizontal="center" wrapText="1"/>
    </xf>
    <xf numFmtId="165" fontId="25" fillId="14" borderId="0" xfId="0" applyNumberFormat="1" applyFont="1" applyFill="1" applyAlignment="1" applyProtection="1">
      <alignment horizontal="center"/>
    </xf>
    <xf numFmtId="0" fontId="25" fillId="14" borderId="0" xfId="0" applyFont="1" applyFill="1" applyAlignment="1" applyProtection="1">
      <alignment horizontal="center"/>
    </xf>
    <xf numFmtId="37" fontId="25" fillId="14" borderId="0" xfId="0" applyNumberFormat="1" applyFont="1" applyFill="1" applyAlignment="1" applyProtection="1">
      <alignment horizontal="center"/>
    </xf>
    <xf numFmtId="37" fontId="25" fillId="0" borderId="0" xfId="0" applyNumberFormat="1" applyFont="1" applyFill="1" applyAlignment="1" applyProtection="1">
      <alignment horizontal="center"/>
    </xf>
    <xf numFmtId="0" fontId="3" fillId="5" borderId="0" xfId="0" applyFont="1" applyFill="1" applyAlignment="1" applyProtection="1">
      <alignment horizontal="left" vertical="center" indent="4"/>
    </xf>
    <xf numFmtId="37" fontId="4" fillId="0" borderId="0" xfId="4" applyNumberFormat="1" applyFont="1" applyFill="1" applyBorder="1" applyAlignment="1" applyProtection="1"/>
    <xf numFmtId="0" fontId="3" fillId="5" borderId="0" xfId="0" applyFont="1" applyFill="1" applyAlignment="1" applyProtection="1">
      <alignment horizontal="centerContinuous" vertical="justify"/>
    </xf>
    <xf numFmtId="37" fontId="19" fillId="0" borderId="0" xfId="2" applyNumberFormat="1" applyFont="1" applyFill="1" applyBorder="1" applyProtection="1"/>
    <xf numFmtId="37" fontId="7" fillId="0" borderId="0" xfId="0" applyNumberFormat="1" applyFont="1" applyFill="1" applyBorder="1" applyProtection="1"/>
    <xf numFmtId="37" fontId="15" fillId="0" borderId="0" xfId="2" applyNumberFormat="1" applyFont="1" applyFill="1" applyBorder="1" applyProtection="1"/>
    <xf numFmtId="37" fontId="3" fillId="2" borderId="8" xfId="3" applyNumberFormat="1" applyFont="1" applyBorder="1" applyAlignment="1" applyProtection="1">
      <alignment horizontal="center"/>
    </xf>
    <xf numFmtId="37" fontId="19" fillId="6" borderId="0" xfId="2" applyNumberFormat="1" applyFont="1" applyFill="1" applyProtection="1"/>
    <xf numFmtId="37" fontId="15" fillId="6" borderId="0" xfId="2" applyNumberFormat="1" applyFont="1" applyFill="1" applyProtection="1"/>
    <xf numFmtId="165" fontId="3" fillId="0" borderId="0" xfId="0" applyNumberFormat="1" applyFont="1" applyAlignment="1" applyProtection="1">
      <alignment horizontal="center"/>
    </xf>
    <xf numFmtId="37" fontId="3" fillId="0" borderId="0" xfId="3" applyNumberFormat="1" applyFont="1" applyFill="1" applyBorder="1" applyAlignment="1" applyProtection="1">
      <alignment horizontal="center"/>
    </xf>
    <xf numFmtId="37" fontId="3" fillId="0" borderId="0" xfId="3" applyNumberFormat="1" applyFont="1" applyFill="1" applyBorder="1" applyAlignment="1" applyProtection="1">
      <alignment horizontal="centerContinuous"/>
    </xf>
    <xf numFmtId="165" fontId="3" fillId="0" borderId="0" xfId="0" applyNumberFormat="1" applyFont="1" applyProtection="1"/>
    <xf numFmtId="0" fontId="5" fillId="5" borderId="0" xfId="0" applyFont="1" applyFill="1" applyAlignment="1" applyProtection="1">
      <alignment horizontal="left"/>
    </xf>
    <xf numFmtId="0" fontId="3" fillId="5" borderId="0" xfId="0" applyFont="1" applyFill="1" applyProtection="1"/>
    <xf numFmtId="37" fontId="15" fillId="12" borderId="0" xfId="2" applyNumberFormat="1" applyFont="1" applyFill="1" applyBorder="1" applyProtection="1"/>
    <xf numFmtId="0" fontId="3" fillId="12" borderId="0" xfId="0" applyFont="1" applyFill="1" applyProtection="1"/>
    <xf numFmtId="37" fontId="15" fillId="6" borderId="0" xfId="2" applyNumberFormat="1" applyFont="1" applyFill="1" applyBorder="1" applyProtection="1"/>
    <xf numFmtId="0" fontId="3" fillId="6" borderId="0" xfId="0" applyFont="1" applyFill="1" applyProtection="1"/>
    <xf numFmtId="0" fontId="3" fillId="0" borderId="0" xfId="0" applyFont="1" applyFill="1" applyProtection="1"/>
    <xf numFmtId="37" fontId="3" fillId="2" borderId="2" xfId="3" applyNumberFormat="1" applyFont="1" applyBorder="1" applyAlignment="1" applyProtection="1">
      <alignment horizontal="centerContinuous"/>
    </xf>
    <xf numFmtId="37" fontId="3" fillId="2" borderId="8" xfId="3" applyNumberFormat="1" applyFont="1" applyBorder="1" applyAlignment="1" applyProtection="1">
      <alignment horizontal="centerContinuous"/>
    </xf>
    <xf numFmtId="37" fontId="5" fillId="4" borderId="2" xfId="0" applyNumberFormat="1" applyFont="1" applyFill="1" applyBorder="1" applyAlignment="1" applyProtection="1">
      <alignment horizontal="left" indent="1"/>
      <protection locked="0"/>
    </xf>
    <xf numFmtId="0" fontId="5" fillId="0" borderId="0" xfId="0" applyFont="1" applyAlignment="1" applyProtection="1">
      <alignment horizontal="left"/>
    </xf>
    <xf numFmtId="0" fontId="31" fillId="0" borderId="0" xfId="5" applyFont="1" applyAlignment="1" applyProtection="1">
      <alignment vertical="top"/>
    </xf>
    <xf numFmtId="0" fontId="3" fillId="0" borderId="0" xfId="0" applyFont="1" applyAlignment="1" applyProtection="1">
      <alignment horizontal="left" vertical="center" indent="4"/>
    </xf>
    <xf numFmtId="0" fontId="3" fillId="0" borderId="0" xfId="0" applyFont="1" applyAlignment="1" applyProtection="1">
      <alignment horizontal="centerContinuous" vertical="justify"/>
    </xf>
    <xf numFmtId="0" fontId="25" fillId="14" borderId="0" xfId="0" applyFont="1" applyFill="1" applyAlignment="1" applyProtection="1">
      <alignment horizontal="centerContinuous"/>
      <protection locked="0"/>
    </xf>
    <xf numFmtId="37" fontId="25" fillId="14" borderId="0" xfId="0" applyNumberFormat="1" applyFont="1" applyFill="1" applyAlignment="1" applyProtection="1">
      <alignment horizontal="centerContinuous"/>
      <protection locked="0"/>
    </xf>
    <xf numFmtId="0" fontId="0" fillId="0" borderId="0" xfId="0" applyFont="1" applyProtection="1">
      <protection locked="0"/>
    </xf>
    <xf numFmtId="37" fontId="26" fillId="14" borderId="0" xfId="0" applyNumberFormat="1" applyFont="1" applyFill="1" applyProtection="1">
      <protection locked="0"/>
    </xf>
    <xf numFmtId="37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Border="1" applyProtection="1">
      <protection locked="0"/>
    </xf>
    <xf numFmtId="0" fontId="25" fillId="14" borderId="0" xfId="1" applyFont="1" applyFill="1" applyBorder="1" applyAlignment="1" applyProtection="1">
      <alignment horizontal="center"/>
      <protection locked="0"/>
    </xf>
    <xf numFmtId="0" fontId="25" fillId="14" borderId="0" xfId="1" applyFont="1" applyFill="1" applyBorder="1" applyAlignment="1" applyProtection="1">
      <alignment horizontal="center" wrapText="1"/>
      <protection locked="0"/>
    </xf>
    <xf numFmtId="37" fontId="0" fillId="0" borderId="0" xfId="0" applyNumberFormat="1" applyProtection="1">
      <protection locked="0"/>
    </xf>
    <xf numFmtId="37" fontId="27" fillId="14" borderId="3" xfId="4" applyNumberFormat="1" applyFont="1" applyFill="1" applyBorder="1" applyAlignment="1" applyProtection="1">
      <alignment horizontal="centerContinuous"/>
      <protection locked="0"/>
    </xf>
    <xf numFmtId="37" fontId="27" fillId="14" borderId="4" xfId="4" applyNumberFormat="1" applyFont="1" applyFill="1" applyBorder="1" applyAlignment="1" applyProtection="1">
      <alignment horizontal="centerContinuous"/>
      <protection locked="0"/>
    </xf>
    <xf numFmtId="37" fontId="27" fillId="14" borderId="5" xfId="4" applyNumberFormat="1" applyFont="1" applyFill="1" applyBorder="1" applyAlignment="1" applyProtection="1">
      <alignment horizontal="centerContinuous"/>
      <protection locked="0"/>
    </xf>
    <xf numFmtId="37" fontId="4" fillId="0" borderId="0" xfId="4" applyNumberFormat="1" applyFont="1" applyFill="1" applyBorder="1" applyAlignment="1" applyProtection="1">
      <protection locked="0"/>
    </xf>
    <xf numFmtId="164" fontId="5" fillId="4" borderId="2" xfId="0" applyNumberFormat="1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37" fontId="25" fillId="11" borderId="2" xfId="10" applyNumberFormat="1" applyFont="1" applyBorder="1" applyAlignment="1" applyProtection="1">
      <alignment horizontal="left"/>
      <protection locked="0"/>
    </xf>
    <xf numFmtId="37" fontId="11" fillId="6" borderId="17" xfId="2" applyNumberFormat="1" applyFont="1" applyFill="1" applyBorder="1" applyProtection="1">
      <protection locked="0"/>
    </xf>
    <xf numFmtId="37" fontId="25" fillId="11" borderId="3" xfId="10" applyNumberFormat="1" applyFont="1" applyBorder="1" applyAlignment="1" applyProtection="1">
      <alignment horizontal="centerContinuous"/>
      <protection locked="0"/>
    </xf>
    <xf numFmtId="37" fontId="25" fillId="11" borderId="18" xfId="10" applyNumberFormat="1" applyFont="1" applyBorder="1" applyAlignment="1" applyProtection="1">
      <alignment horizontal="centerContinuous"/>
      <protection locked="0"/>
    </xf>
    <xf numFmtId="37" fontId="25" fillId="10" borderId="3" xfId="9" applyNumberFormat="1" applyFont="1" applyBorder="1" applyAlignment="1" applyProtection="1">
      <alignment horizontal="centerContinuous"/>
      <protection locked="0"/>
    </xf>
    <xf numFmtId="37" fontId="25" fillId="10" borderId="18" xfId="9" applyNumberFormat="1" applyFont="1" applyBorder="1" applyAlignment="1" applyProtection="1">
      <alignment horizontal="centerContinuous"/>
      <protection locked="0"/>
    </xf>
    <xf numFmtId="37" fontId="25" fillId="13" borderId="25" xfId="3" applyNumberFormat="1" applyFont="1" applyFill="1" applyBorder="1" applyAlignment="1" applyProtection="1">
      <alignment horizontal="centerContinuous"/>
      <protection locked="0"/>
    </xf>
    <xf numFmtId="37" fontId="25" fillId="13" borderId="26" xfId="3" applyNumberFormat="1" applyFont="1" applyFill="1" applyBorder="1" applyAlignment="1" applyProtection="1">
      <alignment horizontal="centerContinuous"/>
      <protection locked="0"/>
    </xf>
    <xf numFmtId="37" fontId="25" fillId="13" borderId="27" xfId="3" applyNumberFormat="1" applyFont="1" applyFill="1" applyBorder="1" applyAlignment="1" applyProtection="1">
      <alignment horizontal="centerContinuous"/>
      <protection locked="0"/>
    </xf>
    <xf numFmtId="37" fontId="19" fillId="0" borderId="0" xfId="2" applyNumberFormat="1" applyFont="1" applyFill="1" applyBorder="1" applyProtection="1">
      <protection locked="0"/>
    </xf>
    <xf numFmtId="37" fontId="3" fillId="2" borderId="2" xfId="3" applyNumberFormat="1" applyFont="1" applyBorder="1" applyAlignment="1" applyProtection="1">
      <alignment horizontal="center"/>
      <protection locked="0"/>
    </xf>
    <xf numFmtId="37" fontId="3" fillId="2" borderId="8" xfId="3" applyNumberFormat="1" applyFont="1" applyBorder="1" applyAlignment="1" applyProtection="1">
      <alignment horizontal="center"/>
      <protection locked="0"/>
    </xf>
    <xf numFmtId="37" fontId="3" fillId="2" borderId="14" xfId="3" applyNumberFormat="1" applyFont="1" applyBorder="1" applyAlignment="1" applyProtection="1">
      <alignment horizontal="center"/>
      <protection locked="0"/>
    </xf>
    <xf numFmtId="37" fontId="3" fillId="2" borderId="23" xfId="3" applyNumberFormat="1" applyFont="1" applyBorder="1" applyAlignment="1" applyProtection="1">
      <alignment horizontal="center"/>
      <protection locked="0"/>
    </xf>
    <xf numFmtId="37" fontId="7" fillId="6" borderId="2" xfId="0" applyNumberFormat="1" applyFont="1" applyFill="1" applyBorder="1" applyProtection="1">
      <protection locked="0"/>
    </xf>
    <xf numFmtId="37" fontId="7" fillId="6" borderId="8" xfId="0" applyNumberFormat="1" applyFont="1" applyFill="1" applyBorder="1" applyProtection="1">
      <protection locked="0"/>
    </xf>
    <xf numFmtId="37" fontId="9" fillId="6" borderId="2" xfId="0" applyNumberFormat="1" applyFont="1" applyFill="1" applyBorder="1" applyProtection="1">
      <protection locked="0"/>
    </xf>
    <xf numFmtId="37" fontId="9" fillId="6" borderId="8" xfId="0" applyNumberFormat="1" applyFont="1" applyFill="1" applyBorder="1" applyProtection="1">
      <protection locked="0"/>
    </xf>
    <xf numFmtId="37" fontId="9" fillId="6" borderId="0" xfId="2" applyNumberFormat="1" applyFont="1" applyFill="1" applyProtection="1">
      <protection locked="0"/>
    </xf>
    <xf numFmtId="37" fontId="13" fillId="6" borderId="0" xfId="2" applyNumberFormat="1" applyFont="1" applyFill="1" applyProtection="1">
      <protection locked="0"/>
    </xf>
    <xf numFmtId="37" fontId="10" fillId="6" borderId="0" xfId="2" applyNumberFormat="1" applyFont="1" applyFill="1" applyProtection="1">
      <protection locked="0"/>
    </xf>
    <xf numFmtId="37" fontId="14" fillId="6" borderId="0" xfId="2" applyNumberFormat="1" applyFont="1" applyFill="1" applyProtection="1">
      <protection locked="0"/>
    </xf>
    <xf numFmtId="37" fontId="19" fillId="6" borderId="0" xfId="2" applyNumberFormat="1" applyFont="1" applyFill="1" applyProtection="1">
      <protection locked="0"/>
    </xf>
    <xf numFmtId="37" fontId="15" fillId="6" borderId="0" xfId="2" applyNumberFormat="1" applyFont="1" applyFill="1" applyProtection="1">
      <protection locked="0"/>
    </xf>
    <xf numFmtId="37" fontId="3" fillId="0" borderId="0" xfId="3" applyNumberFormat="1" applyFont="1" applyFill="1" applyBorder="1" applyAlignment="1" applyProtection="1">
      <alignment horizontal="center"/>
      <protection locked="0"/>
    </xf>
    <xf numFmtId="37" fontId="3" fillId="0" borderId="0" xfId="3" applyNumberFormat="1" applyFont="1" applyFill="1" applyBorder="1" applyAlignment="1" applyProtection="1">
      <alignment horizontal="centerContinuous"/>
      <protection locked="0"/>
    </xf>
    <xf numFmtId="37" fontId="25" fillId="10" borderId="2" xfId="9" applyNumberFormat="1" applyFont="1" applyBorder="1" applyAlignment="1" applyProtection="1">
      <alignment horizontal="left"/>
      <protection locked="0"/>
    </xf>
    <xf numFmtId="37" fontId="13" fillId="6" borderId="2" xfId="2" applyNumberFormat="1" applyFont="1" applyFill="1" applyBorder="1" applyProtection="1">
      <protection locked="0"/>
    </xf>
    <xf numFmtId="37" fontId="25" fillId="7" borderId="25" xfId="3" applyNumberFormat="1" applyFont="1" applyFill="1" applyBorder="1" applyAlignment="1" applyProtection="1">
      <alignment horizontal="centerContinuous"/>
      <protection locked="0"/>
    </xf>
    <xf numFmtId="37" fontId="25" fillId="7" borderId="26" xfId="3" applyNumberFormat="1" applyFont="1" applyFill="1" applyBorder="1" applyAlignment="1" applyProtection="1">
      <alignment horizontal="centerContinuous"/>
      <protection locked="0"/>
    </xf>
    <xf numFmtId="37" fontId="25" fillId="7" borderId="27" xfId="3" applyNumberFormat="1" applyFont="1" applyFill="1" applyBorder="1" applyAlignment="1" applyProtection="1">
      <alignment horizontal="centerContinuous"/>
      <protection locked="0"/>
    </xf>
    <xf numFmtId="0" fontId="25" fillId="7" borderId="2" xfId="2" applyFont="1" applyFill="1" applyBorder="1" applyProtection="1">
      <protection locked="0"/>
    </xf>
    <xf numFmtId="37" fontId="14" fillId="6" borderId="2" xfId="2" applyNumberFormat="1" applyFont="1" applyFill="1" applyBorder="1" applyProtection="1">
      <protection locked="0"/>
    </xf>
    <xf numFmtId="0" fontId="25" fillId="13" borderId="2" xfId="2" applyFont="1" applyFill="1" applyBorder="1" applyProtection="1">
      <protection locked="0"/>
    </xf>
    <xf numFmtId="37" fontId="15" fillId="6" borderId="2" xfId="2" applyNumberFormat="1" applyFont="1" applyFill="1" applyBorder="1" applyProtection="1">
      <protection locked="0"/>
    </xf>
    <xf numFmtId="37" fontId="19" fillId="6" borderId="2" xfId="0" applyNumberFormat="1" applyFont="1" applyFill="1" applyBorder="1" applyProtection="1">
      <protection locked="0"/>
    </xf>
    <xf numFmtId="37" fontId="10" fillId="6" borderId="2" xfId="0" applyNumberFormat="1" applyFont="1" applyFill="1" applyBorder="1" applyProtection="1">
      <protection locked="0"/>
    </xf>
    <xf numFmtId="37" fontId="7" fillId="0" borderId="0" xfId="0" applyNumberFormat="1" applyFont="1" applyFill="1" applyBorder="1" applyProtection="1">
      <protection locked="0"/>
    </xf>
    <xf numFmtId="37" fontId="15" fillId="0" borderId="0" xfId="2" applyNumberFormat="1" applyFont="1" applyFill="1" applyBorder="1" applyProtection="1">
      <protection locked="0"/>
    </xf>
    <xf numFmtId="0" fontId="16" fillId="0" borderId="0" xfId="2" applyFont="1" applyFill="1" applyProtection="1">
      <protection locked="0"/>
    </xf>
    <xf numFmtId="37" fontId="12" fillId="6" borderId="6" xfId="2" applyNumberFormat="1" applyFont="1" applyFill="1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37" fontId="17" fillId="6" borderId="0" xfId="0" applyNumberFormat="1" applyFont="1" applyFill="1" applyProtection="1">
      <protection locked="0"/>
    </xf>
    <xf numFmtId="0" fontId="0" fillId="0" borderId="0" xfId="0" applyFill="1" applyProtection="1">
      <protection locked="0"/>
    </xf>
    <xf numFmtId="37" fontId="3" fillId="12" borderId="0" xfId="0" applyNumberFormat="1" applyFont="1" applyFill="1" applyProtection="1">
      <protection locked="0"/>
    </xf>
    <xf numFmtId="37" fontId="15" fillId="12" borderId="0" xfId="2" applyNumberFormat="1" applyFont="1" applyFill="1" applyBorder="1" applyProtection="1">
      <protection locked="0"/>
    </xf>
    <xf numFmtId="37" fontId="3" fillId="6" borderId="0" xfId="0" applyNumberFormat="1" applyFont="1" applyFill="1" applyProtection="1">
      <protection locked="0"/>
    </xf>
    <xf numFmtId="37" fontId="15" fillId="6" borderId="0" xfId="2" applyNumberFormat="1" applyFont="1" applyFill="1" applyBorder="1" applyProtection="1">
      <protection locked="0"/>
    </xf>
    <xf numFmtId="37" fontId="25" fillId="11" borderId="4" xfId="10" applyNumberFormat="1" applyFont="1" applyBorder="1" applyAlignment="1" applyProtection="1">
      <alignment horizontal="centerContinuous"/>
      <protection locked="0"/>
    </xf>
    <xf numFmtId="37" fontId="25" fillId="11" borderId="5" xfId="10" applyNumberFormat="1" applyFont="1" applyBorder="1" applyAlignment="1" applyProtection="1">
      <alignment horizontal="centerContinuous"/>
      <protection locked="0"/>
    </xf>
    <xf numFmtId="37" fontId="25" fillId="10" borderId="4" xfId="9" applyNumberFormat="1" applyFont="1" applyBorder="1" applyAlignment="1" applyProtection="1">
      <alignment horizontal="centerContinuous"/>
      <protection locked="0"/>
    </xf>
    <xf numFmtId="37" fontId="25" fillId="10" borderId="5" xfId="9" applyNumberFormat="1" applyFont="1" applyBorder="1" applyAlignment="1" applyProtection="1">
      <alignment horizontal="centerContinuous"/>
      <protection locked="0"/>
    </xf>
    <xf numFmtId="37" fontId="1" fillId="2" borderId="2" xfId="3" applyNumberFormat="1" applyBorder="1" applyAlignment="1" applyProtection="1">
      <alignment horizontal="center"/>
      <protection locked="0"/>
    </xf>
    <xf numFmtId="37" fontId="0" fillId="0" borderId="0" xfId="0" applyNumberFormat="1" applyFill="1" applyProtection="1">
      <protection locked="0"/>
    </xf>
    <xf numFmtId="37" fontId="22" fillId="6" borderId="2" xfId="0" applyNumberFormat="1" applyFont="1" applyFill="1" applyBorder="1" applyProtection="1">
      <protection locked="0"/>
    </xf>
    <xf numFmtId="37" fontId="23" fillId="6" borderId="2" xfId="0" applyNumberFormat="1" applyFont="1" applyFill="1" applyBorder="1" applyProtection="1">
      <protection locked="0"/>
    </xf>
    <xf numFmtId="37" fontId="0" fillId="4" borderId="2" xfId="0" applyNumberFormat="1" applyFill="1" applyBorder="1" applyProtection="1">
      <protection locked="0"/>
    </xf>
    <xf numFmtId="37" fontId="3" fillId="0" borderId="0" xfId="8" applyNumberForma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37" fontId="0" fillId="0" borderId="0" xfId="0" applyNumberFormat="1" applyFill="1" applyBorder="1" applyProtection="1">
      <protection locked="0"/>
    </xf>
    <xf numFmtId="37" fontId="9" fillId="0" borderId="0" xfId="0" applyNumberFormat="1" applyFont="1" applyFill="1" applyBorder="1" applyProtection="1">
      <protection locked="0"/>
    </xf>
    <xf numFmtId="37" fontId="3" fillId="0" borderId="0" xfId="0" applyNumberFormat="1" applyFont="1" applyFill="1" applyProtection="1">
      <protection locked="0"/>
    </xf>
    <xf numFmtId="37" fontId="24" fillId="0" borderId="0" xfId="4" applyNumberFormat="1" applyFont="1" applyFill="1" applyBorder="1" applyAlignment="1" applyProtection="1">
      <alignment horizontal="centerContinuous"/>
      <protection locked="0"/>
    </xf>
    <xf numFmtId="37" fontId="3" fillId="0" borderId="15" xfId="8" applyNumberFormat="1" applyProtection="1">
      <protection locked="0"/>
    </xf>
    <xf numFmtId="37" fontId="3" fillId="0" borderId="15" xfId="8" applyNumberFormat="1" applyFill="1" applyProtection="1">
      <protection locked="0"/>
    </xf>
    <xf numFmtId="165" fontId="25" fillId="14" borderId="0" xfId="0" applyNumberFormat="1" applyFont="1" applyFill="1" applyAlignment="1" applyProtection="1">
      <alignment horizontal="center"/>
      <protection locked="0"/>
    </xf>
    <xf numFmtId="0" fontId="25" fillId="14" borderId="0" xfId="0" applyFont="1" applyFill="1" applyAlignment="1" applyProtection="1">
      <alignment horizontal="center"/>
      <protection locked="0"/>
    </xf>
    <xf numFmtId="37" fontId="25" fillId="14" borderId="0" xfId="0" applyNumberFormat="1" applyFont="1" applyFill="1" applyAlignment="1" applyProtection="1">
      <alignment horizontal="center"/>
      <protection locked="0"/>
    </xf>
    <xf numFmtId="37" fontId="25" fillId="0" borderId="0" xfId="0" applyNumberFormat="1" applyFont="1" applyFill="1" applyAlignment="1" applyProtection="1">
      <alignment horizontal="center"/>
      <protection locked="0"/>
    </xf>
    <xf numFmtId="37" fontId="25" fillId="14" borderId="0" xfId="0" applyNumberFormat="1" applyFont="1" applyFill="1" applyProtection="1">
      <protection locked="0"/>
    </xf>
    <xf numFmtId="165" fontId="3" fillId="4" borderId="2" xfId="0" applyNumberFormat="1" applyFont="1" applyFill="1" applyBorder="1" applyAlignment="1" applyProtection="1">
      <alignment horizontal="center"/>
      <protection locked="0"/>
    </xf>
    <xf numFmtId="0" fontId="3" fillId="4" borderId="2" xfId="0" applyFont="1" applyFill="1" applyBorder="1" applyProtection="1">
      <protection locked="0"/>
    </xf>
    <xf numFmtId="164" fontId="5" fillId="9" borderId="17" xfId="0" applyNumberFormat="1" applyFont="1" applyFill="1" applyBorder="1" applyAlignment="1" applyProtection="1">
      <alignment horizontal="left"/>
      <protection locked="0"/>
    </xf>
    <xf numFmtId="164" fontId="5" fillId="16" borderId="2" xfId="0" applyNumberFormat="1" applyFont="1" applyFill="1" applyBorder="1" applyAlignment="1" applyProtection="1">
      <alignment horizontal="left"/>
      <protection locked="0"/>
    </xf>
    <xf numFmtId="0" fontId="33" fillId="4" borderId="2" xfId="0" applyFont="1" applyFill="1" applyBorder="1" applyProtection="1">
      <protection locked="0"/>
    </xf>
    <xf numFmtId="164" fontId="5" fillId="4" borderId="17" xfId="0" applyNumberFormat="1" applyFont="1" applyFill="1" applyBorder="1" applyAlignment="1" applyProtection="1">
      <alignment horizontal="left"/>
      <protection locked="0"/>
    </xf>
    <xf numFmtId="0" fontId="34" fillId="4" borderId="2" xfId="0" applyFont="1" applyFill="1" applyBorder="1" applyProtection="1">
      <protection locked="0"/>
    </xf>
    <xf numFmtId="164" fontId="5" fillId="9" borderId="2" xfId="0" applyNumberFormat="1" applyFont="1" applyFill="1" applyBorder="1" applyAlignment="1" applyProtection="1">
      <alignment horizontal="left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165" fontId="3" fillId="4" borderId="2" xfId="0" applyNumberFormat="1" applyFont="1" applyFill="1" applyBorder="1" applyProtection="1">
      <protection locked="0"/>
    </xf>
    <xf numFmtId="37" fontId="34" fillId="4" borderId="2" xfId="0" applyNumberFormat="1" applyFont="1" applyFill="1" applyBorder="1" applyProtection="1">
      <protection locked="0"/>
    </xf>
    <xf numFmtId="37" fontId="33" fillId="4" borderId="2" xfId="0" applyNumberFormat="1" applyFont="1" applyFill="1" applyBorder="1" applyProtection="1">
      <protection locked="0"/>
    </xf>
    <xf numFmtId="164" fontId="5" fillId="16" borderId="17" xfId="0" applyNumberFormat="1" applyFont="1" applyFill="1" applyBorder="1" applyAlignment="1" applyProtection="1">
      <alignment horizontal="left"/>
      <protection locked="0"/>
    </xf>
    <xf numFmtId="165" fontId="3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37" fontId="14" fillId="6" borderId="0" xfId="0" applyNumberFormat="1" applyFont="1" applyFill="1" applyProtection="1">
      <protection locked="0"/>
    </xf>
    <xf numFmtId="0" fontId="3" fillId="0" borderId="0" xfId="0" applyFont="1" applyFill="1" applyProtection="1">
      <protection locked="0"/>
    </xf>
    <xf numFmtId="37" fontId="3" fillId="0" borderId="0" xfId="8" applyNumberFormat="1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37" fontId="3" fillId="0" borderId="15" xfId="8" applyNumberFormat="1" applyFont="1" applyProtection="1">
      <protection locked="0"/>
    </xf>
    <xf numFmtId="37" fontId="3" fillId="0" borderId="15" xfId="8" applyNumberFormat="1" applyFont="1" applyFill="1" applyProtection="1">
      <protection locked="0"/>
    </xf>
    <xf numFmtId="37" fontId="3" fillId="9" borderId="2" xfId="0" applyNumberFormat="1" applyFont="1" applyFill="1" applyBorder="1" applyProtection="1">
      <protection locked="0"/>
    </xf>
    <xf numFmtId="37" fontId="11" fillId="6" borderId="2" xfId="2" applyNumberFormat="1" applyFont="1" applyFill="1" applyBorder="1" applyProtection="1">
      <protection locked="0"/>
    </xf>
    <xf numFmtId="37" fontId="20" fillId="4" borderId="2" xfId="2" applyNumberFormat="1" applyFont="1" applyFill="1" applyBorder="1" applyProtection="1">
      <protection locked="0"/>
    </xf>
    <xf numFmtId="0" fontId="0" fillId="9" borderId="0" xfId="0" applyFill="1" applyProtection="1">
      <protection locked="0"/>
    </xf>
    <xf numFmtId="37" fontId="7" fillId="6" borderId="9" xfId="0" applyNumberFormat="1" applyFont="1" applyFill="1" applyBorder="1" applyAlignment="1" applyProtection="1">
      <alignment horizontal="center"/>
      <protection locked="0"/>
    </xf>
    <xf numFmtId="37" fontId="7" fillId="6" borderId="9" xfId="0" applyNumberFormat="1" applyFont="1" applyFill="1" applyBorder="1" applyProtection="1">
      <protection locked="0"/>
    </xf>
    <xf numFmtId="37" fontId="9" fillId="6" borderId="9" xfId="0" applyNumberFormat="1" applyFont="1" applyFill="1" applyBorder="1" applyAlignment="1" applyProtection="1">
      <alignment horizontal="center"/>
      <protection locked="0"/>
    </xf>
    <xf numFmtId="37" fontId="9" fillId="6" borderId="9" xfId="0" applyNumberFormat="1" applyFont="1" applyFill="1" applyBorder="1" applyProtection="1">
      <protection locked="0"/>
    </xf>
    <xf numFmtId="37" fontId="3" fillId="9" borderId="0" xfId="0" applyNumberFormat="1" applyFont="1" applyFill="1" applyProtection="1">
      <protection locked="0"/>
    </xf>
    <xf numFmtId="37" fontId="7" fillId="6" borderId="9" xfId="0" applyNumberFormat="1" applyFont="1" applyFill="1" applyBorder="1" applyAlignment="1" applyProtection="1">
      <alignment horizontal="left" indent="1"/>
      <protection locked="0"/>
    </xf>
    <xf numFmtId="37" fontId="9" fillId="6" borderId="9" xfId="0" applyNumberFormat="1" applyFont="1" applyFill="1" applyBorder="1" applyAlignment="1" applyProtection="1">
      <alignment horizontal="left" indent="1"/>
      <protection locked="0"/>
    </xf>
    <xf numFmtId="37" fontId="35" fillId="6" borderId="9" xfId="0" applyNumberFormat="1" applyFont="1" applyFill="1" applyBorder="1" applyProtection="1">
      <protection locked="0"/>
    </xf>
    <xf numFmtId="37" fontId="36" fillId="6" borderId="9" xfId="0" applyNumberFormat="1" applyFont="1" applyFill="1" applyBorder="1" applyProtection="1">
      <protection locked="0"/>
    </xf>
    <xf numFmtId="37" fontId="7" fillId="6" borderId="9" xfId="0" applyNumberFormat="1" applyFont="1" applyFill="1" applyBorder="1" applyAlignment="1" applyProtection="1">
      <alignment horizontal="left" indent="2"/>
      <protection locked="0"/>
    </xf>
    <xf numFmtId="37" fontId="7" fillId="6" borderId="10" xfId="0" applyNumberFormat="1" applyFont="1" applyFill="1" applyBorder="1" applyProtection="1">
      <protection locked="0"/>
    </xf>
    <xf numFmtId="37" fontId="9" fillId="6" borderId="9" xfId="0" applyNumberFormat="1" applyFont="1" applyFill="1" applyBorder="1" applyAlignment="1" applyProtection="1">
      <alignment horizontal="left" indent="2"/>
      <protection locked="0"/>
    </xf>
    <xf numFmtId="37" fontId="9" fillId="6" borderId="10" xfId="0" applyNumberFormat="1" applyFont="1" applyFill="1" applyBorder="1" applyProtection="1">
      <protection locked="0"/>
    </xf>
    <xf numFmtId="37" fontId="7" fillId="6" borderId="9" xfId="0" applyNumberFormat="1" applyFont="1" applyFill="1" applyBorder="1" applyAlignment="1" applyProtection="1">
      <alignment horizontal="left"/>
      <protection locked="0"/>
    </xf>
    <xf numFmtId="37" fontId="8" fillId="6" borderId="9" xfId="0" applyNumberFormat="1" applyFont="1" applyFill="1" applyBorder="1" applyProtection="1">
      <protection locked="0"/>
    </xf>
    <xf numFmtId="37" fontId="10" fillId="6" borderId="9" xfId="0" applyNumberFormat="1" applyFont="1" applyFill="1" applyBorder="1" applyAlignment="1" applyProtection="1">
      <alignment horizontal="center"/>
      <protection locked="0"/>
    </xf>
    <xf numFmtId="37" fontId="10" fillId="6" borderId="9" xfId="0" applyNumberFormat="1" applyFont="1" applyFill="1" applyBorder="1" applyProtection="1">
      <protection locked="0"/>
    </xf>
    <xf numFmtId="37" fontId="37" fillId="6" borderId="9" xfId="0" applyNumberFormat="1" applyFont="1" applyFill="1" applyBorder="1" applyProtection="1">
      <protection locked="0"/>
    </xf>
    <xf numFmtId="37" fontId="7" fillId="6" borderId="11" xfId="0" applyNumberFormat="1" applyFont="1" applyFill="1" applyBorder="1" applyProtection="1">
      <protection locked="0"/>
    </xf>
    <xf numFmtId="37" fontId="38" fillId="6" borderId="9" xfId="0" applyNumberFormat="1" applyFont="1" applyFill="1" applyBorder="1" applyProtection="1">
      <protection locked="0"/>
    </xf>
    <xf numFmtId="37" fontId="38" fillId="6" borderId="12" xfId="0" applyNumberFormat="1" applyFont="1" applyFill="1" applyBorder="1" applyProtection="1">
      <protection locked="0"/>
    </xf>
    <xf numFmtId="37" fontId="7" fillId="0" borderId="9" xfId="0" applyNumberFormat="1" applyFont="1" applyFill="1" applyBorder="1" applyProtection="1">
      <protection locked="0"/>
    </xf>
    <xf numFmtId="37" fontId="7" fillId="0" borderId="10" xfId="0" applyNumberFormat="1" applyFont="1" applyFill="1" applyBorder="1" applyProtection="1">
      <protection locked="0"/>
    </xf>
    <xf numFmtId="37" fontId="8" fillId="0" borderId="9" xfId="0" applyNumberFormat="1" applyFont="1" applyFill="1" applyBorder="1" applyProtection="1">
      <protection locked="0"/>
    </xf>
    <xf numFmtId="37" fontId="19" fillId="6" borderId="9" xfId="0" applyNumberFormat="1" applyFont="1" applyFill="1" applyBorder="1" applyProtection="1">
      <protection locked="0"/>
    </xf>
    <xf numFmtId="37" fontId="19" fillId="6" borderId="9" xfId="0" applyNumberFormat="1" applyFont="1" applyFill="1" applyBorder="1" applyAlignment="1" applyProtection="1">
      <alignment horizontal="left" indent="1"/>
      <protection locked="0"/>
    </xf>
    <xf numFmtId="37" fontId="39" fillId="6" borderId="9" xfId="0" applyNumberFormat="1" applyFont="1" applyFill="1" applyBorder="1" applyProtection="1">
      <protection locked="0"/>
    </xf>
    <xf numFmtId="37" fontId="19" fillId="6" borderId="9" xfId="0" applyNumberFormat="1" applyFont="1" applyFill="1" applyBorder="1" applyAlignment="1" applyProtection="1">
      <alignment horizontal="left" indent="2"/>
      <protection locked="0"/>
    </xf>
    <xf numFmtId="37" fontId="19" fillId="6" borderId="10" xfId="0" applyNumberFormat="1" applyFont="1" applyFill="1" applyBorder="1" applyProtection="1">
      <protection locked="0"/>
    </xf>
    <xf numFmtId="37" fontId="19" fillId="6" borderId="11" xfId="0" applyNumberFormat="1" applyFont="1" applyFill="1" applyBorder="1" applyProtection="1">
      <protection locked="0"/>
    </xf>
    <xf numFmtId="37" fontId="38" fillId="6" borderId="13" xfId="0" applyNumberFormat="1" applyFont="1" applyFill="1" applyBorder="1" applyProtection="1">
      <protection locked="0"/>
    </xf>
    <xf numFmtId="37" fontId="19" fillId="0" borderId="9" xfId="0" applyNumberFormat="1" applyFont="1" applyFill="1" applyBorder="1" applyProtection="1">
      <protection locked="0"/>
    </xf>
    <xf numFmtId="37" fontId="19" fillId="0" borderId="10" xfId="0" applyNumberFormat="1" applyFont="1" applyFill="1" applyBorder="1" applyProtection="1">
      <protection locked="0"/>
    </xf>
    <xf numFmtId="37" fontId="40" fillId="6" borderId="9" xfId="0" applyNumberFormat="1" applyFont="1" applyFill="1" applyBorder="1" applyProtection="1">
      <protection locked="0"/>
    </xf>
    <xf numFmtId="37" fontId="41" fillId="6" borderId="9" xfId="0" applyNumberFormat="1" applyFont="1" applyFill="1" applyBorder="1" applyProtection="1">
      <protection locked="0"/>
    </xf>
    <xf numFmtId="37" fontId="10" fillId="6" borderId="10" xfId="0" applyNumberFormat="1" applyFont="1" applyFill="1" applyBorder="1" applyProtection="1">
      <protection locked="0"/>
    </xf>
    <xf numFmtId="164" fontId="25" fillId="14" borderId="19" xfId="6" applyNumberFormat="1" applyFont="1" applyFill="1" applyBorder="1" applyAlignment="1">
      <alignment horizontal="center" vertical="top" wrapText="1"/>
    </xf>
    <xf numFmtId="164" fontId="25" fillId="14" borderId="20" xfId="6" applyNumberFormat="1" applyFont="1" applyFill="1" applyBorder="1" applyAlignment="1">
      <alignment horizontal="center" vertical="top" wrapText="1"/>
    </xf>
    <xf numFmtId="164" fontId="25" fillId="14" borderId="21" xfId="6" applyNumberFormat="1" applyFont="1" applyFill="1" applyBorder="1" applyAlignment="1">
      <alignment horizontal="center" vertical="top" wrapText="1"/>
    </xf>
    <xf numFmtId="164" fontId="25" fillId="14" borderId="3" xfId="6" applyNumberFormat="1" applyFont="1" applyFill="1" applyBorder="1" applyAlignment="1">
      <alignment horizontal="center" vertical="top" wrapText="1"/>
    </xf>
    <xf numFmtId="164" fontId="25" fillId="14" borderId="4" xfId="6" applyNumberFormat="1" applyFont="1" applyFill="1" applyBorder="1" applyAlignment="1">
      <alignment horizontal="center" vertical="top" wrapText="1"/>
    </xf>
    <xf numFmtId="164" fontId="25" fillId="14" borderId="5" xfId="6" applyNumberFormat="1" applyFont="1" applyFill="1" applyBorder="1" applyAlignment="1">
      <alignment horizontal="center" vertical="top" wrapText="1"/>
    </xf>
    <xf numFmtId="37" fontId="3" fillId="4" borderId="8" xfId="3" applyNumberFormat="1" applyFont="1" applyFill="1" applyBorder="1" applyAlignment="1" applyProtection="1">
      <alignment horizontal="center"/>
      <protection locked="0"/>
    </xf>
    <xf numFmtId="37" fontId="3" fillId="4" borderId="16" xfId="3" applyNumberFormat="1" applyFont="1" applyFill="1" applyBorder="1" applyAlignment="1" applyProtection="1">
      <alignment horizontal="center"/>
      <protection locked="0"/>
    </xf>
    <xf numFmtId="37" fontId="3" fillId="4" borderId="17" xfId="3" applyNumberFormat="1" applyFont="1" applyFill="1" applyBorder="1" applyAlignment="1" applyProtection="1">
      <alignment horizontal="center"/>
      <protection locked="0"/>
    </xf>
    <xf numFmtId="37" fontId="9" fillId="6" borderId="0" xfId="2" applyNumberFormat="1" applyFont="1" applyFill="1" applyAlignment="1">
      <alignment horizontal="center"/>
    </xf>
    <xf numFmtId="37" fontId="9" fillId="6" borderId="7" xfId="2" applyNumberFormat="1" applyFont="1" applyFill="1" applyBorder="1" applyAlignment="1">
      <alignment horizontal="center"/>
    </xf>
    <xf numFmtId="37" fontId="3" fillId="5" borderId="3" xfId="0" applyNumberFormat="1" applyFont="1" applyFill="1" applyBorder="1" applyAlignment="1" applyProtection="1">
      <alignment horizontal="center"/>
      <protection locked="0"/>
    </xf>
    <xf numFmtId="37" fontId="3" fillId="5" borderId="4" xfId="0" applyNumberFormat="1" applyFont="1" applyFill="1" applyBorder="1" applyAlignment="1" applyProtection="1">
      <alignment horizontal="center"/>
      <protection locked="0"/>
    </xf>
    <xf numFmtId="37" fontId="3" fillId="5" borderId="5" xfId="0" applyNumberFormat="1" applyFont="1" applyFill="1" applyBorder="1" applyAlignment="1" applyProtection="1">
      <alignment horizontal="center"/>
      <protection locked="0"/>
    </xf>
    <xf numFmtId="0" fontId="25" fillId="14" borderId="0" xfId="1" applyFont="1" applyFill="1" applyBorder="1" applyAlignment="1" applyProtection="1">
      <alignment horizontal="center" wrapText="1"/>
      <protection locked="0"/>
    </xf>
    <xf numFmtId="0" fontId="25" fillId="14" borderId="22" xfId="1" applyFont="1" applyFill="1" applyBorder="1" applyAlignment="1" applyProtection="1">
      <alignment horizontal="center" wrapText="1"/>
      <protection locked="0"/>
    </xf>
    <xf numFmtId="37" fontId="3" fillId="4" borderId="23" xfId="3" applyNumberFormat="1" applyFont="1" applyFill="1" applyBorder="1" applyAlignment="1" applyProtection="1">
      <alignment horizontal="center"/>
      <protection locked="0"/>
    </xf>
    <xf numFmtId="37" fontId="3" fillId="4" borderId="22" xfId="3" applyNumberFormat="1" applyFont="1" applyFill="1" applyBorder="1" applyAlignment="1" applyProtection="1">
      <alignment horizontal="center"/>
      <protection locked="0"/>
    </xf>
    <xf numFmtId="37" fontId="3" fillId="4" borderId="24" xfId="3" applyNumberFormat="1" applyFont="1" applyFill="1" applyBorder="1" applyAlignment="1" applyProtection="1">
      <alignment horizontal="center"/>
      <protection locked="0"/>
    </xf>
    <xf numFmtId="37" fontId="9" fillId="6" borderId="0" xfId="2" applyNumberFormat="1" applyFont="1" applyFill="1" applyAlignment="1" applyProtection="1">
      <alignment horizontal="center"/>
    </xf>
    <xf numFmtId="37" fontId="9" fillId="6" borderId="7" xfId="2" applyNumberFormat="1" applyFont="1" applyFill="1" applyBorder="1" applyAlignment="1" applyProtection="1">
      <alignment horizontal="center"/>
    </xf>
    <xf numFmtId="37" fontId="3" fillId="5" borderId="3" xfId="0" applyNumberFormat="1" applyFont="1" applyFill="1" applyBorder="1" applyAlignment="1">
      <alignment horizontal="center"/>
    </xf>
    <xf numFmtId="37" fontId="3" fillId="5" borderId="4" xfId="0" applyNumberFormat="1" applyFont="1" applyFill="1" applyBorder="1" applyAlignment="1">
      <alignment horizontal="center"/>
    </xf>
    <xf numFmtId="37" fontId="3" fillId="5" borderId="5" xfId="0" applyNumberFormat="1" applyFont="1" applyFill="1" applyBorder="1" applyAlignment="1">
      <alignment horizontal="center"/>
    </xf>
    <xf numFmtId="0" fontId="30" fillId="14" borderId="0" xfId="1" applyFont="1" applyFill="1" applyBorder="1" applyAlignment="1" applyProtection="1">
      <alignment horizontal="center" wrapText="1"/>
      <protection locked="0"/>
    </xf>
    <xf numFmtId="0" fontId="30" fillId="14" borderId="22" xfId="1" applyFont="1" applyFill="1" applyBorder="1" applyAlignment="1" applyProtection="1">
      <alignment horizontal="center" wrapText="1"/>
      <protection locked="0"/>
    </xf>
    <xf numFmtId="37" fontId="21" fillId="6" borderId="0" xfId="0" applyNumberFormat="1" applyFont="1" applyFill="1" applyAlignment="1" applyProtection="1">
      <alignment horizontal="center"/>
      <protection locked="0"/>
    </xf>
    <xf numFmtId="37" fontId="21" fillId="6" borderId="28" xfId="0" applyNumberFormat="1" applyFont="1" applyFill="1" applyBorder="1" applyAlignment="1" applyProtection="1">
      <alignment horizontal="center"/>
      <protection locked="0"/>
    </xf>
    <xf numFmtId="37" fontId="21" fillId="6" borderId="0" xfId="0" applyNumberFormat="1" applyFont="1" applyFill="1" applyAlignment="1" applyProtection="1">
      <alignment horizontal="center"/>
    </xf>
    <xf numFmtId="37" fontId="21" fillId="6" borderId="28" xfId="0" quotePrefix="1" applyNumberFormat="1" applyFont="1" applyFill="1" applyBorder="1" applyAlignment="1" applyProtection="1">
      <alignment horizontal="center"/>
    </xf>
  </cellXfs>
  <cellStyles count="11">
    <cellStyle name="20% - Accent1" xfId="3" builtinId="30"/>
    <cellStyle name="40% - Accent2" xfId="4" builtinId="35"/>
    <cellStyle name="40% - Accent4" xfId="6" builtinId="43"/>
    <cellStyle name="Accent2" xfId="9" builtinId="33"/>
    <cellStyle name="Accent6" xfId="10" builtinId="49"/>
    <cellStyle name="Heading 3" xfId="1" builtinId="18"/>
    <cellStyle name="Heading 4" xfId="2" builtinId="19"/>
    <cellStyle name="Hyperlink" xfId="5" builtinId="8"/>
    <cellStyle name="Normal" xfId="0" builtinId="0"/>
    <cellStyle name="Percent" xfId="7" builtinId="5"/>
    <cellStyle name="Total" xfId="8" builtinId="25"/>
  </cellStyles>
  <dxfs count="8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45889</xdr:colOff>
      <xdr:row>29</xdr:row>
      <xdr:rowOff>106680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661" b="12366"/>
        <a:stretch/>
      </xdr:blipFill>
      <xdr:spPr bwMode="auto">
        <a:xfrm>
          <a:off x="0" y="449580"/>
          <a:ext cx="4427389" cy="5859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45889</xdr:colOff>
      <xdr:row>29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227333-3DA1-45A7-B069-E9672D0865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661" b="12366"/>
        <a:stretch/>
      </xdr:blipFill>
      <xdr:spPr bwMode="auto">
        <a:xfrm>
          <a:off x="0" y="447675"/>
          <a:ext cx="4303564" cy="5945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45889</xdr:colOff>
      <xdr:row>27</xdr:row>
      <xdr:rowOff>141075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57171F-1139-41CC-9653-07262A2A9B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661" b="12366"/>
        <a:stretch/>
      </xdr:blipFill>
      <xdr:spPr bwMode="auto">
        <a:xfrm>
          <a:off x="0" y="0"/>
          <a:ext cx="4300389" cy="5895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2567940</xdr:colOff>
      <xdr:row>12</xdr:row>
      <xdr:rowOff>106680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0295" b="37611"/>
        <a:stretch/>
      </xdr:blipFill>
      <xdr:spPr bwMode="auto">
        <a:xfrm>
          <a:off x="0" y="914400"/>
          <a:ext cx="2567940" cy="214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2514600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251460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2495550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2514600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opLeftCell="A7" zoomScaleNormal="100" workbookViewId="0">
      <selection activeCell="F16" sqref="F16"/>
    </sheetView>
  </sheetViews>
  <sheetFormatPr defaultColWidth="8.85546875" defaultRowHeight="15.75" x14ac:dyDescent="0.25"/>
  <cols>
    <col min="1" max="1" width="5.28515625" style="41" customWidth="1"/>
    <col min="2" max="2" width="25.28515625" style="43" customWidth="1"/>
    <col min="3" max="3" width="6" style="44" customWidth="1"/>
    <col min="4" max="4" width="5.28515625" style="41" customWidth="1"/>
    <col min="5" max="5" width="25.28515625" style="43" customWidth="1"/>
    <col min="6" max="6" width="8.140625" style="44" customWidth="1"/>
    <col min="7" max="10" width="8.7109375" style="44"/>
    <col min="11" max="16384" width="8.85546875" style="9"/>
  </cols>
  <sheetData>
    <row r="1" spans="1:6" ht="16.5" thickBot="1" x14ac:dyDescent="0.3"/>
    <row r="2" spans="1:6" ht="32.65" customHeight="1" x14ac:dyDescent="0.25">
      <c r="A2" s="289" t="s">
        <v>29</v>
      </c>
      <c r="B2" s="290"/>
      <c r="C2" s="290"/>
      <c r="D2" s="290"/>
      <c r="E2" s="290"/>
      <c r="F2" s="291"/>
    </row>
    <row r="3" spans="1:6" ht="45" x14ac:dyDescent="0.25">
      <c r="A3" s="73">
        <v>42186</v>
      </c>
      <c r="B3" s="45" t="s">
        <v>86</v>
      </c>
      <c r="C3" s="46">
        <v>3000</v>
      </c>
      <c r="D3" s="73">
        <v>42207</v>
      </c>
      <c r="E3" s="45" t="s">
        <v>75</v>
      </c>
      <c r="F3" s="46">
        <v>175</v>
      </c>
    </row>
    <row r="4" spans="1:6" ht="15" x14ac:dyDescent="0.25">
      <c r="A4" s="73">
        <v>42186</v>
      </c>
      <c r="B4" s="45" t="s">
        <v>58</v>
      </c>
      <c r="C4" s="46">
        <v>8000</v>
      </c>
      <c r="D4" s="73">
        <v>42209</v>
      </c>
      <c r="E4" s="45" t="s">
        <v>101</v>
      </c>
      <c r="F4" s="46">
        <v>40</v>
      </c>
    </row>
    <row r="5" spans="1:6" ht="45" x14ac:dyDescent="0.25">
      <c r="A5" s="73">
        <v>42190</v>
      </c>
      <c r="B5" s="45" t="s">
        <v>60</v>
      </c>
      <c r="C5" s="46">
        <v>5000</v>
      </c>
      <c r="D5" s="73">
        <v>42209</v>
      </c>
      <c r="E5" s="45" t="s">
        <v>77</v>
      </c>
      <c r="F5" s="46">
        <v>425</v>
      </c>
    </row>
    <row r="6" spans="1:6" ht="60" x14ac:dyDescent="0.25">
      <c r="A6" s="73">
        <v>42190</v>
      </c>
      <c r="B6" s="45" t="s">
        <v>105</v>
      </c>
      <c r="C6" s="46">
        <v>1500</v>
      </c>
      <c r="D6" s="73">
        <v>42211</v>
      </c>
      <c r="E6" s="45" t="s">
        <v>78</v>
      </c>
      <c r="F6" s="46">
        <v>150</v>
      </c>
    </row>
    <row r="7" spans="1:6" ht="60" x14ac:dyDescent="0.25">
      <c r="A7" s="73">
        <v>42191</v>
      </c>
      <c r="B7" s="45" t="s">
        <v>87</v>
      </c>
      <c r="C7" s="46">
        <v>185</v>
      </c>
      <c r="D7" s="73">
        <v>42211</v>
      </c>
      <c r="E7" s="45" t="s">
        <v>84</v>
      </c>
      <c r="F7" s="46">
        <v>720</v>
      </c>
    </row>
    <row r="8" spans="1:6" ht="15" x14ac:dyDescent="0.25">
      <c r="A8" s="73">
        <v>42193</v>
      </c>
      <c r="B8" s="45" t="s">
        <v>88</v>
      </c>
      <c r="C8" s="46">
        <v>80</v>
      </c>
      <c r="D8" s="73">
        <v>42212</v>
      </c>
      <c r="E8" s="45" t="s">
        <v>102</v>
      </c>
      <c r="F8" s="46"/>
    </row>
    <row r="9" spans="1:6" ht="45" x14ac:dyDescent="0.25">
      <c r="A9" s="73">
        <v>42193</v>
      </c>
      <c r="B9" s="45" t="s">
        <v>98</v>
      </c>
      <c r="C9" s="46">
        <f>225+90</f>
        <v>315</v>
      </c>
      <c r="D9" s="73"/>
      <c r="E9" s="60" t="s">
        <v>80</v>
      </c>
      <c r="F9" s="46">
        <v>700</v>
      </c>
    </row>
    <row r="10" spans="1:6" ht="45" x14ac:dyDescent="0.25">
      <c r="A10" s="73">
        <v>42194</v>
      </c>
      <c r="B10" s="45" t="s">
        <v>68</v>
      </c>
      <c r="C10" s="46">
        <v>360</v>
      </c>
      <c r="D10" s="73"/>
      <c r="E10" s="60" t="s">
        <v>72</v>
      </c>
      <c r="F10" s="46">
        <v>200</v>
      </c>
    </row>
    <row r="11" spans="1:6" ht="45" x14ac:dyDescent="0.25">
      <c r="A11" s="73">
        <v>42200</v>
      </c>
      <c r="B11" s="45" t="s">
        <v>99</v>
      </c>
      <c r="C11" s="46">
        <v>75</v>
      </c>
      <c r="D11" s="73"/>
      <c r="E11" s="60" t="s">
        <v>89</v>
      </c>
      <c r="F11" s="46">
        <f>+F9-F10</f>
        <v>500</v>
      </c>
    </row>
    <row r="12" spans="1:6" ht="30" x14ac:dyDescent="0.25">
      <c r="A12" s="73">
        <v>42201</v>
      </c>
      <c r="B12" s="45" t="s">
        <v>94</v>
      </c>
      <c r="C12" s="46">
        <v>1000</v>
      </c>
      <c r="D12" s="73">
        <v>42212</v>
      </c>
      <c r="E12" s="45" t="s">
        <v>82</v>
      </c>
      <c r="F12" s="46">
        <v>150</v>
      </c>
    </row>
    <row r="13" spans="1:6" ht="45" x14ac:dyDescent="0.25">
      <c r="A13" s="73">
        <v>42202</v>
      </c>
      <c r="B13" s="45" t="s">
        <v>69</v>
      </c>
      <c r="C13" s="46">
        <v>720</v>
      </c>
      <c r="D13" s="73">
        <v>42213</v>
      </c>
      <c r="E13" s="45" t="s">
        <v>83</v>
      </c>
      <c r="F13" s="46">
        <v>75</v>
      </c>
    </row>
    <row r="14" spans="1:6" ht="45" x14ac:dyDescent="0.25">
      <c r="A14" s="73">
        <v>42203</v>
      </c>
      <c r="B14" s="45" t="s">
        <v>100</v>
      </c>
      <c r="C14" s="46">
        <v>140</v>
      </c>
      <c r="D14" s="73">
        <v>43311</v>
      </c>
      <c r="E14" s="45" t="s">
        <v>148</v>
      </c>
      <c r="F14" s="46">
        <v>350</v>
      </c>
    </row>
    <row r="15" spans="1:6" ht="45" x14ac:dyDescent="0.25">
      <c r="A15" s="73">
        <v>42205</v>
      </c>
      <c r="B15" s="45" t="s">
        <v>71</v>
      </c>
      <c r="C15" s="59"/>
      <c r="D15" s="73">
        <v>43311</v>
      </c>
      <c r="E15" s="45" t="s">
        <v>149</v>
      </c>
      <c r="F15" s="46">
        <v>480</v>
      </c>
    </row>
    <row r="16" spans="1:6" ht="30" x14ac:dyDescent="0.25">
      <c r="A16" s="73"/>
      <c r="B16" s="60" t="s">
        <v>72</v>
      </c>
      <c r="C16" s="46">
        <v>250</v>
      </c>
      <c r="D16" s="73">
        <v>42215</v>
      </c>
      <c r="E16" s="45" t="s">
        <v>84</v>
      </c>
      <c r="F16" s="46">
        <v>425</v>
      </c>
    </row>
    <row r="17" spans="1:6" ht="30" x14ac:dyDescent="0.25">
      <c r="A17" s="73"/>
      <c r="B17" s="60" t="s">
        <v>73</v>
      </c>
      <c r="C17" s="46">
        <f>550-250</f>
        <v>300</v>
      </c>
      <c r="D17" s="73">
        <v>42215</v>
      </c>
      <c r="E17" s="45" t="s">
        <v>85</v>
      </c>
      <c r="F17" s="46">
        <v>500</v>
      </c>
    </row>
    <row r="18" spans="1:6" thickBot="1" x14ac:dyDescent="0.3">
      <c r="A18" s="9"/>
      <c r="B18" s="9"/>
      <c r="C18" s="9"/>
      <c r="D18" s="9"/>
      <c r="E18" s="9"/>
      <c r="F18" s="9"/>
    </row>
    <row r="19" spans="1:6" ht="33.4" customHeight="1" thickBot="1" x14ac:dyDescent="0.3">
      <c r="A19" s="292" t="s">
        <v>35</v>
      </c>
      <c r="B19" s="293"/>
      <c r="C19" s="294"/>
      <c r="D19" s="292"/>
      <c r="E19" s="293"/>
      <c r="F19" s="294"/>
    </row>
    <row r="20" spans="1:6" x14ac:dyDescent="0.25">
      <c r="A20" s="63" t="s">
        <v>30</v>
      </c>
      <c r="B20" s="64" t="s">
        <v>90</v>
      </c>
      <c r="C20" s="51">
        <v>100</v>
      </c>
      <c r="D20" s="49"/>
      <c r="E20" s="50"/>
      <c r="F20" s="51"/>
    </row>
    <row r="21" spans="1:6" ht="30" x14ac:dyDescent="0.25">
      <c r="A21" s="42" t="s">
        <v>31</v>
      </c>
      <c r="B21" s="45" t="s">
        <v>91</v>
      </c>
      <c r="C21" s="48">
        <f>1500/4</f>
        <v>375</v>
      </c>
      <c r="D21" s="40"/>
      <c r="E21" s="47"/>
      <c r="F21" s="48"/>
    </row>
    <row r="22" spans="1:6" ht="30" x14ac:dyDescent="0.25">
      <c r="A22" s="42" t="s">
        <v>32</v>
      </c>
      <c r="B22" s="45" t="s">
        <v>96</v>
      </c>
      <c r="C22" s="48">
        <f>8000*0.08</f>
        <v>640</v>
      </c>
      <c r="D22" s="40"/>
      <c r="E22" s="47"/>
      <c r="F22" s="48"/>
    </row>
    <row r="23" spans="1:6" ht="45" x14ac:dyDescent="0.25">
      <c r="A23" s="42" t="s">
        <v>33</v>
      </c>
      <c r="B23" s="45" t="s">
        <v>92</v>
      </c>
      <c r="C23" s="48">
        <v>50</v>
      </c>
      <c r="D23" s="40"/>
      <c r="E23" s="47"/>
      <c r="F23" s="48"/>
    </row>
    <row r="24" spans="1:6" ht="30" x14ac:dyDescent="0.25">
      <c r="A24" s="42" t="s">
        <v>34</v>
      </c>
      <c r="B24" s="45" t="s">
        <v>93</v>
      </c>
      <c r="C24" s="48">
        <v>120</v>
      </c>
      <c r="D24" s="40"/>
      <c r="E24" s="47"/>
      <c r="F24" s="48"/>
    </row>
    <row r="25" spans="1:6" ht="16.5" thickBot="1" x14ac:dyDescent="0.3"/>
    <row r="26" spans="1:6" ht="37.5" customHeight="1" thickBot="1" x14ac:dyDescent="0.3">
      <c r="A26" s="292" t="s">
        <v>36</v>
      </c>
      <c r="B26" s="293"/>
      <c r="C26" s="294"/>
      <c r="D26" s="292"/>
      <c r="E26" s="293"/>
      <c r="F26" s="294"/>
    </row>
    <row r="27" spans="1:6" ht="16.5" thickBot="1" x14ac:dyDescent="0.3"/>
    <row r="28" spans="1:6" ht="36.4" customHeight="1" thickBot="1" x14ac:dyDescent="0.3">
      <c r="A28" s="292" t="s">
        <v>37</v>
      </c>
      <c r="B28" s="293"/>
      <c r="C28" s="294"/>
      <c r="D28" s="292"/>
      <c r="E28" s="293"/>
      <c r="F28" s="294"/>
    </row>
  </sheetData>
  <mergeCells count="7">
    <mergeCell ref="A2:F2"/>
    <mergeCell ref="A19:C19"/>
    <mergeCell ref="A26:C26"/>
    <mergeCell ref="A28:C28"/>
    <mergeCell ref="D19:F19"/>
    <mergeCell ref="D26:F26"/>
    <mergeCell ref="D28:F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8"/>
  <sheetViews>
    <sheetView workbookViewId="0">
      <selection activeCell="A2" sqref="A2:B37"/>
    </sheetView>
  </sheetViews>
  <sheetFormatPr defaultRowHeight="15" x14ac:dyDescent="0.25"/>
  <cols>
    <col min="1" max="1" width="30.140625" bestFit="1" customWidth="1"/>
    <col min="2" max="2" width="9.28515625" bestFit="1" customWidth="1"/>
  </cols>
  <sheetData>
    <row r="2" spans="1:2" ht="15.75" x14ac:dyDescent="0.25">
      <c r="A2" s="57"/>
      <c r="B2" s="12"/>
    </row>
    <row r="3" spans="1:2" ht="15.75" x14ac:dyDescent="0.25">
      <c r="A3" s="57"/>
      <c r="B3" s="12"/>
    </row>
    <row r="4" spans="1:2" ht="15.75" x14ac:dyDescent="0.25">
      <c r="A4" s="57"/>
      <c r="B4" s="12"/>
    </row>
    <row r="5" spans="1:2" ht="15.75" x14ac:dyDescent="0.25">
      <c r="A5" s="57"/>
      <c r="B5" s="12"/>
    </row>
    <row r="6" spans="1:2" ht="15.75" x14ac:dyDescent="0.25">
      <c r="A6" s="57"/>
      <c r="B6" s="12"/>
    </row>
    <row r="7" spans="1:2" ht="15.75" x14ac:dyDescent="0.25">
      <c r="A7" s="57"/>
      <c r="B7" s="12"/>
    </row>
    <row r="8" spans="1:2" ht="15.75" x14ac:dyDescent="0.25">
      <c r="A8" s="57"/>
      <c r="B8" s="12"/>
    </row>
    <row r="9" spans="1:2" ht="15.75" x14ac:dyDescent="0.25">
      <c r="A9" s="57"/>
      <c r="B9" s="12"/>
    </row>
    <row r="10" spans="1:2" ht="15.75" x14ac:dyDescent="0.25">
      <c r="A10" s="14"/>
      <c r="B10" s="12"/>
    </row>
    <row r="11" spans="1:2" ht="15.75" x14ac:dyDescent="0.25">
      <c r="A11" s="14"/>
      <c r="B11" s="12"/>
    </row>
    <row r="12" spans="1:2" ht="15.75" x14ac:dyDescent="0.25">
      <c r="A12" s="14"/>
      <c r="B12" s="12"/>
    </row>
    <row r="13" spans="1:2" ht="15.75" x14ac:dyDescent="0.25">
      <c r="A13" s="14"/>
      <c r="B13" s="12"/>
    </row>
    <row r="14" spans="1:2" ht="15.75" x14ac:dyDescent="0.25">
      <c r="A14" s="14"/>
      <c r="B14" s="12"/>
    </row>
    <row r="15" spans="1:2" ht="15.75" x14ac:dyDescent="0.25">
      <c r="A15" s="14"/>
      <c r="B15" s="17"/>
    </row>
    <row r="16" spans="1:2" ht="15.75" x14ac:dyDescent="0.25">
      <c r="A16" s="14"/>
      <c r="B16" s="17"/>
    </row>
    <row r="17" spans="1:2" ht="15.75" x14ac:dyDescent="0.25">
      <c r="A17" s="14"/>
      <c r="B17" s="17"/>
    </row>
    <row r="18" spans="1:2" ht="15.75" x14ac:dyDescent="0.25">
      <c r="A18" s="14"/>
      <c r="B18" s="17"/>
    </row>
    <row r="19" spans="1:2" ht="15.75" x14ac:dyDescent="0.25">
      <c r="A19" s="20"/>
      <c r="B19" s="21"/>
    </row>
    <row r="20" spans="1:2" ht="15.75" x14ac:dyDescent="0.25">
      <c r="A20" s="20"/>
      <c r="B20" s="21"/>
    </row>
    <row r="21" spans="1:2" ht="15.75" x14ac:dyDescent="0.25">
      <c r="A21" s="14"/>
      <c r="B21" s="22"/>
    </row>
    <row r="22" spans="1:2" ht="15.75" x14ac:dyDescent="0.25">
      <c r="A22" s="14"/>
      <c r="B22" s="22"/>
    </row>
    <row r="23" spans="1:2" ht="15.75" x14ac:dyDescent="0.25">
      <c r="A23" s="14"/>
      <c r="B23" s="22"/>
    </row>
    <row r="24" spans="1:2" ht="15.75" x14ac:dyDescent="0.25">
      <c r="A24" s="14"/>
      <c r="B24" s="22"/>
    </row>
    <row r="25" spans="1:2" ht="15.75" x14ac:dyDescent="0.25">
      <c r="A25" s="14"/>
      <c r="B25" s="22"/>
    </row>
    <row r="26" spans="1:2" ht="15.75" x14ac:dyDescent="0.25">
      <c r="A26" s="14"/>
      <c r="B26" s="22"/>
    </row>
    <row r="27" spans="1:2" ht="15.75" x14ac:dyDescent="0.25">
      <c r="A27" s="14"/>
      <c r="B27" s="22"/>
    </row>
    <row r="28" spans="1:2" ht="15.75" x14ac:dyDescent="0.25">
      <c r="A28" s="14"/>
      <c r="B28" s="22"/>
    </row>
    <row r="29" spans="1:2" ht="15.75" x14ac:dyDescent="0.25">
      <c r="A29" s="14"/>
      <c r="B29" s="22"/>
    </row>
    <row r="30" spans="1:2" ht="15.75" x14ac:dyDescent="0.25">
      <c r="A30" s="14"/>
      <c r="B30" s="22"/>
    </row>
    <row r="31" spans="1:2" ht="15.75" x14ac:dyDescent="0.25">
      <c r="A31" s="14"/>
      <c r="B31" s="22"/>
    </row>
    <row r="32" spans="1:2" ht="15.75" x14ac:dyDescent="0.25">
      <c r="A32" s="14"/>
      <c r="B32" s="22"/>
    </row>
    <row r="33" spans="1:2" ht="15.75" x14ac:dyDescent="0.25">
      <c r="A33" s="14"/>
      <c r="B33" s="22"/>
    </row>
    <row r="34" spans="1:2" ht="15.75" x14ac:dyDescent="0.25">
      <c r="A34" s="14"/>
      <c r="B34" s="22"/>
    </row>
    <row r="35" spans="1:2" ht="15.75" x14ac:dyDescent="0.25">
      <c r="A35" s="14"/>
      <c r="B35" s="22"/>
    </row>
    <row r="36" spans="1:2" ht="15.75" x14ac:dyDescent="0.25">
      <c r="A36" s="14"/>
      <c r="B36" s="22"/>
    </row>
    <row r="37" spans="1:2" ht="15.75" x14ac:dyDescent="0.25">
      <c r="A37" s="14"/>
      <c r="B37" s="22"/>
    </row>
    <row r="38" spans="1:2" x14ac:dyDescent="0.25">
      <c r="B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07"/>
  <sheetViews>
    <sheetView zoomScale="90" zoomScaleNormal="90" workbookViewId="0">
      <selection activeCell="C25" sqref="C25"/>
    </sheetView>
  </sheetViews>
  <sheetFormatPr defaultRowHeight="15" x14ac:dyDescent="0.25"/>
  <cols>
    <col min="1" max="1" width="63.85546875" style="56" customWidth="1"/>
    <col min="2" max="2" width="5.5703125" style="1" customWidth="1"/>
    <col min="3" max="3" width="20.7109375" style="2" customWidth="1"/>
    <col min="4" max="5" width="8" style="2" customWidth="1"/>
    <col min="6" max="6" width="1.140625" customWidth="1"/>
    <col min="7" max="7" width="5.28515625" style="1" customWidth="1"/>
    <col min="8" max="8" width="25.28515625" style="2" customWidth="1"/>
    <col min="9" max="10" width="8" style="2" customWidth="1"/>
    <col min="11" max="11" width="1.140625" customWidth="1"/>
    <col min="12" max="12" width="5.28515625" style="1" customWidth="1"/>
    <col min="13" max="13" width="27.42578125" style="2" customWidth="1"/>
    <col min="14" max="15" width="8" style="2" customWidth="1"/>
    <col min="16" max="16" width="1.140625" customWidth="1"/>
    <col min="17" max="17" width="26.7109375" style="2" customWidth="1"/>
    <col min="18" max="18" width="8.5703125" style="2" customWidth="1"/>
    <col min="19" max="19" width="1.5703125" style="2" customWidth="1"/>
    <col min="20" max="21" width="9.28515625" style="8" customWidth="1"/>
    <col min="22" max="22" width="8" style="8" customWidth="1"/>
    <col min="23" max="23" width="1.5703125" style="8" customWidth="1"/>
    <col min="24" max="26" width="7.7109375" style="8" customWidth="1"/>
    <col min="27" max="27" width="1.5703125" style="8" customWidth="1"/>
    <col min="28" max="30" width="7.7109375" style="8" customWidth="1"/>
    <col min="31" max="31" width="1.5703125" style="32" customWidth="1"/>
    <col min="32" max="34" width="7.7109375" style="32" customWidth="1"/>
    <col min="35" max="35" width="1.5703125" style="32" customWidth="1"/>
    <col min="36" max="38" width="7.7109375" style="32" customWidth="1"/>
    <col min="39" max="39" width="1.5703125" style="32" customWidth="1"/>
    <col min="40" max="42" width="7.7109375" style="32" customWidth="1"/>
    <col min="43" max="43" width="1.5703125" style="32" customWidth="1"/>
    <col min="44" max="46" width="7.7109375" style="32" customWidth="1"/>
    <col min="47" max="47" width="1.5703125" style="32" customWidth="1"/>
    <col min="48" max="49" width="9.28515625" style="32" customWidth="1"/>
    <col min="50" max="50" width="9.85546875" style="32" bestFit="1" customWidth="1"/>
  </cols>
  <sheetData>
    <row r="1" spans="1:50" ht="35.65" customHeight="1" x14ac:dyDescent="0.25">
      <c r="A1" s="52"/>
      <c r="Q1" s="6" t="s">
        <v>5</v>
      </c>
      <c r="R1" s="7" t="s">
        <v>6</v>
      </c>
      <c r="S1" s="298" t="s">
        <v>7</v>
      </c>
      <c r="T1" s="298"/>
      <c r="U1" s="7" t="s">
        <v>8</v>
      </c>
      <c r="V1" s="34" t="s">
        <v>9</v>
      </c>
      <c r="X1" s="9"/>
      <c r="Y1" s="9"/>
      <c r="Z1" s="9"/>
      <c r="AB1" s="9"/>
      <c r="AC1" s="9"/>
      <c r="AD1" s="9"/>
      <c r="AF1" s="28"/>
      <c r="AG1" s="28"/>
      <c r="AH1" s="28"/>
      <c r="AJ1" s="28"/>
      <c r="AK1" s="28"/>
      <c r="AL1" s="28"/>
      <c r="AN1" s="28"/>
      <c r="AO1" s="28"/>
      <c r="AP1" s="28"/>
      <c r="AR1" s="28"/>
      <c r="AS1" s="28"/>
      <c r="AT1" s="28"/>
      <c r="AV1" s="28"/>
      <c r="AW1" s="28"/>
      <c r="AX1" s="28"/>
    </row>
    <row r="2" spans="1:50" ht="15" customHeight="1" thickBot="1" x14ac:dyDescent="0.3">
      <c r="A2" s="52"/>
      <c r="Q2" s="6">
        <f>SUM(R5:R12)</f>
        <v>14785</v>
      </c>
      <c r="R2" s="7" t="s">
        <v>6</v>
      </c>
      <c r="S2" s="299">
        <f>-SUM(R13:R16)</f>
        <v>10250</v>
      </c>
      <c r="T2" s="299"/>
      <c r="U2" s="7" t="s">
        <v>8</v>
      </c>
      <c r="V2" s="34">
        <f>-SUM(R17:R27)</f>
        <v>4535</v>
      </c>
      <c r="X2" s="9"/>
      <c r="Y2" s="9"/>
      <c r="Z2" s="9"/>
      <c r="AB2" s="9"/>
      <c r="AC2" s="9"/>
      <c r="AD2" s="9"/>
      <c r="AF2" s="28"/>
      <c r="AG2" s="28"/>
      <c r="AH2" s="28"/>
      <c r="AJ2" s="28"/>
      <c r="AK2" s="28"/>
      <c r="AL2" s="28"/>
      <c r="AN2" s="28"/>
      <c r="AO2" s="28"/>
      <c r="AP2" s="28"/>
      <c r="AR2" s="28"/>
      <c r="AS2" s="28"/>
      <c r="AT2" s="28"/>
      <c r="AV2" s="28"/>
      <c r="AW2" s="28"/>
      <c r="AX2" s="28"/>
    </row>
    <row r="3" spans="1:50" ht="15.75" thickBot="1" x14ac:dyDescent="0.3">
      <c r="A3" s="53"/>
      <c r="B3" s="141" t="s">
        <v>107</v>
      </c>
      <c r="C3" s="142"/>
      <c r="D3" s="142"/>
      <c r="E3" s="142"/>
      <c r="F3" s="143"/>
      <c r="G3" s="141" t="s">
        <v>107</v>
      </c>
      <c r="H3" s="142"/>
      <c r="I3" s="142"/>
      <c r="J3" s="142"/>
      <c r="K3" s="143"/>
      <c r="L3" s="141" t="s">
        <v>107</v>
      </c>
      <c r="M3" s="142"/>
      <c r="N3" s="142"/>
      <c r="O3" s="142"/>
      <c r="P3" s="143"/>
      <c r="Q3" s="144"/>
      <c r="R3" s="303" t="s">
        <v>0</v>
      </c>
      <c r="S3" s="300">
        <f>S2+V2</f>
        <v>14785</v>
      </c>
      <c r="T3" s="301"/>
      <c r="U3" s="301"/>
      <c r="V3" s="302"/>
      <c r="W3" s="145"/>
      <c r="X3" s="146"/>
      <c r="Y3" s="146"/>
      <c r="Z3" s="146"/>
      <c r="AA3" s="145"/>
      <c r="AB3" s="146"/>
      <c r="AC3" s="146"/>
      <c r="AD3" s="146"/>
      <c r="AE3" s="27"/>
      <c r="AF3" s="147"/>
      <c r="AG3" s="147"/>
      <c r="AH3" s="147"/>
      <c r="AI3" s="27"/>
      <c r="AJ3" s="147"/>
      <c r="AK3" s="147"/>
      <c r="AL3" s="147"/>
      <c r="AM3" s="27"/>
      <c r="AN3" s="147"/>
      <c r="AO3" s="147"/>
      <c r="AP3" s="147"/>
      <c r="AQ3" s="27"/>
      <c r="AR3" s="147"/>
      <c r="AS3" s="147"/>
      <c r="AT3" s="147"/>
      <c r="AU3" s="27"/>
      <c r="AV3" s="147"/>
      <c r="AW3" s="28"/>
      <c r="AX3" s="28"/>
    </row>
    <row r="4" spans="1:50" ht="21.75" thickBot="1" x14ac:dyDescent="0.4">
      <c r="A4" s="53"/>
      <c r="B4" s="148" t="s">
        <v>19</v>
      </c>
      <c r="C4" s="148" t="s">
        <v>10</v>
      </c>
      <c r="D4" s="148" t="s">
        <v>11</v>
      </c>
      <c r="E4" s="148" t="s">
        <v>12</v>
      </c>
      <c r="F4" s="143"/>
      <c r="G4" s="148" t="s">
        <v>19</v>
      </c>
      <c r="H4" s="148" t="s">
        <v>10</v>
      </c>
      <c r="I4" s="148" t="s">
        <v>11</v>
      </c>
      <c r="J4" s="148" t="s">
        <v>12</v>
      </c>
      <c r="K4" s="143"/>
      <c r="L4" s="148" t="s">
        <v>19</v>
      </c>
      <c r="M4" s="148" t="s">
        <v>10</v>
      </c>
      <c r="N4" s="148" t="s">
        <v>11</v>
      </c>
      <c r="O4" s="148" t="s">
        <v>12</v>
      </c>
      <c r="P4" s="143"/>
      <c r="Q4" s="149" t="s">
        <v>10</v>
      </c>
      <c r="R4" s="304"/>
      <c r="S4" s="150"/>
      <c r="T4" s="151" t="s">
        <v>1</v>
      </c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3"/>
      <c r="AU4" s="154"/>
      <c r="AV4" s="154"/>
      <c r="AW4" s="58"/>
      <c r="AX4" s="58"/>
    </row>
    <row r="5" spans="1:50" ht="16.5" thickBot="1" x14ac:dyDescent="0.3">
      <c r="A5" s="53"/>
      <c r="B5" s="155">
        <v>42186</v>
      </c>
      <c r="C5" s="3" t="s">
        <v>40</v>
      </c>
      <c r="D5" s="3">
        <v>3000</v>
      </c>
      <c r="E5" s="3"/>
      <c r="F5" s="156"/>
      <c r="G5" s="155">
        <v>42200</v>
      </c>
      <c r="H5" s="3" t="s">
        <v>47</v>
      </c>
      <c r="I5" s="3">
        <v>75</v>
      </c>
      <c r="J5" s="3"/>
      <c r="K5" s="156"/>
      <c r="L5" s="155">
        <v>42211</v>
      </c>
      <c r="M5" s="3" t="s">
        <v>3</v>
      </c>
      <c r="N5" s="3">
        <v>150</v>
      </c>
      <c r="O5" s="3"/>
      <c r="P5" s="156"/>
      <c r="Q5" s="157" t="s">
        <v>40</v>
      </c>
      <c r="R5" s="158">
        <f>+V26</f>
        <v>6160</v>
      </c>
      <c r="S5" s="150"/>
      <c r="T5" s="145" t="s">
        <v>16</v>
      </c>
      <c r="U5" s="145"/>
      <c r="V5" s="145">
        <f>+V26+Z18+Z24+AD12+AD18+AD24+AD30+AH17+AH23+AH29+AL12+AL19+AL25+AP15+AP21+AP27+AT10+AT16+AT22+AT65+AT72+Z30</f>
        <v>0</v>
      </c>
      <c r="W5" s="145"/>
      <c r="X5" s="146"/>
      <c r="Y5" s="146"/>
      <c r="Z5" s="146"/>
      <c r="AA5" s="145"/>
      <c r="AB5" s="146"/>
      <c r="AC5" s="146"/>
      <c r="AD5" s="146"/>
      <c r="AE5" s="27"/>
      <c r="AF5" s="147"/>
      <c r="AG5" s="147"/>
      <c r="AH5" s="147"/>
      <c r="AI5" s="27"/>
      <c r="AJ5" s="147"/>
      <c r="AK5" s="147"/>
      <c r="AL5" s="147"/>
      <c r="AM5" s="27"/>
      <c r="AN5" s="27"/>
      <c r="AO5" s="27"/>
      <c r="AP5" s="27"/>
      <c r="AQ5" s="27"/>
      <c r="AR5" s="147"/>
      <c r="AS5" s="147"/>
      <c r="AT5" s="147"/>
      <c r="AU5" s="27"/>
      <c r="AV5" s="147"/>
      <c r="AW5" s="28"/>
      <c r="AX5" s="28"/>
    </row>
    <row r="6" spans="1:50" ht="16.5" thickBot="1" x14ac:dyDescent="0.3">
      <c r="A6" s="54"/>
      <c r="B6" s="155"/>
      <c r="C6" s="3" t="s">
        <v>50</v>
      </c>
      <c r="D6" s="3"/>
      <c r="E6" s="3">
        <v>-3000</v>
      </c>
      <c r="F6" s="156"/>
      <c r="G6" s="155"/>
      <c r="H6" s="3" t="s">
        <v>40</v>
      </c>
      <c r="I6" s="3"/>
      <c r="J6" s="3">
        <v>-75</v>
      </c>
      <c r="K6" s="156"/>
      <c r="L6" s="155"/>
      <c r="M6" s="3" t="s">
        <v>52</v>
      </c>
      <c r="N6" s="3"/>
      <c r="O6" s="3">
        <f>-N5</f>
        <v>-150</v>
      </c>
      <c r="P6" s="156"/>
      <c r="Q6" s="157" t="s">
        <v>3</v>
      </c>
      <c r="R6" s="158">
        <f>+Z18</f>
        <v>800</v>
      </c>
      <c r="S6" s="150"/>
      <c r="T6" s="159" t="str">
        <f>+Q5</f>
        <v>Cash-Checking</v>
      </c>
      <c r="U6" s="159"/>
      <c r="V6" s="160"/>
      <c r="W6" s="145"/>
      <c r="X6" s="159" t="str">
        <f>+Q6</f>
        <v>Accounts Receivable</v>
      </c>
      <c r="Y6" s="159"/>
      <c r="Z6" s="160"/>
      <c r="AA6" s="145"/>
      <c r="AB6" s="159" t="str">
        <f>+Q9</f>
        <v>Auto</v>
      </c>
      <c r="AC6" s="159"/>
      <c r="AD6" s="160"/>
      <c r="AE6" s="27"/>
      <c r="AF6" s="161" t="str">
        <f>+Q13</f>
        <v xml:space="preserve">Accounts Payable </v>
      </c>
      <c r="AG6" s="161"/>
      <c r="AH6" s="162"/>
      <c r="AI6" s="27"/>
      <c r="AJ6" s="161" t="str">
        <f>+Q16</f>
        <v>Unearned Revenue</v>
      </c>
      <c r="AK6" s="161"/>
      <c r="AL6" s="162"/>
      <c r="AM6" s="27"/>
      <c r="AN6" s="163" t="str">
        <f>+Q19</f>
        <v>Revenue</v>
      </c>
      <c r="AO6" s="164"/>
      <c r="AP6" s="165"/>
      <c r="AQ6" s="27"/>
      <c r="AR6" s="163" t="str">
        <f>+Q22</f>
        <v>Advertising Expense</v>
      </c>
      <c r="AS6" s="164"/>
      <c r="AT6" s="165"/>
      <c r="AU6" s="27"/>
      <c r="AV6" s="166"/>
      <c r="AW6" s="26"/>
      <c r="AX6" s="39"/>
    </row>
    <row r="7" spans="1:50" ht="15.75" x14ac:dyDescent="0.25">
      <c r="A7" s="54"/>
      <c r="B7" s="155"/>
      <c r="C7" s="3"/>
      <c r="D7" s="3"/>
      <c r="E7" s="3"/>
      <c r="F7" s="156"/>
      <c r="G7" s="155"/>
      <c r="H7" s="3"/>
      <c r="I7" s="3"/>
      <c r="J7" s="3"/>
      <c r="K7" s="156"/>
      <c r="L7" s="155"/>
      <c r="M7" s="3"/>
      <c r="N7" s="3"/>
      <c r="O7" s="3"/>
      <c r="P7" s="156"/>
      <c r="Q7" s="157" t="s">
        <v>41</v>
      </c>
      <c r="R7" s="158">
        <f>+Z24</f>
        <v>325</v>
      </c>
      <c r="S7" s="150"/>
      <c r="T7" s="167" t="s">
        <v>11</v>
      </c>
      <c r="U7" s="167" t="s">
        <v>13</v>
      </c>
      <c r="V7" s="167" t="s">
        <v>2</v>
      </c>
      <c r="W7" s="145"/>
      <c r="X7" s="167" t="s">
        <v>11</v>
      </c>
      <c r="Y7" s="167" t="s">
        <v>13</v>
      </c>
      <c r="Z7" s="167" t="s">
        <v>2</v>
      </c>
      <c r="AA7" s="145"/>
      <c r="AB7" s="167" t="s">
        <v>11</v>
      </c>
      <c r="AC7" s="167" t="s">
        <v>13</v>
      </c>
      <c r="AD7" s="168" t="s">
        <v>2</v>
      </c>
      <c r="AE7" s="27"/>
      <c r="AF7" s="167" t="s">
        <v>11</v>
      </c>
      <c r="AG7" s="167" t="s">
        <v>13</v>
      </c>
      <c r="AH7" s="168" t="s">
        <v>2</v>
      </c>
      <c r="AI7" s="27"/>
      <c r="AJ7" s="167" t="s">
        <v>11</v>
      </c>
      <c r="AK7" s="167" t="s">
        <v>13</v>
      </c>
      <c r="AL7" s="168" t="s">
        <v>2</v>
      </c>
      <c r="AM7" s="27"/>
      <c r="AN7" s="169" t="s">
        <v>11</v>
      </c>
      <c r="AO7" s="169" t="s">
        <v>13</v>
      </c>
      <c r="AP7" s="170" t="s">
        <v>2</v>
      </c>
      <c r="AQ7" s="27"/>
      <c r="AR7" s="167" t="s">
        <v>11</v>
      </c>
      <c r="AS7" s="167" t="s">
        <v>13</v>
      </c>
      <c r="AT7" s="168" t="s">
        <v>2</v>
      </c>
      <c r="AU7" s="27"/>
      <c r="AV7" s="27"/>
      <c r="AW7" s="27"/>
      <c r="AX7" s="39"/>
    </row>
    <row r="8" spans="1:50" ht="15.75" x14ac:dyDescent="0.25">
      <c r="A8" s="54"/>
      <c r="B8" s="155">
        <v>42186</v>
      </c>
      <c r="C8" s="3" t="s">
        <v>40</v>
      </c>
      <c r="D8" s="3">
        <v>8000</v>
      </c>
      <c r="E8" s="3"/>
      <c r="F8" s="156"/>
      <c r="G8" s="155">
        <v>42201</v>
      </c>
      <c r="H8" s="3" t="s">
        <v>95</v>
      </c>
      <c r="I8" s="3">
        <v>1000</v>
      </c>
      <c r="J8" s="3"/>
      <c r="K8" s="156"/>
      <c r="L8" s="155">
        <v>42211</v>
      </c>
      <c r="M8" s="3" t="s">
        <v>40</v>
      </c>
      <c r="N8" s="3">
        <v>720</v>
      </c>
      <c r="O8" s="3"/>
      <c r="P8" s="156"/>
      <c r="Q8" s="157" t="s">
        <v>95</v>
      </c>
      <c r="R8" s="158">
        <f>+Z30</f>
        <v>1000</v>
      </c>
      <c r="S8" s="150"/>
      <c r="T8" s="171" t="s">
        <v>14</v>
      </c>
      <c r="U8" s="171"/>
      <c r="V8" s="171">
        <f>+'Beg Bal'!B2</f>
        <v>0</v>
      </c>
      <c r="W8" s="145"/>
      <c r="X8" s="171" t="s">
        <v>14</v>
      </c>
      <c r="Y8" s="171"/>
      <c r="Z8" s="171">
        <f>+'Beg Bal'!B4</f>
        <v>0</v>
      </c>
      <c r="AA8" s="145"/>
      <c r="AB8" s="171" t="s">
        <v>14</v>
      </c>
      <c r="AC8" s="171"/>
      <c r="AD8" s="172">
        <f>+'Beg Bal'!B8</f>
        <v>0</v>
      </c>
      <c r="AE8" s="27"/>
      <c r="AF8" s="173" t="s">
        <v>14</v>
      </c>
      <c r="AG8" s="171"/>
      <c r="AH8" s="174">
        <f>+'Beg Bal'!B12</f>
        <v>0</v>
      </c>
      <c r="AI8" s="27"/>
      <c r="AJ8" s="175" t="s">
        <v>14</v>
      </c>
      <c r="AK8" s="171"/>
      <c r="AL8" s="176">
        <f>+'Beg Bal'!B15</f>
        <v>0</v>
      </c>
      <c r="AM8" s="27"/>
      <c r="AN8" s="177" t="s">
        <v>14</v>
      </c>
      <c r="AO8" s="178"/>
      <c r="AP8" s="178">
        <f>+'Beg Bal'!B19</f>
        <v>0</v>
      </c>
      <c r="AQ8" s="27"/>
      <c r="AR8" s="179" t="s">
        <v>14</v>
      </c>
      <c r="AS8" s="171"/>
      <c r="AT8" s="180">
        <v>0</v>
      </c>
      <c r="AU8" s="27"/>
      <c r="AV8" s="27"/>
      <c r="AW8" s="27"/>
      <c r="AX8" s="39"/>
    </row>
    <row r="9" spans="1:50" ht="15.75" x14ac:dyDescent="0.25">
      <c r="A9" s="54"/>
      <c r="B9" s="155"/>
      <c r="C9" s="3" t="s">
        <v>59</v>
      </c>
      <c r="D9" s="3"/>
      <c r="E9" s="3">
        <v>-8000</v>
      </c>
      <c r="F9" s="156"/>
      <c r="G9" s="155"/>
      <c r="H9" s="3" t="s">
        <v>40</v>
      </c>
      <c r="I9" s="3"/>
      <c r="J9" s="3">
        <v>-1000</v>
      </c>
      <c r="K9" s="156"/>
      <c r="L9" s="155"/>
      <c r="M9" s="3" t="s">
        <v>3</v>
      </c>
      <c r="N9" s="3"/>
      <c r="O9" s="3">
        <f>-N8</f>
        <v>-720</v>
      </c>
      <c r="P9" s="156"/>
      <c r="Q9" s="157" t="s">
        <v>49</v>
      </c>
      <c r="R9" s="158">
        <f>+AD12</f>
        <v>5000</v>
      </c>
      <c r="S9" s="150"/>
      <c r="T9" s="19">
        <f>D5</f>
        <v>3000</v>
      </c>
      <c r="U9" s="19"/>
      <c r="V9" s="171">
        <f>+V8+SUM(T9:U9)</f>
        <v>3000</v>
      </c>
      <c r="W9" s="145"/>
      <c r="X9" s="19">
        <f>I11</f>
        <v>720</v>
      </c>
      <c r="Y9" s="19"/>
      <c r="Z9" s="171">
        <f>+Z8+SUM(X9:Y9)</f>
        <v>720</v>
      </c>
      <c r="AA9" s="145"/>
      <c r="AB9" s="19">
        <f>D11</f>
        <v>5000</v>
      </c>
      <c r="AC9" s="19"/>
      <c r="AD9" s="172">
        <f>+AD8+SUM(AB9:AC9)</f>
        <v>5000</v>
      </c>
      <c r="AE9" s="27"/>
      <c r="AF9" s="19"/>
      <c r="AG9" s="19">
        <f>E15</f>
        <v>-1500</v>
      </c>
      <c r="AH9" s="174">
        <f>+AH8+SUM(AF9:AG9)</f>
        <v>-1500</v>
      </c>
      <c r="AI9" s="27"/>
      <c r="AJ9" s="19"/>
      <c r="AK9" s="19">
        <f>E27</f>
        <v>-360</v>
      </c>
      <c r="AL9" s="176">
        <f>+AL8+SUM(AJ9:AK9)</f>
        <v>-360</v>
      </c>
      <c r="AM9" s="27"/>
      <c r="AN9" s="19"/>
      <c r="AO9" s="19">
        <f>J12</f>
        <v>-720</v>
      </c>
      <c r="AP9" s="178">
        <f>+AP8+SUM(AN9:AO9)</f>
        <v>-720</v>
      </c>
      <c r="AQ9" s="27"/>
      <c r="AR9" s="19">
        <f>D23</f>
        <v>315</v>
      </c>
      <c r="AS9" s="19"/>
      <c r="AT9" s="180">
        <f>+AT8+SUM(AR9:AS9)</f>
        <v>315</v>
      </c>
      <c r="AU9" s="27"/>
      <c r="AV9" s="181"/>
      <c r="AW9" s="25"/>
      <c r="AX9" s="25"/>
    </row>
    <row r="10" spans="1:50" ht="15.75" x14ac:dyDescent="0.25">
      <c r="A10" s="54"/>
      <c r="B10" s="155"/>
      <c r="C10" s="3"/>
      <c r="D10" s="3"/>
      <c r="E10" s="3"/>
      <c r="F10" s="156"/>
      <c r="G10" s="155"/>
      <c r="H10" s="3"/>
      <c r="I10" s="3"/>
      <c r="J10" s="3"/>
      <c r="K10" s="156"/>
      <c r="L10" s="155"/>
      <c r="M10" s="3"/>
      <c r="N10" s="3"/>
      <c r="O10" s="3"/>
      <c r="P10" s="156"/>
      <c r="Q10" s="157" t="s">
        <v>55</v>
      </c>
      <c r="R10" s="158">
        <f>+AD18</f>
        <v>0</v>
      </c>
      <c r="S10" s="150"/>
      <c r="T10" s="19">
        <f>D8</f>
        <v>8000</v>
      </c>
      <c r="U10" s="19"/>
      <c r="V10" s="171">
        <f>+V9+SUM(T10:U10)</f>
        <v>11000</v>
      </c>
      <c r="W10" s="145"/>
      <c r="X10" s="19">
        <f>I18</f>
        <v>300</v>
      </c>
      <c r="Y10" s="19"/>
      <c r="Z10" s="171">
        <f t="shared" ref="Z10:Z18" si="0">+Z9+SUM(X10:Y10)</f>
        <v>1020</v>
      </c>
      <c r="AA10" s="145"/>
      <c r="AB10" s="19"/>
      <c r="AC10" s="19"/>
      <c r="AD10" s="172">
        <f t="shared" ref="AD10:AD12" si="1">+AD9+SUM(AB10:AC10)</f>
        <v>5000</v>
      </c>
      <c r="AE10" s="27"/>
      <c r="AF10" s="19"/>
      <c r="AG10" s="19">
        <f>E18</f>
        <v>-185</v>
      </c>
      <c r="AH10" s="174">
        <f t="shared" ref="AH10:AH17" si="2">+AH9+SUM(AF10:AG10)</f>
        <v>-1685</v>
      </c>
      <c r="AI10" s="27"/>
      <c r="AJ10" s="19"/>
      <c r="AK10" s="19"/>
      <c r="AL10" s="176">
        <f t="shared" ref="AL10:AL12" si="3">+AL9+SUM(AJ10:AK10)</f>
        <v>-360</v>
      </c>
      <c r="AM10" s="27"/>
      <c r="AN10" s="19"/>
      <c r="AO10" s="19">
        <f>J19</f>
        <v>-550</v>
      </c>
      <c r="AP10" s="178">
        <f t="shared" ref="AP10:AP15" si="4">+AP9+SUM(AN10:AO10)</f>
        <v>-1270</v>
      </c>
      <c r="AQ10" s="27"/>
      <c r="AR10" s="19"/>
      <c r="AS10" s="19"/>
      <c r="AT10" s="180">
        <f>+AT9+SUM(AR10:AS10)</f>
        <v>315</v>
      </c>
      <c r="AU10" s="27"/>
      <c r="AV10" s="182"/>
      <c r="AW10" s="24"/>
      <c r="AX10" s="24"/>
    </row>
    <row r="11" spans="1:50" ht="16.5" thickBot="1" x14ac:dyDescent="0.3">
      <c r="A11" s="54"/>
      <c r="B11" s="155">
        <v>42190</v>
      </c>
      <c r="C11" s="3" t="s">
        <v>49</v>
      </c>
      <c r="D11" s="3">
        <v>5000</v>
      </c>
      <c r="E11" s="3"/>
      <c r="F11" s="156"/>
      <c r="G11" s="155">
        <v>42202</v>
      </c>
      <c r="H11" s="3" t="s">
        <v>3</v>
      </c>
      <c r="I11" s="3">
        <v>720</v>
      </c>
      <c r="J11" s="3"/>
      <c r="K11" s="156"/>
      <c r="L11" s="155">
        <v>42212</v>
      </c>
      <c r="M11" s="3" t="s">
        <v>40</v>
      </c>
      <c r="N11" s="3">
        <v>200</v>
      </c>
      <c r="O11" s="3"/>
      <c r="P11" s="156"/>
      <c r="Q11" s="157" t="s">
        <v>42</v>
      </c>
      <c r="R11" s="158">
        <f>+AD24</f>
        <v>1500</v>
      </c>
      <c r="S11" s="150"/>
      <c r="T11" s="19"/>
      <c r="U11" s="19">
        <f>E12</f>
        <v>-5000</v>
      </c>
      <c r="V11" s="171">
        <f>+V10+SUM(T11:U11)</f>
        <v>6000</v>
      </c>
      <c r="W11" s="145"/>
      <c r="X11" s="19">
        <f>I27</f>
        <v>425</v>
      </c>
      <c r="Y11" s="19"/>
      <c r="Z11" s="171">
        <f t="shared" si="0"/>
        <v>1445</v>
      </c>
      <c r="AA11" s="145"/>
      <c r="AB11" s="19"/>
      <c r="AC11" s="19"/>
      <c r="AD11" s="172">
        <f t="shared" si="1"/>
        <v>5000</v>
      </c>
      <c r="AE11" s="27"/>
      <c r="AF11" s="19"/>
      <c r="AG11" s="19">
        <f>E24</f>
        <v>-315</v>
      </c>
      <c r="AH11" s="174">
        <f t="shared" si="2"/>
        <v>-2000</v>
      </c>
      <c r="AI11" s="27"/>
      <c r="AJ11" s="19"/>
      <c r="AK11" s="19"/>
      <c r="AL11" s="176">
        <f t="shared" si="3"/>
        <v>-360</v>
      </c>
      <c r="AM11" s="27"/>
      <c r="AN11" s="19"/>
      <c r="AO11" s="19">
        <f>J28</f>
        <v>-425</v>
      </c>
      <c r="AP11" s="178">
        <f t="shared" si="4"/>
        <v>-1695</v>
      </c>
      <c r="AQ11" s="27"/>
      <c r="AR11" s="27"/>
      <c r="AS11" s="27"/>
      <c r="AT11" s="27"/>
      <c r="AU11" s="27"/>
      <c r="AV11" s="181"/>
      <c r="AW11" s="25"/>
      <c r="AX11" s="25"/>
    </row>
    <row r="12" spans="1:50" ht="16.5" thickBot="1" x14ac:dyDescent="0.3">
      <c r="A12" s="54"/>
      <c r="B12" s="155"/>
      <c r="C12" s="3" t="s">
        <v>40</v>
      </c>
      <c r="D12" s="3"/>
      <c r="E12" s="3">
        <v>-5000</v>
      </c>
      <c r="F12" s="156"/>
      <c r="G12" s="155"/>
      <c r="H12" s="3" t="s">
        <v>52</v>
      </c>
      <c r="I12" s="3"/>
      <c r="J12" s="3">
        <v>-720</v>
      </c>
      <c r="K12" s="156"/>
      <c r="L12" s="155"/>
      <c r="M12" s="3" t="s">
        <v>3</v>
      </c>
      <c r="N12" s="3">
        <v>500</v>
      </c>
      <c r="O12" s="3"/>
      <c r="P12" s="156"/>
      <c r="Q12" s="157" t="s">
        <v>56</v>
      </c>
      <c r="R12" s="158">
        <f>+AD30</f>
        <v>0</v>
      </c>
      <c r="S12" s="150"/>
      <c r="T12" s="19"/>
      <c r="U12" s="19">
        <f>E21</f>
        <v>-80</v>
      </c>
      <c r="V12" s="171">
        <f>+V11+SUM(T12:U12)</f>
        <v>5920</v>
      </c>
      <c r="W12" s="145" t="s">
        <v>17</v>
      </c>
      <c r="X12" s="19">
        <f>N5</f>
        <v>150</v>
      </c>
      <c r="Y12" s="19"/>
      <c r="Z12" s="171">
        <f t="shared" si="0"/>
        <v>1595</v>
      </c>
      <c r="AA12" s="145"/>
      <c r="AB12" s="19"/>
      <c r="AC12" s="19"/>
      <c r="AD12" s="172">
        <f t="shared" si="1"/>
        <v>5000</v>
      </c>
      <c r="AE12" s="27"/>
      <c r="AF12" s="19"/>
      <c r="AG12" s="19">
        <f>J15</f>
        <v>-140</v>
      </c>
      <c r="AH12" s="174">
        <f t="shared" si="2"/>
        <v>-2140</v>
      </c>
      <c r="AI12" s="27"/>
      <c r="AJ12" s="19"/>
      <c r="AK12" s="19"/>
      <c r="AL12" s="176">
        <f t="shared" si="3"/>
        <v>-360</v>
      </c>
      <c r="AM12" s="27"/>
      <c r="AN12" s="19"/>
      <c r="AO12" s="19">
        <f>O6</f>
        <v>-150</v>
      </c>
      <c r="AP12" s="178">
        <f t="shared" si="4"/>
        <v>-1845</v>
      </c>
      <c r="AQ12" s="27"/>
      <c r="AR12" s="163" t="str">
        <f>+Q23</f>
        <v>Equipment Rental Expense</v>
      </c>
      <c r="AS12" s="164"/>
      <c r="AT12" s="165"/>
      <c r="AU12" s="27"/>
      <c r="AV12" s="166"/>
      <c r="AW12" s="26"/>
      <c r="AX12" s="39"/>
    </row>
    <row r="13" spans="1:50" ht="16.5" thickBot="1" x14ac:dyDescent="0.3">
      <c r="A13" s="54"/>
      <c r="B13" s="155"/>
      <c r="C13" s="3"/>
      <c r="D13" s="3"/>
      <c r="E13" s="3"/>
      <c r="F13" s="156"/>
      <c r="G13" s="155"/>
      <c r="H13" s="3"/>
      <c r="I13" s="3"/>
      <c r="J13" s="3"/>
      <c r="K13" s="156"/>
      <c r="L13" s="155"/>
      <c r="M13" s="3" t="s">
        <v>52</v>
      </c>
      <c r="N13" s="3"/>
      <c r="O13" s="3">
        <f>-SUM(N11:O12)</f>
        <v>-700</v>
      </c>
      <c r="P13" s="156"/>
      <c r="Q13" s="183" t="s">
        <v>43</v>
      </c>
      <c r="R13" s="184">
        <f>+AH17</f>
        <v>-1890</v>
      </c>
      <c r="S13" s="150"/>
      <c r="T13" s="19">
        <f>D26</f>
        <v>360</v>
      </c>
      <c r="U13" s="19"/>
      <c r="V13" s="171">
        <f t="shared" ref="V13:V26" si="5">+V12+SUM(T13:U13)</f>
        <v>6280</v>
      </c>
      <c r="W13" s="145"/>
      <c r="X13" s="19"/>
      <c r="Y13" s="19">
        <f>O9</f>
        <v>-720</v>
      </c>
      <c r="Z13" s="171">
        <f t="shared" si="0"/>
        <v>875</v>
      </c>
      <c r="AA13" s="145"/>
      <c r="AB13" s="145"/>
      <c r="AC13" s="145"/>
      <c r="AD13" s="145"/>
      <c r="AE13" s="27"/>
      <c r="AF13" s="19">
        <f>I21</f>
        <v>175</v>
      </c>
      <c r="AG13" s="19"/>
      <c r="AH13" s="174">
        <f t="shared" si="2"/>
        <v>-1965</v>
      </c>
      <c r="AI13" s="27"/>
      <c r="AJ13" s="146"/>
      <c r="AK13" s="146"/>
      <c r="AL13" s="146"/>
      <c r="AM13" s="27"/>
      <c r="AN13" s="19"/>
      <c r="AO13" s="19">
        <f>O13</f>
        <v>-700</v>
      </c>
      <c r="AP13" s="178">
        <f t="shared" si="4"/>
        <v>-2545</v>
      </c>
      <c r="AQ13" s="27"/>
      <c r="AR13" s="167" t="s">
        <v>11</v>
      </c>
      <c r="AS13" s="167" t="s">
        <v>13</v>
      </c>
      <c r="AT13" s="168" t="s">
        <v>2</v>
      </c>
      <c r="AU13" s="27"/>
      <c r="AV13" s="27"/>
      <c r="AW13" s="27"/>
      <c r="AX13" s="39"/>
    </row>
    <row r="14" spans="1:50" ht="16.5" thickBot="1" x14ac:dyDescent="0.3">
      <c r="A14" s="54"/>
      <c r="B14" s="155">
        <v>42190</v>
      </c>
      <c r="C14" s="3" t="s">
        <v>42</v>
      </c>
      <c r="D14" s="3">
        <v>1500</v>
      </c>
      <c r="E14" s="3"/>
      <c r="F14" s="156"/>
      <c r="G14" s="155">
        <v>42203</v>
      </c>
      <c r="H14" s="3" t="s">
        <v>41</v>
      </c>
      <c r="I14" s="3">
        <v>140</v>
      </c>
      <c r="J14" s="3"/>
      <c r="K14" s="156"/>
      <c r="L14" s="155"/>
      <c r="M14" s="3"/>
      <c r="N14" s="3"/>
      <c r="O14" s="3"/>
      <c r="P14" s="156"/>
      <c r="Q14" s="183" t="s">
        <v>59</v>
      </c>
      <c r="R14" s="184">
        <f>+AH23</f>
        <v>-8000</v>
      </c>
      <c r="S14" s="150"/>
      <c r="T14" s="19"/>
      <c r="U14" s="19">
        <f>J6</f>
        <v>-75</v>
      </c>
      <c r="V14" s="171">
        <f t="shared" si="5"/>
        <v>6205</v>
      </c>
      <c r="W14" s="145"/>
      <c r="X14" s="19">
        <f>N12</f>
        <v>500</v>
      </c>
      <c r="Y14" s="19"/>
      <c r="Z14" s="171">
        <f t="shared" si="0"/>
        <v>1375</v>
      </c>
      <c r="AA14" s="145"/>
      <c r="AB14" s="159" t="str">
        <f>+Q10</f>
        <v>Acc. Depr. - Auto</v>
      </c>
      <c r="AC14" s="159"/>
      <c r="AD14" s="160"/>
      <c r="AE14" s="27"/>
      <c r="AF14" s="19">
        <f>N18</f>
        <v>75</v>
      </c>
      <c r="AG14" s="19"/>
      <c r="AH14" s="174">
        <f t="shared" si="2"/>
        <v>-1890</v>
      </c>
      <c r="AI14" s="27"/>
      <c r="AJ14" s="185" t="str">
        <f>+Q17</f>
        <v>Capital</v>
      </c>
      <c r="AK14" s="186"/>
      <c r="AL14" s="187"/>
      <c r="AM14" s="27"/>
      <c r="AN14" s="19"/>
      <c r="AO14" s="19"/>
      <c r="AP14" s="178">
        <f t="shared" si="4"/>
        <v>-2545</v>
      </c>
      <c r="AQ14" s="27"/>
      <c r="AR14" s="179" t="s">
        <v>14</v>
      </c>
      <c r="AS14" s="171"/>
      <c r="AT14" s="180">
        <v>0</v>
      </c>
      <c r="AU14" s="27"/>
      <c r="AV14" s="27"/>
      <c r="AW14" s="27"/>
      <c r="AX14" s="39"/>
    </row>
    <row r="15" spans="1:50" ht="15.75" x14ac:dyDescent="0.25">
      <c r="A15" s="54"/>
      <c r="B15" s="155"/>
      <c r="C15" s="3" t="s">
        <v>43</v>
      </c>
      <c r="D15" s="3"/>
      <c r="E15" s="3">
        <v>-1500</v>
      </c>
      <c r="F15" s="156"/>
      <c r="G15" s="155"/>
      <c r="H15" s="3" t="s">
        <v>43</v>
      </c>
      <c r="I15" s="3"/>
      <c r="J15" s="3">
        <v>-140</v>
      </c>
      <c r="K15" s="156"/>
      <c r="L15" s="155">
        <v>42212</v>
      </c>
      <c r="M15" s="3" t="s">
        <v>40</v>
      </c>
      <c r="N15" s="3">
        <v>150</v>
      </c>
      <c r="O15" s="3"/>
      <c r="P15" s="156"/>
      <c r="Q15" s="183" t="s">
        <v>44</v>
      </c>
      <c r="R15" s="184">
        <f>+AH29</f>
        <v>0</v>
      </c>
      <c r="S15" s="150"/>
      <c r="T15" s="19"/>
      <c r="U15" s="19">
        <f>J9</f>
        <v>-1000</v>
      </c>
      <c r="V15" s="171">
        <f t="shared" si="5"/>
        <v>5205</v>
      </c>
      <c r="W15" s="145"/>
      <c r="X15" s="19"/>
      <c r="Y15" s="19">
        <f>O16</f>
        <v>-150</v>
      </c>
      <c r="Z15" s="171">
        <f t="shared" si="0"/>
        <v>1225</v>
      </c>
      <c r="AA15" s="145"/>
      <c r="AB15" s="167" t="s">
        <v>11</v>
      </c>
      <c r="AC15" s="167" t="s">
        <v>13</v>
      </c>
      <c r="AD15" s="168" t="s">
        <v>2</v>
      </c>
      <c r="AE15" s="27"/>
      <c r="AF15" s="19"/>
      <c r="AG15" s="19"/>
      <c r="AH15" s="174">
        <f t="shared" si="2"/>
        <v>-1890</v>
      </c>
      <c r="AI15" s="27"/>
      <c r="AJ15" s="169" t="s">
        <v>11</v>
      </c>
      <c r="AK15" s="169" t="s">
        <v>13</v>
      </c>
      <c r="AL15" s="170" t="s">
        <v>2</v>
      </c>
      <c r="AM15" s="27"/>
      <c r="AN15" s="19"/>
      <c r="AO15" s="19"/>
      <c r="AP15" s="178">
        <f t="shared" si="4"/>
        <v>-2545</v>
      </c>
      <c r="AQ15" s="27"/>
      <c r="AR15" s="19">
        <f>I5</f>
        <v>75</v>
      </c>
      <c r="AS15" s="19"/>
      <c r="AT15" s="180">
        <f>+AT14+SUM(AR15:AS15)</f>
        <v>75</v>
      </c>
      <c r="AU15" s="27"/>
      <c r="AV15" s="27"/>
      <c r="AW15" s="27"/>
      <c r="AX15" s="39"/>
    </row>
    <row r="16" spans="1:50" ht="16.5" thickBot="1" x14ac:dyDescent="0.3">
      <c r="A16" s="54"/>
      <c r="B16" s="155"/>
      <c r="C16" s="3"/>
      <c r="D16" s="3"/>
      <c r="E16" s="3"/>
      <c r="F16" s="156"/>
      <c r="G16" s="155"/>
      <c r="H16" s="3"/>
      <c r="I16" s="3"/>
      <c r="J16" s="3"/>
      <c r="K16" s="156"/>
      <c r="L16" s="155"/>
      <c r="M16" s="3" t="s">
        <v>3</v>
      </c>
      <c r="N16" s="3"/>
      <c r="O16" s="3">
        <f>-N15</f>
        <v>-150</v>
      </c>
      <c r="P16" s="156"/>
      <c r="Q16" s="183" t="s">
        <v>45</v>
      </c>
      <c r="R16" s="184">
        <f>+AL12</f>
        <v>-360</v>
      </c>
      <c r="S16" s="150"/>
      <c r="T16" s="19">
        <f>I17</f>
        <v>250</v>
      </c>
      <c r="U16" s="19"/>
      <c r="V16" s="171">
        <f t="shared" si="5"/>
        <v>5455</v>
      </c>
      <c r="W16" s="145"/>
      <c r="X16" s="19"/>
      <c r="Y16" s="19">
        <f>O22</f>
        <v>-425</v>
      </c>
      <c r="Z16" s="171">
        <f t="shared" si="0"/>
        <v>800</v>
      </c>
      <c r="AA16" s="145"/>
      <c r="AB16" s="171" t="s">
        <v>14</v>
      </c>
      <c r="AC16" s="171"/>
      <c r="AD16" s="172">
        <f>+'Beg Bal'!B9</f>
        <v>0</v>
      </c>
      <c r="AE16" s="27"/>
      <c r="AF16" s="19"/>
      <c r="AG16" s="19"/>
      <c r="AH16" s="174">
        <f t="shared" si="2"/>
        <v>-1890</v>
      </c>
      <c r="AI16" s="27"/>
      <c r="AJ16" s="177" t="s">
        <v>14</v>
      </c>
      <c r="AK16" s="171"/>
      <c r="AL16" s="178">
        <f>+'Beg Bal'!B16</f>
        <v>0</v>
      </c>
      <c r="AM16" s="27"/>
      <c r="AN16" s="145"/>
      <c r="AO16" s="145"/>
      <c r="AP16" s="145"/>
      <c r="AQ16" s="27"/>
      <c r="AR16" s="19"/>
      <c r="AS16" s="19"/>
      <c r="AT16" s="180">
        <f>+AT15+SUM(AR16:AS16)</f>
        <v>75</v>
      </c>
      <c r="AU16" s="27"/>
      <c r="AV16" s="182"/>
      <c r="AW16" s="24"/>
      <c r="AX16" s="24"/>
    </row>
    <row r="17" spans="1:50" ht="16.5" thickBot="1" x14ac:dyDescent="0.3">
      <c r="A17" s="54"/>
      <c r="B17" s="155">
        <v>42191</v>
      </c>
      <c r="C17" s="3" t="s">
        <v>41</v>
      </c>
      <c r="D17" s="3">
        <v>185</v>
      </c>
      <c r="E17" s="3"/>
      <c r="F17" s="156"/>
      <c r="G17" s="155">
        <v>42205</v>
      </c>
      <c r="H17" s="3" t="s">
        <v>40</v>
      </c>
      <c r="I17" s="3">
        <v>250</v>
      </c>
      <c r="J17" s="3"/>
      <c r="K17" s="156"/>
      <c r="L17" s="155"/>
      <c r="M17" s="3"/>
      <c r="N17" s="3"/>
      <c r="O17" s="3"/>
      <c r="P17" s="156"/>
      <c r="Q17" s="188" t="s">
        <v>50</v>
      </c>
      <c r="R17" s="189">
        <f>+AL19</f>
        <v>-3000</v>
      </c>
      <c r="S17" s="150"/>
      <c r="T17" s="19"/>
      <c r="U17" s="19">
        <f>J22</f>
        <v>-175</v>
      </c>
      <c r="V17" s="171">
        <f t="shared" si="5"/>
        <v>5280</v>
      </c>
      <c r="W17" s="145"/>
      <c r="X17" s="19"/>
      <c r="Y17" s="19"/>
      <c r="Z17" s="171">
        <f t="shared" si="0"/>
        <v>800</v>
      </c>
      <c r="AA17" s="145"/>
      <c r="AB17" s="19"/>
      <c r="AC17" s="19"/>
      <c r="AD17" s="172">
        <f>+AD16+SUM(AB17:AC17)</f>
        <v>0</v>
      </c>
      <c r="AE17" s="27"/>
      <c r="AF17" s="19"/>
      <c r="AG17" s="19"/>
      <c r="AH17" s="174">
        <f t="shared" si="2"/>
        <v>-1890</v>
      </c>
      <c r="AI17" s="27"/>
      <c r="AJ17" s="19"/>
      <c r="AK17" s="19">
        <f>E6</f>
        <v>-3000</v>
      </c>
      <c r="AL17" s="178">
        <f>+AL16+SUM(AJ17:AK17)</f>
        <v>-3000</v>
      </c>
      <c r="AM17" s="27"/>
      <c r="AN17" s="163" t="s">
        <v>103</v>
      </c>
      <c r="AO17" s="164"/>
      <c r="AP17" s="165"/>
      <c r="AQ17" s="27"/>
      <c r="AR17" s="27"/>
      <c r="AS17" s="27"/>
      <c r="AT17" s="27"/>
      <c r="AU17" s="27"/>
      <c r="AV17" s="181"/>
      <c r="AW17" s="25"/>
      <c r="AX17" s="25"/>
    </row>
    <row r="18" spans="1:50" ht="16.5" thickBot="1" x14ac:dyDescent="0.3">
      <c r="A18" s="55"/>
      <c r="B18" s="155"/>
      <c r="C18" s="3" t="s">
        <v>43</v>
      </c>
      <c r="D18" s="3"/>
      <c r="E18" s="3">
        <v>-185</v>
      </c>
      <c r="F18" s="156"/>
      <c r="G18" s="155"/>
      <c r="H18" s="3" t="s">
        <v>3</v>
      </c>
      <c r="I18" s="3">
        <v>300</v>
      </c>
      <c r="J18" s="3"/>
      <c r="K18" s="156"/>
      <c r="L18" s="155">
        <v>42213</v>
      </c>
      <c r="M18" s="3" t="s">
        <v>43</v>
      </c>
      <c r="N18" s="3">
        <v>75</v>
      </c>
      <c r="O18" s="3"/>
      <c r="P18" s="156"/>
      <c r="Q18" s="188" t="s">
        <v>51</v>
      </c>
      <c r="R18" s="189">
        <f>+AL25</f>
        <v>500</v>
      </c>
      <c r="S18" s="150"/>
      <c r="T18" s="19"/>
      <c r="U18" s="19">
        <f>J25</f>
        <v>-40</v>
      </c>
      <c r="V18" s="171">
        <f t="shared" si="5"/>
        <v>5240</v>
      </c>
      <c r="W18" s="145"/>
      <c r="X18" s="19"/>
      <c r="Y18" s="19"/>
      <c r="Z18" s="171">
        <f t="shared" si="0"/>
        <v>800</v>
      </c>
      <c r="AA18" s="145"/>
      <c r="AB18" s="19"/>
      <c r="AC18" s="19"/>
      <c r="AD18" s="172">
        <f>+AD17+SUM(AB18:AC18)</f>
        <v>0</v>
      </c>
      <c r="AE18" s="27"/>
      <c r="AF18" s="27"/>
      <c r="AG18" s="27"/>
      <c r="AH18" s="27"/>
      <c r="AI18" s="27"/>
      <c r="AJ18" s="19"/>
      <c r="AK18" s="19"/>
      <c r="AL18" s="178">
        <f t="shared" ref="AL18:AL19" si="6">+AL17+SUM(AJ18:AK18)</f>
        <v>-3000</v>
      </c>
      <c r="AM18" s="27"/>
      <c r="AN18" s="167" t="s">
        <v>11</v>
      </c>
      <c r="AO18" s="167" t="s">
        <v>13</v>
      </c>
      <c r="AP18" s="168" t="s">
        <v>2</v>
      </c>
      <c r="AQ18" s="27"/>
      <c r="AR18" s="163" t="str">
        <f>+Q24</f>
        <v>Insurance Expense</v>
      </c>
      <c r="AS18" s="164"/>
      <c r="AT18" s="165"/>
      <c r="AU18" s="27"/>
      <c r="AV18" s="166"/>
      <c r="AW18" s="26"/>
      <c r="AX18" s="39"/>
    </row>
    <row r="19" spans="1:50" ht="16.149999999999999" customHeight="1" thickBot="1" x14ac:dyDescent="0.3">
      <c r="A19" s="55"/>
      <c r="B19" s="155"/>
      <c r="C19" s="3"/>
      <c r="D19" s="3"/>
      <c r="E19" s="3"/>
      <c r="F19" s="156"/>
      <c r="G19" s="155"/>
      <c r="H19" s="3" t="s">
        <v>52</v>
      </c>
      <c r="I19" s="3"/>
      <c r="J19" s="3">
        <f>-SUM(I17:J18)</f>
        <v>-550</v>
      </c>
      <c r="K19" s="156"/>
      <c r="L19" s="155"/>
      <c r="M19" s="3" t="s">
        <v>40</v>
      </c>
      <c r="N19" s="3"/>
      <c r="O19" s="3">
        <v>-75</v>
      </c>
      <c r="P19" s="156"/>
      <c r="Q19" s="190" t="s">
        <v>52</v>
      </c>
      <c r="R19" s="191">
        <f>+AP15</f>
        <v>-2545</v>
      </c>
      <c r="S19" s="150"/>
      <c r="T19" s="19">
        <f>N8</f>
        <v>720</v>
      </c>
      <c r="U19" s="19"/>
      <c r="V19" s="171">
        <f t="shared" si="5"/>
        <v>5960</v>
      </c>
      <c r="W19" s="145"/>
      <c r="X19" s="145"/>
      <c r="Y19" s="145"/>
      <c r="Z19" s="145"/>
      <c r="AA19" s="145"/>
      <c r="AB19" s="145"/>
      <c r="AC19" s="145"/>
      <c r="AD19" s="145"/>
      <c r="AE19" s="27"/>
      <c r="AF19" s="161" t="str">
        <f>+Q14</f>
        <v>Notes payable</v>
      </c>
      <c r="AG19" s="161"/>
      <c r="AH19" s="162"/>
      <c r="AI19" s="27"/>
      <c r="AJ19" s="19"/>
      <c r="AK19" s="19"/>
      <c r="AL19" s="178">
        <f t="shared" si="6"/>
        <v>-3000</v>
      </c>
      <c r="AM19" s="27"/>
      <c r="AN19" s="179" t="s">
        <v>14</v>
      </c>
      <c r="AO19" s="192"/>
      <c r="AP19" s="180">
        <f>+'Beg Bal'!B21</f>
        <v>0</v>
      </c>
      <c r="AQ19" s="27"/>
      <c r="AR19" s="167" t="s">
        <v>11</v>
      </c>
      <c r="AS19" s="167" t="s">
        <v>13</v>
      </c>
      <c r="AT19" s="168" t="s">
        <v>2</v>
      </c>
      <c r="AU19" s="27"/>
      <c r="AV19" s="27"/>
      <c r="AW19" s="27"/>
      <c r="AX19" s="39"/>
    </row>
    <row r="20" spans="1:50" ht="16.5" thickBot="1" x14ac:dyDescent="0.3">
      <c r="A20" s="55"/>
      <c r="B20" s="155">
        <v>42193</v>
      </c>
      <c r="C20" s="3" t="s">
        <v>53</v>
      </c>
      <c r="D20" s="3">
        <v>80</v>
      </c>
      <c r="E20" s="3"/>
      <c r="F20" s="156"/>
      <c r="G20" s="155"/>
      <c r="H20" s="3"/>
      <c r="I20" s="3"/>
      <c r="J20" s="3"/>
      <c r="K20" s="156"/>
      <c r="L20" s="155"/>
      <c r="M20" s="3"/>
      <c r="N20" s="3"/>
      <c r="O20" s="3"/>
      <c r="P20" s="156"/>
      <c r="Q20" s="190" t="s">
        <v>46</v>
      </c>
      <c r="R20" s="191">
        <f>+AP21</f>
        <v>0</v>
      </c>
      <c r="S20" s="150"/>
      <c r="T20" s="19">
        <f>N11</f>
        <v>200</v>
      </c>
      <c r="U20" s="19"/>
      <c r="V20" s="171">
        <f t="shared" si="5"/>
        <v>6160</v>
      </c>
      <c r="W20" s="145"/>
      <c r="X20" s="159" t="str">
        <f>+Q7</f>
        <v>Landscaping Supplies</v>
      </c>
      <c r="Y20" s="159"/>
      <c r="Z20" s="160"/>
      <c r="AA20" s="145"/>
      <c r="AB20" s="159" t="str">
        <f>+Q11</f>
        <v>Lawn Equipment</v>
      </c>
      <c r="AC20" s="159"/>
      <c r="AD20" s="160"/>
      <c r="AE20" s="27"/>
      <c r="AF20" s="167" t="s">
        <v>11</v>
      </c>
      <c r="AG20" s="167" t="s">
        <v>13</v>
      </c>
      <c r="AH20" s="168" t="s">
        <v>2</v>
      </c>
      <c r="AI20" s="27"/>
      <c r="AJ20" s="27"/>
      <c r="AK20" s="27"/>
      <c r="AL20" s="27"/>
      <c r="AM20" s="27"/>
      <c r="AN20" s="19"/>
      <c r="AO20" s="19"/>
      <c r="AP20" s="180">
        <f>+AP19+SUM(AN20:AO20)</f>
        <v>0</v>
      </c>
      <c r="AQ20" s="27"/>
      <c r="AR20" s="179" t="s">
        <v>14</v>
      </c>
      <c r="AS20" s="171"/>
      <c r="AT20" s="180">
        <v>0</v>
      </c>
      <c r="AU20" s="27"/>
      <c r="AV20" s="27"/>
      <c r="AW20" s="27"/>
      <c r="AX20" s="39"/>
    </row>
    <row r="21" spans="1:50" ht="16.5" thickBot="1" x14ac:dyDescent="0.3">
      <c r="B21" s="155"/>
      <c r="C21" s="3" t="s">
        <v>40</v>
      </c>
      <c r="D21" s="3"/>
      <c r="E21" s="3">
        <v>-80</v>
      </c>
      <c r="F21" s="156"/>
      <c r="G21" s="155">
        <v>42207</v>
      </c>
      <c r="H21" s="3" t="s">
        <v>43</v>
      </c>
      <c r="I21" s="3">
        <v>175</v>
      </c>
      <c r="J21" s="3"/>
      <c r="K21" s="156"/>
      <c r="L21" s="155">
        <v>42215</v>
      </c>
      <c r="M21" s="3" t="s">
        <v>40</v>
      </c>
      <c r="N21" s="3">
        <v>425</v>
      </c>
      <c r="O21" s="3"/>
      <c r="P21" s="156"/>
      <c r="Q21" s="190" t="s">
        <v>53</v>
      </c>
      <c r="R21" s="191">
        <f>+AP27</f>
        <v>120</v>
      </c>
      <c r="S21" s="150"/>
      <c r="T21" s="19">
        <f>N15</f>
        <v>150</v>
      </c>
      <c r="U21" s="19"/>
      <c r="V21" s="171">
        <f t="shared" si="5"/>
        <v>6310</v>
      </c>
      <c r="W21" s="145"/>
      <c r="X21" s="167" t="s">
        <v>11</v>
      </c>
      <c r="Y21" s="167" t="s">
        <v>13</v>
      </c>
      <c r="Z21" s="167" t="s">
        <v>2</v>
      </c>
      <c r="AA21" s="145"/>
      <c r="AB21" s="167" t="s">
        <v>11</v>
      </c>
      <c r="AC21" s="167" t="s">
        <v>13</v>
      </c>
      <c r="AD21" s="168" t="s">
        <v>2</v>
      </c>
      <c r="AE21" s="27"/>
      <c r="AF21" s="173" t="s">
        <v>14</v>
      </c>
      <c r="AG21" s="171"/>
      <c r="AH21" s="176">
        <f>+'Beg Bal'!B13</f>
        <v>0</v>
      </c>
      <c r="AI21" s="27"/>
      <c r="AJ21" s="185" t="str">
        <f>+Q18</f>
        <v>Drawing</v>
      </c>
      <c r="AK21" s="186"/>
      <c r="AL21" s="187"/>
      <c r="AM21" s="27"/>
      <c r="AN21" s="19"/>
      <c r="AO21" s="19"/>
      <c r="AP21" s="180">
        <f>+AP20+SUM(AN21:AO21)</f>
        <v>0</v>
      </c>
      <c r="AQ21" s="27"/>
      <c r="AR21" s="19"/>
      <c r="AS21" s="19"/>
      <c r="AT21" s="180">
        <f>+AT20+SUM(AR21:AS21)</f>
        <v>0</v>
      </c>
      <c r="AU21" s="27"/>
      <c r="AV21" s="27"/>
      <c r="AW21" s="27"/>
      <c r="AX21" s="39"/>
    </row>
    <row r="22" spans="1:50" ht="16.5" thickBot="1" x14ac:dyDescent="0.3">
      <c r="B22" s="155"/>
      <c r="C22" s="3"/>
      <c r="D22" s="3"/>
      <c r="E22" s="3"/>
      <c r="F22" s="156"/>
      <c r="G22" s="155"/>
      <c r="H22" s="3" t="s">
        <v>40</v>
      </c>
      <c r="I22" s="3"/>
      <c r="J22" s="3">
        <v>-175</v>
      </c>
      <c r="K22" s="156"/>
      <c r="L22" s="155"/>
      <c r="M22" s="3" t="s">
        <v>3</v>
      </c>
      <c r="N22" s="3"/>
      <c r="O22" s="3">
        <f>-N21</f>
        <v>-425</v>
      </c>
      <c r="P22" s="156"/>
      <c r="Q22" s="190" t="s">
        <v>38</v>
      </c>
      <c r="R22" s="191">
        <f>+AT10</f>
        <v>315</v>
      </c>
      <c r="S22" s="150"/>
      <c r="T22" s="19"/>
      <c r="U22" s="19">
        <f>O19</f>
        <v>-75</v>
      </c>
      <c r="V22" s="171">
        <f t="shared" si="5"/>
        <v>6235</v>
      </c>
      <c r="W22" s="145"/>
      <c r="X22" s="171" t="s">
        <v>14</v>
      </c>
      <c r="Y22" s="171"/>
      <c r="Z22" s="171">
        <f>+'Beg Bal'!B7</f>
        <v>0</v>
      </c>
      <c r="AA22" s="145"/>
      <c r="AB22" s="171" t="s">
        <v>14</v>
      </c>
      <c r="AC22" s="171"/>
      <c r="AD22" s="172">
        <f>+'Beg Bal'!B10</f>
        <v>0</v>
      </c>
      <c r="AE22" s="27"/>
      <c r="AF22" s="19"/>
      <c r="AG22" s="19">
        <f>E9</f>
        <v>-8000</v>
      </c>
      <c r="AH22" s="176">
        <f>+AH21+SUM(AF22:AG22)</f>
        <v>-8000</v>
      </c>
      <c r="AI22" s="27"/>
      <c r="AJ22" s="167" t="s">
        <v>11</v>
      </c>
      <c r="AK22" s="167" t="s">
        <v>13</v>
      </c>
      <c r="AL22" s="168" t="s">
        <v>2</v>
      </c>
      <c r="AM22" s="27"/>
      <c r="AN22" s="181"/>
      <c r="AO22" s="181"/>
      <c r="AP22" s="181"/>
      <c r="AQ22" s="27"/>
      <c r="AR22" s="19"/>
      <c r="AS22" s="19"/>
      <c r="AT22" s="180">
        <f>+AT21+SUM(AR22:AS22)</f>
        <v>0</v>
      </c>
      <c r="AU22" s="27"/>
      <c r="AV22" s="182"/>
      <c r="AW22" s="24"/>
      <c r="AX22" s="24"/>
    </row>
    <row r="23" spans="1:50" ht="16.5" thickBot="1" x14ac:dyDescent="0.3">
      <c r="B23" s="155">
        <v>42193</v>
      </c>
      <c r="C23" s="3" t="s">
        <v>38</v>
      </c>
      <c r="D23" s="3">
        <v>315</v>
      </c>
      <c r="E23" s="3"/>
      <c r="F23" s="156"/>
      <c r="G23" s="155"/>
      <c r="H23" s="3"/>
      <c r="I23" s="3"/>
      <c r="J23" s="3"/>
      <c r="K23" s="156"/>
      <c r="L23" s="155"/>
      <c r="M23" s="3"/>
      <c r="N23" s="3"/>
      <c r="O23" s="3"/>
      <c r="P23" s="156"/>
      <c r="Q23" s="190" t="s">
        <v>47</v>
      </c>
      <c r="R23" s="191">
        <f>+AT16</f>
        <v>75</v>
      </c>
      <c r="S23" s="150"/>
      <c r="T23" s="19">
        <f>N21</f>
        <v>425</v>
      </c>
      <c r="U23" s="19"/>
      <c r="V23" s="171">
        <f t="shared" si="5"/>
        <v>6660</v>
      </c>
      <c r="W23" s="145"/>
      <c r="X23" s="19">
        <f>D17</f>
        <v>185</v>
      </c>
      <c r="Y23" s="19"/>
      <c r="Z23" s="171">
        <f>+Z22+SUM(X23:Y23)</f>
        <v>185</v>
      </c>
      <c r="AA23" s="145"/>
      <c r="AB23" s="19">
        <f>D14</f>
        <v>1500</v>
      </c>
      <c r="AC23" s="19"/>
      <c r="AD23" s="172">
        <f>+AD22+SUM(AB23:AC23)</f>
        <v>1500</v>
      </c>
      <c r="AE23" s="27"/>
      <c r="AF23" s="19"/>
      <c r="AG23" s="19"/>
      <c r="AH23" s="176">
        <f>+AH22+SUM(AF23:AG23)</f>
        <v>-8000</v>
      </c>
      <c r="AI23" s="27"/>
      <c r="AJ23" s="177" t="s">
        <v>14</v>
      </c>
      <c r="AK23" s="193"/>
      <c r="AL23" s="178">
        <f>+'Beg Bal'!B17</f>
        <v>0</v>
      </c>
      <c r="AM23" s="27"/>
      <c r="AN23" s="163" t="str">
        <f>+Q21</f>
        <v>Auto Expense</v>
      </c>
      <c r="AO23" s="164"/>
      <c r="AP23" s="165"/>
      <c r="AQ23" s="27"/>
      <c r="AR23" s="166"/>
      <c r="AS23" s="194"/>
      <c r="AT23" s="195"/>
      <c r="AU23" s="27"/>
      <c r="AV23" s="181"/>
      <c r="AW23" s="25"/>
      <c r="AX23" s="25"/>
    </row>
    <row r="24" spans="1:50" ht="16.5" thickBot="1" x14ac:dyDescent="0.3">
      <c r="B24" s="155"/>
      <c r="C24" s="3" t="s">
        <v>43</v>
      </c>
      <c r="D24" s="3"/>
      <c r="E24" s="3">
        <v>-315</v>
      </c>
      <c r="F24" s="156"/>
      <c r="G24" s="155">
        <v>42209</v>
      </c>
      <c r="H24" s="3" t="s">
        <v>53</v>
      </c>
      <c r="I24" s="3">
        <v>40</v>
      </c>
      <c r="J24" s="3"/>
      <c r="K24" s="156"/>
      <c r="L24" s="155">
        <v>42215</v>
      </c>
      <c r="M24" s="3" t="s">
        <v>51</v>
      </c>
      <c r="N24" s="3">
        <f>-O25</f>
        <v>500</v>
      </c>
      <c r="O24" s="3"/>
      <c r="P24" s="156"/>
      <c r="Q24" s="190" t="s">
        <v>18</v>
      </c>
      <c r="R24" s="191">
        <f>+AT22</f>
        <v>0</v>
      </c>
      <c r="S24" s="150"/>
      <c r="T24" s="19"/>
      <c r="U24" s="19">
        <f>O25</f>
        <v>-500</v>
      </c>
      <c r="V24" s="171">
        <f t="shared" si="5"/>
        <v>6160</v>
      </c>
      <c r="W24" s="145"/>
      <c r="X24" s="19">
        <f>I14</f>
        <v>140</v>
      </c>
      <c r="Y24" s="19"/>
      <c r="Z24" s="171">
        <f>+Z23+SUM(X24:Y24)</f>
        <v>325</v>
      </c>
      <c r="AA24" s="145"/>
      <c r="AB24" s="19"/>
      <c r="AC24" s="19"/>
      <c r="AD24" s="172">
        <f>+AD23+SUM(AB24:AC24)</f>
        <v>1500</v>
      </c>
      <c r="AE24" s="27"/>
      <c r="AF24" s="27"/>
      <c r="AG24" s="27"/>
      <c r="AH24" s="27"/>
      <c r="AI24" s="27"/>
      <c r="AJ24" s="19">
        <f>N24</f>
        <v>500</v>
      </c>
      <c r="AK24" s="19"/>
      <c r="AL24" s="178">
        <f>+AL23+SUM(AJ24:AK24)</f>
        <v>500</v>
      </c>
      <c r="AM24" s="27"/>
      <c r="AN24" s="167" t="s">
        <v>11</v>
      </c>
      <c r="AO24" s="167" t="s">
        <v>13</v>
      </c>
      <c r="AP24" s="168" t="s">
        <v>2</v>
      </c>
      <c r="AQ24" s="27"/>
      <c r="AR24" s="163" t="str">
        <f>+Q27</f>
        <v>Interest Expense</v>
      </c>
      <c r="AS24" s="164"/>
      <c r="AT24" s="165"/>
      <c r="AU24" s="27"/>
      <c r="AV24" s="166"/>
      <c r="AW24" s="26"/>
      <c r="AX24" s="39"/>
    </row>
    <row r="25" spans="1:50" ht="16.5" thickBot="1" x14ac:dyDescent="0.3">
      <c r="B25" s="155"/>
      <c r="C25" s="3"/>
      <c r="D25" s="3"/>
      <c r="E25" s="3"/>
      <c r="F25" s="156"/>
      <c r="G25" s="155"/>
      <c r="H25" s="3" t="s">
        <v>40</v>
      </c>
      <c r="I25" s="3"/>
      <c r="J25" s="3">
        <v>-40</v>
      </c>
      <c r="K25" s="156"/>
      <c r="L25" s="155"/>
      <c r="M25" s="3" t="s">
        <v>40</v>
      </c>
      <c r="N25" s="3"/>
      <c r="O25" s="3">
        <v>-500</v>
      </c>
      <c r="P25" s="156"/>
      <c r="Q25" s="190" t="s">
        <v>54</v>
      </c>
      <c r="R25" s="191">
        <f>+AT65</f>
        <v>0</v>
      </c>
      <c r="S25" s="150"/>
      <c r="T25" s="19"/>
      <c r="U25" s="19"/>
      <c r="V25" s="171">
        <f t="shared" si="5"/>
        <v>6160</v>
      </c>
      <c r="W25" s="145"/>
      <c r="X25" s="145"/>
      <c r="Y25" s="145"/>
      <c r="Z25" s="145"/>
      <c r="AA25" s="145"/>
      <c r="AB25" s="146"/>
      <c r="AC25" s="146"/>
      <c r="AD25" s="146"/>
      <c r="AE25" s="27"/>
      <c r="AF25" s="161" t="str">
        <f>+Q15</f>
        <v>Interest Payable</v>
      </c>
      <c r="AG25" s="161"/>
      <c r="AH25" s="162"/>
      <c r="AI25" s="27"/>
      <c r="AJ25" s="19"/>
      <c r="AK25" s="19"/>
      <c r="AL25" s="178">
        <f>+AL24+SUM(AJ25:AK25)</f>
        <v>500</v>
      </c>
      <c r="AM25" s="27"/>
      <c r="AN25" s="179" t="s">
        <v>14</v>
      </c>
      <c r="AO25" s="171"/>
      <c r="AP25" s="180">
        <v>0</v>
      </c>
      <c r="AQ25" s="27"/>
      <c r="AR25" s="167" t="s">
        <v>11</v>
      </c>
      <c r="AS25" s="167" t="s">
        <v>13</v>
      </c>
      <c r="AT25" s="168" t="s">
        <v>2</v>
      </c>
      <c r="AU25" s="27"/>
      <c r="AV25" s="27"/>
      <c r="AW25" s="27"/>
      <c r="AX25" s="39"/>
    </row>
    <row r="26" spans="1:50" ht="16.5" thickBot="1" x14ac:dyDescent="0.3">
      <c r="B26" s="155">
        <v>42194</v>
      </c>
      <c r="C26" s="3" t="s">
        <v>40</v>
      </c>
      <c r="D26" s="3">
        <v>360</v>
      </c>
      <c r="E26" s="3"/>
      <c r="F26" s="156"/>
      <c r="G26" s="155"/>
      <c r="H26" s="3"/>
      <c r="I26" s="3"/>
      <c r="J26" s="3"/>
      <c r="K26" s="156"/>
      <c r="L26" s="155"/>
      <c r="M26" s="3"/>
      <c r="N26" s="3"/>
      <c r="O26" s="3"/>
      <c r="P26" s="156"/>
      <c r="Q26" s="190" t="s">
        <v>48</v>
      </c>
      <c r="R26" s="191">
        <f>+AT72</f>
        <v>0</v>
      </c>
      <c r="S26" s="150"/>
      <c r="T26" s="19"/>
      <c r="U26" s="19"/>
      <c r="V26" s="171">
        <f t="shared" si="5"/>
        <v>6160</v>
      </c>
      <c r="W26" s="145"/>
      <c r="X26" s="159" t="str">
        <f>+Q8</f>
        <v>Prepaid insurance</v>
      </c>
      <c r="Y26" s="159"/>
      <c r="Z26" s="160"/>
      <c r="AA26" s="145"/>
      <c r="AB26" s="159" t="s">
        <v>104</v>
      </c>
      <c r="AC26" s="159"/>
      <c r="AD26" s="160"/>
      <c r="AE26" s="27"/>
      <c r="AF26" s="167" t="s">
        <v>11</v>
      </c>
      <c r="AG26" s="167" t="s">
        <v>13</v>
      </c>
      <c r="AH26" s="168" t="s">
        <v>2</v>
      </c>
      <c r="AI26" s="27"/>
      <c r="AJ26" s="27"/>
      <c r="AK26" s="27"/>
      <c r="AL26" s="27"/>
      <c r="AM26" s="27"/>
      <c r="AN26" s="19">
        <f>D20</f>
        <v>80</v>
      </c>
      <c r="AO26" s="19"/>
      <c r="AP26" s="180">
        <f>+AP25+SUM(AN26:AO26)</f>
        <v>80</v>
      </c>
      <c r="AQ26" s="27"/>
      <c r="AR26" s="179" t="s">
        <v>14</v>
      </c>
      <c r="AS26" s="171"/>
      <c r="AT26" s="180">
        <v>0</v>
      </c>
      <c r="AU26" s="27"/>
      <c r="AV26" s="27"/>
      <c r="AW26" s="27"/>
      <c r="AX26" s="39"/>
    </row>
    <row r="27" spans="1:50" ht="15.75" x14ac:dyDescent="0.25">
      <c r="B27" s="155"/>
      <c r="C27" s="3" t="s">
        <v>45</v>
      </c>
      <c r="D27" s="3"/>
      <c r="E27" s="3">
        <v>-360</v>
      </c>
      <c r="F27" s="156"/>
      <c r="G27" s="155">
        <v>42209</v>
      </c>
      <c r="H27" s="3" t="s">
        <v>3</v>
      </c>
      <c r="I27" s="3">
        <v>425</v>
      </c>
      <c r="J27" s="3"/>
      <c r="K27" s="156"/>
      <c r="L27" s="155"/>
      <c r="M27" s="3"/>
      <c r="N27" s="3"/>
      <c r="O27" s="3"/>
      <c r="P27" s="156"/>
      <c r="Q27" s="190" t="s">
        <v>39</v>
      </c>
      <c r="R27" s="191">
        <f>+AT28</f>
        <v>0</v>
      </c>
      <c r="S27" s="150"/>
      <c r="T27" s="145"/>
      <c r="U27" s="145"/>
      <c r="V27" s="145"/>
      <c r="W27" s="145"/>
      <c r="X27" s="167" t="s">
        <v>11</v>
      </c>
      <c r="Y27" s="167" t="s">
        <v>13</v>
      </c>
      <c r="Z27" s="167" t="s">
        <v>2</v>
      </c>
      <c r="AA27" s="145"/>
      <c r="AB27" s="167" t="s">
        <v>11</v>
      </c>
      <c r="AC27" s="167" t="s">
        <v>13</v>
      </c>
      <c r="AD27" s="168" t="s">
        <v>2</v>
      </c>
      <c r="AE27" s="27"/>
      <c r="AF27" s="173" t="s">
        <v>14</v>
      </c>
      <c r="AG27" s="171"/>
      <c r="AH27" s="176">
        <f>+'Beg Bal'!B14</f>
        <v>0</v>
      </c>
      <c r="AI27" s="27"/>
      <c r="AJ27" s="27"/>
      <c r="AK27" s="27"/>
      <c r="AL27" s="27"/>
      <c r="AM27" s="27"/>
      <c r="AN27" s="19">
        <f>I24</f>
        <v>40</v>
      </c>
      <c r="AO27" s="19"/>
      <c r="AP27" s="180">
        <f>+AP26+SUM(AN27:AO27)</f>
        <v>120</v>
      </c>
      <c r="AQ27" s="27"/>
      <c r="AR27" s="19"/>
      <c r="AS27" s="19"/>
      <c r="AT27" s="180">
        <f>+AT26+SUM(AR27:AS27)</f>
        <v>0</v>
      </c>
      <c r="AU27" s="27"/>
      <c r="AV27" s="27"/>
      <c r="AW27" s="27"/>
      <c r="AX27" s="39"/>
    </row>
    <row r="28" spans="1:50" ht="16.5" thickBot="1" x14ac:dyDescent="0.3">
      <c r="B28" s="155"/>
      <c r="C28" s="3"/>
      <c r="D28" s="3"/>
      <c r="E28" s="3"/>
      <c r="F28" s="156"/>
      <c r="G28" s="155"/>
      <c r="H28" s="3" t="s">
        <v>52</v>
      </c>
      <c r="I28" s="3"/>
      <c r="J28" s="3">
        <f>-I27</f>
        <v>-425</v>
      </c>
      <c r="K28" s="156"/>
      <c r="L28" s="155"/>
      <c r="M28" s="3"/>
      <c r="N28" s="3"/>
      <c r="O28" s="3"/>
      <c r="P28" s="156"/>
      <c r="Q28" s="196" t="s">
        <v>15</v>
      </c>
      <c r="R28" s="197">
        <f>+SUM(R5:R27)</f>
        <v>0</v>
      </c>
      <c r="S28" s="150"/>
      <c r="T28" s="145"/>
      <c r="U28" s="145"/>
      <c r="V28" s="145"/>
      <c r="W28" s="145"/>
      <c r="X28" s="171" t="s">
        <v>14</v>
      </c>
      <c r="Y28" s="171"/>
      <c r="Z28" s="171">
        <v>0</v>
      </c>
      <c r="AA28" s="145"/>
      <c r="AB28" s="171" t="s">
        <v>14</v>
      </c>
      <c r="AC28" s="171"/>
      <c r="AD28" s="172">
        <f>+'Beg Bal'!B11</f>
        <v>0</v>
      </c>
      <c r="AE28" s="27"/>
      <c r="AF28" s="19"/>
      <c r="AG28" s="19"/>
      <c r="AH28" s="176">
        <f>+AH27+SUM(AF28:AG28)</f>
        <v>0</v>
      </c>
      <c r="AI28" s="27"/>
      <c r="AJ28" s="27"/>
      <c r="AK28" s="27"/>
      <c r="AL28" s="27"/>
      <c r="AM28" s="27"/>
      <c r="AN28" s="145"/>
      <c r="AO28" s="145"/>
      <c r="AP28" s="145"/>
      <c r="AQ28" s="27"/>
      <c r="AR28" s="19"/>
      <c r="AS28" s="19"/>
      <c r="AT28" s="180">
        <f>+AT27+SUM(AR28:AS28)</f>
        <v>0</v>
      </c>
      <c r="AU28" s="27"/>
      <c r="AV28" s="182"/>
      <c r="AW28" s="24"/>
      <c r="AX28" s="24"/>
    </row>
    <row r="29" spans="1:50" ht="16.5" thickTop="1" x14ac:dyDescent="0.25">
      <c r="B29" s="198"/>
      <c r="C29" s="150"/>
      <c r="D29" s="150"/>
      <c r="E29" s="150"/>
      <c r="F29" s="156"/>
      <c r="G29" s="198"/>
      <c r="H29" s="150"/>
      <c r="I29" s="150"/>
      <c r="J29" s="150"/>
      <c r="K29" s="156"/>
      <c r="L29" s="198"/>
      <c r="M29" s="150"/>
      <c r="N29" s="150"/>
      <c r="O29" s="150"/>
      <c r="P29" s="156"/>
      <c r="Q29" s="199" t="s">
        <v>4</v>
      </c>
      <c r="R29" s="180">
        <f>SUM(R19:R27)</f>
        <v>-2035</v>
      </c>
      <c r="S29" s="150"/>
      <c r="T29" s="145"/>
      <c r="U29" s="145"/>
      <c r="V29" s="145"/>
      <c r="W29" s="145"/>
      <c r="X29" s="19">
        <f>I8</f>
        <v>1000</v>
      </c>
      <c r="Y29" s="19"/>
      <c r="Z29" s="171">
        <f>+Z28+SUM(X29:Y29)</f>
        <v>1000</v>
      </c>
      <c r="AA29" s="145"/>
      <c r="AB29" s="19"/>
      <c r="AC29" s="19"/>
      <c r="AD29" s="172">
        <f>+AD28+SUM(AB29:AC29)</f>
        <v>0</v>
      </c>
      <c r="AE29" s="27"/>
      <c r="AF29" s="19"/>
      <c r="AG29" s="19"/>
      <c r="AH29" s="176">
        <f>+AH28+SUM(AF29:AG29)</f>
        <v>0</v>
      </c>
      <c r="AI29" s="27"/>
      <c r="AJ29" s="27"/>
      <c r="AK29" s="27"/>
      <c r="AL29" s="27"/>
      <c r="AM29" s="27"/>
      <c r="AN29" s="27"/>
      <c r="AO29" s="27"/>
      <c r="AP29" s="27"/>
      <c r="AQ29" s="27"/>
      <c r="AR29" s="166"/>
      <c r="AS29" s="194"/>
      <c r="AT29" s="195"/>
      <c r="AU29" s="27"/>
      <c r="AV29" s="181"/>
      <c r="AW29" s="25"/>
      <c r="AX29" s="25"/>
    </row>
    <row r="30" spans="1:50" ht="15.75" x14ac:dyDescent="0.25">
      <c r="B30" s="198"/>
      <c r="C30" s="150"/>
      <c r="D30" s="150"/>
      <c r="E30" s="150"/>
      <c r="F30" s="156"/>
      <c r="G30" s="198"/>
      <c r="H30" s="150"/>
      <c r="I30" s="150"/>
      <c r="J30" s="150"/>
      <c r="K30" s="156"/>
      <c r="L30" s="198"/>
      <c r="M30" s="150"/>
      <c r="N30" s="150"/>
      <c r="O30" s="150"/>
      <c r="P30" s="156"/>
      <c r="Q30" s="150"/>
      <c r="R30" s="150"/>
      <c r="S30" s="150"/>
      <c r="T30" s="200"/>
      <c r="U30" s="200"/>
      <c r="V30" s="200"/>
      <c r="W30" s="145"/>
      <c r="X30" s="19"/>
      <c r="Y30" s="19"/>
      <c r="Z30" s="171">
        <f>+Z29+SUM(X30:Y30)</f>
        <v>1000</v>
      </c>
      <c r="AA30" s="145"/>
      <c r="AB30" s="19"/>
      <c r="AC30" s="19"/>
      <c r="AD30" s="172">
        <f>+AD29+SUM(AB30:AC30)</f>
        <v>0</v>
      </c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195"/>
      <c r="AU30" s="27"/>
      <c r="AV30" s="166"/>
      <c r="AW30" s="26"/>
      <c r="AX30" s="39"/>
    </row>
    <row r="31" spans="1:50" s="67" customFormat="1" ht="15.75" x14ac:dyDescent="0.25">
      <c r="A31" s="56"/>
      <c r="B31" s="198"/>
      <c r="C31" s="150"/>
      <c r="D31" s="150"/>
      <c r="E31" s="150"/>
      <c r="F31" s="156"/>
      <c r="G31" s="198"/>
      <c r="H31" s="150"/>
      <c r="I31" s="150"/>
      <c r="J31" s="150"/>
      <c r="K31" s="156"/>
      <c r="L31" s="198"/>
      <c r="M31" s="150"/>
      <c r="N31" s="150"/>
      <c r="O31" s="150"/>
      <c r="P31" s="156"/>
      <c r="Q31" s="150"/>
      <c r="R31" s="150"/>
      <c r="S31" s="150"/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202"/>
      <c r="AU31" s="68"/>
      <c r="AV31" s="68"/>
      <c r="AW31" s="68"/>
      <c r="AX31" s="69"/>
    </row>
    <row r="32" spans="1:50" s="66" customFormat="1" ht="16.5" thickBot="1" x14ac:dyDescent="0.3">
      <c r="A32" s="56"/>
      <c r="B32" s="198"/>
      <c r="C32" s="150"/>
      <c r="D32" s="150"/>
      <c r="E32" s="150"/>
      <c r="F32" s="156"/>
      <c r="G32" s="198"/>
      <c r="H32" s="150"/>
      <c r="I32" s="150"/>
      <c r="J32" s="150"/>
      <c r="K32" s="156"/>
      <c r="L32" s="198"/>
      <c r="M32" s="150"/>
      <c r="N32" s="150"/>
      <c r="O32" s="150"/>
      <c r="P32" s="156"/>
      <c r="Q32" s="150"/>
      <c r="R32" s="150"/>
      <c r="S32" s="150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204"/>
      <c r="AU32" s="65"/>
      <c r="AV32" s="65"/>
      <c r="AW32" s="65"/>
      <c r="AX32" s="62"/>
    </row>
    <row r="33" spans="1:50" ht="18.600000000000001" customHeight="1" thickBot="1" x14ac:dyDescent="0.3">
      <c r="B33" s="198"/>
      <c r="C33" s="150"/>
      <c r="D33" s="150"/>
      <c r="E33" s="150"/>
      <c r="F33" s="156"/>
      <c r="G33" s="198"/>
      <c r="H33" s="150"/>
      <c r="I33" s="150"/>
      <c r="J33" s="150"/>
      <c r="K33" s="156"/>
      <c r="L33" s="198"/>
      <c r="M33" s="150"/>
      <c r="N33" s="150"/>
      <c r="O33" s="150"/>
      <c r="P33" s="156"/>
      <c r="Q33" s="150"/>
      <c r="R33" s="150"/>
      <c r="S33" s="150"/>
      <c r="T33" s="159" t="s">
        <v>61</v>
      </c>
      <c r="U33" s="205"/>
      <c r="V33" s="205"/>
      <c r="W33" s="205"/>
      <c r="X33" s="205"/>
      <c r="Y33" s="205"/>
      <c r="Z33" s="206"/>
      <c r="AA33" s="156"/>
      <c r="AB33" s="161" t="s">
        <v>62</v>
      </c>
      <c r="AC33" s="207"/>
      <c r="AD33" s="207"/>
      <c r="AE33" s="207"/>
      <c r="AF33" s="207"/>
      <c r="AG33" s="207"/>
      <c r="AH33" s="208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195"/>
      <c r="AU33" s="27"/>
      <c r="AV33" s="27"/>
      <c r="AW33" s="27"/>
      <c r="AX33" s="39"/>
    </row>
    <row r="34" spans="1:50" ht="15.75" x14ac:dyDescent="0.25">
      <c r="B34" s="198"/>
      <c r="C34" s="150"/>
      <c r="D34" s="150"/>
      <c r="E34" s="150"/>
      <c r="F34" s="156"/>
      <c r="G34" s="198"/>
      <c r="H34" s="150"/>
      <c r="I34" s="150"/>
      <c r="J34" s="150"/>
      <c r="K34" s="156"/>
      <c r="L34" s="198"/>
      <c r="M34" s="150"/>
      <c r="N34" s="150"/>
      <c r="O34" s="150"/>
      <c r="P34" s="156"/>
      <c r="Q34" s="150"/>
      <c r="R34" s="150"/>
      <c r="S34" s="150"/>
      <c r="T34" s="305" t="s">
        <v>70</v>
      </c>
      <c r="U34" s="306"/>
      <c r="V34" s="307"/>
      <c r="W34" s="156"/>
      <c r="X34" s="305" t="s">
        <v>74</v>
      </c>
      <c r="Y34" s="306"/>
      <c r="Z34" s="307"/>
      <c r="AA34" s="145"/>
      <c r="AB34" s="305" t="s">
        <v>66</v>
      </c>
      <c r="AC34" s="306"/>
      <c r="AD34" s="307"/>
      <c r="AE34" s="156"/>
      <c r="AF34" s="305" t="s">
        <v>63</v>
      </c>
      <c r="AG34" s="306"/>
      <c r="AH34" s="30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39"/>
    </row>
    <row r="35" spans="1:50" x14ac:dyDescent="0.25">
      <c r="B35" s="198"/>
      <c r="C35" s="150"/>
      <c r="D35" s="150"/>
      <c r="E35" s="150"/>
      <c r="F35" s="156"/>
      <c r="G35" s="198"/>
      <c r="H35" s="150"/>
      <c r="I35" s="150"/>
      <c r="J35" s="150"/>
      <c r="K35" s="156"/>
      <c r="L35" s="198"/>
      <c r="M35" s="150"/>
      <c r="N35" s="150"/>
      <c r="O35" s="150"/>
      <c r="P35" s="156"/>
      <c r="Q35" s="150"/>
      <c r="R35" s="150"/>
      <c r="S35" s="150"/>
      <c r="T35" s="209" t="s">
        <v>11</v>
      </c>
      <c r="U35" s="209" t="s">
        <v>13</v>
      </c>
      <c r="V35" s="209" t="s">
        <v>2</v>
      </c>
      <c r="W35" s="156"/>
      <c r="X35" s="209" t="s">
        <v>11</v>
      </c>
      <c r="Y35" s="209" t="s">
        <v>13</v>
      </c>
      <c r="Z35" s="209" t="s">
        <v>2</v>
      </c>
      <c r="AA35" s="145"/>
      <c r="AB35" s="209" t="s">
        <v>11</v>
      </c>
      <c r="AC35" s="209" t="s">
        <v>13</v>
      </c>
      <c r="AD35" s="209" t="s">
        <v>2</v>
      </c>
      <c r="AE35" s="156"/>
      <c r="AF35" s="209" t="s">
        <v>11</v>
      </c>
      <c r="AG35" s="209" t="s">
        <v>13</v>
      </c>
      <c r="AH35" s="209" t="s">
        <v>2</v>
      </c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182"/>
      <c r="AW35" s="24"/>
      <c r="AX35" s="24"/>
    </row>
    <row r="36" spans="1:50" s="4" customFormat="1" x14ac:dyDescent="0.25">
      <c r="A36" s="56"/>
      <c r="B36" s="200"/>
      <c r="C36" s="200"/>
      <c r="D36" s="200"/>
      <c r="E36" s="200"/>
      <c r="F36" s="156"/>
      <c r="G36" s="200"/>
      <c r="H36" s="200"/>
      <c r="I36" s="200"/>
      <c r="J36" s="200"/>
      <c r="K36" s="156"/>
      <c r="L36" s="200"/>
      <c r="M36" s="200"/>
      <c r="N36" s="200"/>
      <c r="O36" s="200"/>
      <c r="P36" s="156"/>
      <c r="Q36" s="150"/>
      <c r="R36" s="150"/>
      <c r="S36" s="210"/>
      <c r="T36" s="211" t="s">
        <v>14</v>
      </c>
      <c r="U36" s="211"/>
      <c r="V36" s="171">
        <v>0</v>
      </c>
      <c r="W36" s="156"/>
      <c r="X36" s="211" t="s">
        <v>14</v>
      </c>
      <c r="Y36" s="211"/>
      <c r="Z36" s="171">
        <v>0</v>
      </c>
      <c r="AA36" s="145"/>
      <c r="AB36" s="212" t="s">
        <v>14</v>
      </c>
      <c r="AC36" s="212"/>
      <c r="AD36" s="173">
        <v>0</v>
      </c>
      <c r="AE36" s="156"/>
      <c r="AF36" s="212" t="s">
        <v>14</v>
      </c>
      <c r="AG36" s="212"/>
      <c r="AH36" s="173">
        <v>0</v>
      </c>
      <c r="AI36" s="27"/>
      <c r="AJ36" s="200"/>
      <c r="AK36" s="200"/>
      <c r="AL36" s="200"/>
      <c r="AM36" s="27"/>
      <c r="AN36" s="200"/>
      <c r="AO36" s="200"/>
      <c r="AP36" s="200"/>
      <c r="AQ36" s="27"/>
      <c r="AR36" s="27"/>
      <c r="AS36" s="27"/>
      <c r="AT36" s="27"/>
      <c r="AU36" s="27"/>
      <c r="AV36" s="181"/>
      <c r="AW36" s="25"/>
      <c r="AX36" s="25"/>
    </row>
    <row r="37" spans="1:50" ht="15.75" x14ac:dyDescent="0.25">
      <c r="B37" s="198"/>
      <c r="C37" s="150"/>
      <c r="D37" s="150"/>
      <c r="E37" s="150"/>
      <c r="F37" s="156"/>
      <c r="G37" s="198"/>
      <c r="H37" s="150"/>
      <c r="I37" s="150"/>
      <c r="J37" s="150"/>
      <c r="K37" s="156"/>
      <c r="L37" s="198"/>
      <c r="M37" s="150"/>
      <c r="N37" s="150"/>
      <c r="O37" s="150"/>
      <c r="P37" s="156"/>
      <c r="Q37" s="150"/>
      <c r="R37" s="150"/>
      <c r="S37" s="150"/>
      <c r="T37" s="213">
        <f>X9</f>
        <v>720</v>
      </c>
      <c r="U37" s="213"/>
      <c r="V37" s="171">
        <f>+V36+SUM(T37:U37)</f>
        <v>720</v>
      </c>
      <c r="W37" s="156"/>
      <c r="X37" s="213">
        <f>X10</f>
        <v>300</v>
      </c>
      <c r="Y37" s="213"/>
      <c r="Z37" s="171">
        <f>+Z36+SUM(X37:Y37)</f>
        <v>300</v>
      </c>
      <c r="AA37" s="145"/>
      <c r="AB37" s="213"/>
      <c r="AC37" s="213">
        <f>AG9</f>
        <v>-1500</v>
      </c>
      <c r="AD37" s="173">
        <f>+AD36+SUM(AB37:AC37)</f>
        <v>-1500</v>
      </c>
      <c r="AE37" s="156"/>
      <c r="AF37" s="213"/>
      <c r="AG37" s="213">
        <f>AG10</f>
        <v>-185</v>
      </c>
      <c r="AH37" s="173">
        <f>+AH36+SUM(AF37:AG37)</f>
        <v>-185</v>
      </c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166"/>
      <c r="AW37" s="26"/>
      <c r="AX37" s="39"/>
    </row>
    <row r="38" spans="1:50" ht="15.75" x14ac:dyDescent="0.25">
      <c r="B38" s="198"/>
      <c r="C38" s="150"/>
      <c r="D38" s="150"/>
      <c r="E38" s="150"/>
      <c r="F38" s="156"/>
      <c r="G38" s="198"/>
      <c r="H38" s="150"/>
      <c r="I38" s="150"/>
      <c r="J38" s="150"/>
      <c r="K38" s="156"/>
      <c r="L38" s="198"/>
      <c r="M38" s="150"/>
      <c r="N38" s="150"/>
      <c r="O38" s="150"/>
      <c r="P38" s="156"/>
      <c r="Q38" s="150"/>
      <c r="R38" s="150"/>
      <c r="S38" s="150"/>
      <c r="T38" s="213">
        <f>X11</f>
        <v>425</v>
      </c>
      <c r="U38" s="213"/>
      <c r="V38" s="171">
        <f>+V37+SUM(T38:U38)</f>
        <v>1145</v>
      </c>
      <c r="W38" s="156"/>
      <c r="X38" s="213"/>
      <c r="Y38" s="213"/>
      <c r="Z38" s="171">
        <f>+Z37+SUM(X38:Y38)</f>
        <v>300</v>
      </c>
      <c r="AA38" s="145"/>
      <c r="AB38" s="213"/>
      <c r="AC38" s="213">
        <f>AG12</f>
        <v>-140</v>
      </c>
      <c r="AD38" s="173">
        <f t="shared" ref="AD38:AD42" si="7">+AD37+SUM(AB38:AC38)</f>
        <v>-1640</v>
      </c>
      <c r="AE38" s="156"/>
      <c r="AF38" s="213"/>
      <c r="AG38" s="213"/>
      <c r="AH38" s="173">
        <f>+AH37+SUM(AF38:AG38)</f>
        <v>-185</v>
      </c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39"/>
    </row>
    <row r="39" spans="1:50" ht="15.75" x14ac:dyDescent="0.25">
      <c r="B39" s="198"/>
      <c r="C39" s="150"/>
      <c r="D39" s="150"/>
      <c r="E39" s="150"/>
      <c r="F39" s="156"/>
      <c r="G39" s="198"/>
      <c r="H39" s="150"/>
      <c r="I39" s="150"/>
      <c r="J39" s="150"/>
      <c r="K39" s="156"/>
      <c r="L39" s="198"/>
      <c r="M39" s="150"/>
      <c r="N39" s="150"/>
      <c r="O39" s="150"/>
      <c r="P39" s="156"/>
      <c r="Q39" s="150"/>
      <c r="R39" s="150"/>
      <c r="S39" s="150"/>
      <c r="T39" s="213"/>
      <c r="U39" s="213">
        <f>Y13</f>
        <v>-720</v>
      </c>
      <c r="V39" s="171">
        <f t="shared" ref="V39:V40" si="8">+V38+SUM(T39:U39)</f>
        <v>425</v>
      </c>
      <c r="W39" s="156"/>
      <c r="X39" s="213"/>
      <c r="Y39" s="213"/>
      <c r="Z39" s="171">
        <f t="shared" ref="Z39:Z40" si="9">+Z38+SUM(X39:Y39)</f>
        <v>300</v>
      </c>
      <c r="AA39" s="145"/>
      <c r="AB39" s="213">
        <f>AF13</f>
        <v>175</v>
      </c>
      <c r="AC39" s="213"/>
      <c r="AD39" s="173">
        <f>+AD38+SUM(AB39:AC39)</f>
        <v>-1465</v>
      </c>
      <c r="AE39" s="156"/>
      <c r="AF39" s="213"/>
      <c r="AG39" s="213"/>
      <c r="AH39" s="173">
        <f>+AH38+SUM(AF39:AG39)</f>
        <v>-185</v>
      </c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39"/>
    </row>
    <row r="40" spans="1:50" x14ac:dyDescent="0.25">
      <c r="B40" s="198"/>
      <c r="C40" s="150"/>
      <c r="D40" s="150"/>
      <c r="E40" s="150"/>
      <c r="F40" s="156"/>
      <c r="G40" s="198"/>
      <c r="H40" s="150"/>
      <c r="I40" s="150"/>
      <c r="J40" s="150"/>
      <c r="K40" s="156"/>
      <c r="L40" s="198"/>
      <c r="M40" s="150"/>
      <c r="N40" s="150"/>
      <c r="O40" s="150"/>
      <c r="P40" s="156"/>
      <c r="Q40" s="150"/>
      <c r="R40" s="150"/>
      <c r="S40" s="150"/>
      <c r="T40" s="213"/>
      <c r="U40" s="213">
        <f>Y16</f>
        <v>-425</v>
      </c>
      <c r="V40" s="171">
        <f t="shared" si="8"/>
        <v>0</v>
      </c>
      <c r="W40" s="156"/>
      <c r="X40" s="213"/>
      <c r="Y40" s="213"/>
      <c r="Z40" s="171">
        <f t="shared" si="9"/>
        <v>300</v>
      </c>
      <c r="AA40" s="145"/>
      <c r="AB40" s="213">
        <f>AF14</f>
        <v>75</v>
      </c>
      <c r="AC40" s="213"/>
      <c r="AD40" s="173">
        <f t="shared" si="7"/>
        <v>-1390</v>
      </c>
      <c r="AE40" s="156"/>
      <c r="AF40" s="156"/>
      <c r="AG40" s="156"/>
      <c r="AH40" s="156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</row>
    <row r="41" spans="1:50" x14ac:dyDescent="0.25">
      <c r="B41" s="198"/>
      <c r="C41" s="150"/>
      <c r="D41" s="150"/>
      <c r="E41" s="150"/>
      <c r="F41" s="156"/>
      <c r="G41" s="198"/>
      <c r="H41" s="150"/>
      <c r="I41" s="150"/>
      <c r="J41" s="150"/>
      <c r="K41" s="156"/>
      <c r="L41" s="198"/>
      <c r="M41" s="150"/>
      <c r="N41" s="150"/>
      <c r="O41" s="150"/>
      <c r="P41" s="156"/>
      <c r="Q41" s="150"/>
      <c r="R41" s="150"/>
      <c r="S41" s="150"/>
      <c r="T41" s="214"/>
      <c r="U41" s="214"/>
      <c r="V41" s="214"/>
      <c r="W41" s="215"/>
      <c r="X41" s="214"/>
      <c r="Y41" s="214"/>
      <c r="Z41" s="214"/>
      <c r="AA41" s="145"/>
      <c r="AB41" s="213"/>
      <c r="AC41" s="213"/>
      <c r="AD41" s="173">
        <f t="shared" si="7"/>
        <v>-1390</v>
      </c>
      <c r="AE41" s="216"/>
      <c r="AF41" s="217"/>
      <c r="AG41" s="217"/>
      <c r="AH41" s="218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182"/>
      <c r="AW41" s="24"/>
      <c r="AX41" s="24"/>
    </row>
    <row r="42" spans="1:50" x14ac:dyDescent="0.25">
      <c r="B42" s="198"/>
      <c r="C42" s="150"/>
      <c r="D42" s="150"/>
      <c r="E42" s="150"/>
      <c r="F42" s="156"/>
      <c r="G42" s="198"/>
      <c r="H42" s="150"/>
      <c r="I42" s="150"/>
      <c r="J42" s="150"/>
      <c r="K42" s="156"/>
      <c r="L42" s="198"/>
      <c r="M42" s="150"/>
      <c r="N42" s="150"/>
      <c r="O42" s="150"/>
      <c r="P42" s="156"/>
      <c r="Q42" s="150"/>
      <c r="R42" s="150"/>
      <c r="S42" s="150"/>
      <c r="T42" s="295" t="s">
        <v>76</v>
      </c>
      <c r="U42" s="296"/>
      <c r="V42" s="297"/>
      <c r="W42" s="156"/>
      <c r="X42" s="295" t="s">
        <v>79</v>
      </c>
      <c r="Y42" s="296"/>
      <c r="Z42" s="297"/>
      <c r="AA42" s="219"/>
      <c r="AB42" s="213"/>
      <c r="AC42" s="213"/>
      <c r="AD42" s="173">
        <f t="shared" si="7"/>
        <v>-1390</v>
      </c>
      <c r="AE42" s="216"/>
      <c r="AF42" s="217"/>
      <c r="AG42" s="217"/>
      <c r="AH42" s="218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181"/>
      <c r="AW42" s="25"/>
      <c r="AX42" s="25"/>
    </row>
    <row r="43" spans="1:50" ht="18.600000000000001" customHeight="1" x14ac:dyDescent="0.45">
      <c r="B43" s="198"/>
      <c r="C43" s="150"/>
      <c r="D43" s="150"/>
      <c r="E43" s="150"/>
      <c r="F43" s="156"/>
      <c r="G43" s="198"/>
      <c r="H43" s="150"/>
      <c r="I43" s="150"/>
      <c r="J43" s="150"/>
      <c r="K43" s="156"/>
      <c r="L43" s="198"/>
      <c r="M43" s="150"/>
      <c r="N43" s="150"/>
      <c r="O43" s="150"/>
      <c r="P43" s="156"/>
      <c r="Q43" s="150"/>
      <c r="R43" s="150"/>
      <c r="S43" s="150"/>
      <c r="T43" s="209" t="s">
        <v>11</v>
      </c>
      <c r="U43" s="209" t="s">
        <v>13</v>
      </c>
      <c r="V43" s="209" t="s">
        <v>2</v>
      </c>
      <c r="W43" s="215"/>
      <c r="X43" s="209" t="s">
        <v>11</v>
      </c>
      <c r="Y43" s="209" t="s">
        <v>13</v>
      </c>
      <c r="Z43" s="209" t="s">
        <v>2</v>
      </c>
      <c r="AA43" s="145"/>
      <c r="AB43" s="156"/>
      <c r="AC43" s="156"/>
      <c r="AD43" s="156"/>
      <c r="AE43" s="220"/>
      <c r="AF43" s="217"/>
      <c r="AG43" s="217"/>
      <c r="AH43" s="218"/>
      <c r="AI43" s="27"/>
      <c r="AJ43" s="27"/>
      <c r="AK43" s="27"/>
      <c r="AL43" s="27"/>
      <c r="AM43" s="27"/>
      <c r="AN43" s="27"/>
      <c r="AO43" s="27"/>
      <c r="AP43" s="27"/>
      <c r="AQ43" s="27"/>
      <c r="AR43" s="182"/>
      <c r="AS43" s="182"/>
      <c r="AT43" s="182"/>
      <c r="AU43" s="27"/>
      <c r="AV43" s="166"/>
      <c r="AW43" s="26"/>
      <c r="AX43" s="39"/>
    </row>
    <row r="44" spans="1:50" ht="15.75" x14ac:dyDescent="0.25">
      <c r="B44" s="198"/>
      <c r="C44" s="150"/>
      <c r="D44" s="150"/>
      <c r="E44" s="150"/>
      <c r="F44" s="156"/>
      <c r="G44" s="198"/>
      <c r="H44" s="150"/>
      <c r="I44" s="150"/>
      <c r="J44" s="150"/>
      <c r="K44" s="156"/>
      <c r="L44" s="198"/>
      <c r="M44" s="150"/>
      <c r="N44" s="150"/>
      <c r="O44" s="150"/>
      <c r="P44" s="156"/>
      <c r="Q44" s="150"/>
      <c r="R44" s="150"/>
      <c r="S44" s="150"/>
      <c r="T44" s="211" t="s">
        <v>14</v>
      </c>
      <c r="U44" s="211"/>
      <c r="V44" s="171">
        <v>0</v>
      </c>
      <c r="W44" s="156"/>
      <c r="X44" s="211" t="s">
        <v>14</v>
      </c>
      <c r="Y44" s="211"/>
      <c r="Z44" s="171">
        <v>0</v>
      </c>
      <c r="AA44" s="145"/>
      <c r="AB44" s="295" t="s">
        <v>67</v>
      </c>
      <c r="AC44" s="296"/>
      <c r="AD44" s="297"/>
      <c r="AE44" s="216"/>
      <c r="AF44" s="217"/>
      <c r="AG44" s="217"/>
      <c r="AH44" s="218"/>
      <c r="AI44" s="27"/>
      <c r="AJ44" s="27"/>
      <c r="AK44" s="27"/>
      <c r="AL44" s="27"/>
      <c r="AM44" s="27"/>
      <c r="AN44" s="27"/>
      <c r="AO44" s="27"/>
      <c r="AP44" s="27"/>
      <c r="AQ44" s="27"/>
      <c r="AR44" s="181"/>
      <c r="AS44" s="181"/>
      <c r="AT44" s="181"/>
      <c r="AU44" s="27"/>
      <c r="AV44" s="27"/>
      <c r="AW44" s="27"/>
      <c r="AX44" s="39"/>
    </row>
    <row r="45" spans="1:50" ht="15.75" x14ac:dyDescent="0.25">
      <c r="B45" s="198"/>
      <c r="C45" s="150"/>
      <c r="D45" s="150"/>
      <c r="E45" s="150"/>
      <c r="F45" s="156"/>
      <c r="G45" s="198"/>
      <c r="H45" s="150"/>
      <c r="I45" s="150"/>
      <c r="J45" s="150"/>
      <c r="K45" s="156"/>
      <c r="L45" s="198"/>
      <c r="M45" s="150"/>
      <c r="N45" s="150"/>
      <c r="O45" s="150"/>
      <c r="P45" s="156"/>
      <c r="Q45" s="150"/>
      <c r="R45" s="150"/>
      <c r="S45" s="150"/>
      <c r="T45" s="213"/>
      <c r="U45" s="213"/>
      <c r="V45" s="171">
        <f>+V44+SUM(T45:U45)</f>
        <v>0</v>
      </c>
      <c r="W45" s="156"/>
      <c r="X45" s="213">
        <f>X12</f>
        <v>150</v>
      </c>
      <c r="Y45" s="213"/>
      <c r="Z45" s="171">
        <f>+Z44+SUM(X45:Y45)</f>
        <v>150</v>
      </c>
      <c r="AA45" s="145"/>
      <c r="AB45" s="209" t="s">
        <v>11</v>
      </c>
      <c r="AC45" s="209" t="s">
        <v>13</v>
      </c>
      <c r="AD45" s="209" t="s">
        <v>2</v>
      </c>
      <c r="AE45" s="216"/>
      <c r="AF45" s="217"/>
      <c r="AG45" s="217"/>
      <c r="AH45" s="218"/>
      <c r="AI45" s="27"/>
      <c r="AJ45" s="27"/>
      <c r="AK45" s="27"/>
      <c r="AL45" s="27"/>
      <c r="AM45" s="27"/>
      <c r="AN45" s="27"/>
      <c r="AO45" s="27"/>
      <c r="AP45" s="27"/>
      <c r="AQ45" s="27"/>
      <c r="AR45" s="166"/>
      <c r="AS45" s="194"/>
      <c r="AT45" s="195"/>
      <c r="AU45" s="27"/>
      <c r="AV45" s="27"/>
      <c r="AW45" s="27"/>
      <c r="AX45" s="39"/>
    </row>
    <row r="46" spans="1:50" ht="15.75" x14ac:dyDescent="0.25">
      <c r="B46" s="198"/>
      <c r="C46" s="150"/>
      <c r="D46" s="150"/>
      <c r="E46" s="150"/>
      <c r="F46" s="156"/>
      <c r="G46" s="198"/>
      <c r="H46" s="150"/>
      <c r="I46" s="150"/>
      <c r="J46" s="150"/>
      <c r="K46" s="156"/>
      <c r="L46" s="198"/>
      <c r="M46" s="150"/>
      <c r="N46" s="150"/>
      <c r="O46" s="150"/>
      <c r="P46" s="156"/>
      <c r="Q46" s="150"/>
      <c r="R46" s="150"/>
      <c r="S46" s="150"/>
      <c r="T46" s="213"/>
      <c r="U46" s="213"/>
      <c r="V46" s="171">
        <f>+V45+SUM(T46:U46)</f>
        <v>0</v>
      </c>
      <c r="W46" s="156"/>
      <c r="X46" s="213"/>
      <c r="Y46" s="213">
        <f>Y15</f>
        <v>-150</v>
      </c>
      <c r="Z46" s="171">
        <f>+Z45+SUM(X46:Y46)</f>
        <v>0</v>
      </c>
      <c r="AA46" s="145"/>
      <c r="AB46" s="212" t="s">
        <v>14</v>
      </c>
      <c r="AC46" s="212"/>
      <c r="AD46" s="173">
        <v>0</v>
      </c>
      <c r="AE46" s="216"/>
      <c r="AF46" s="217"/>
      <c r="AG46" s="217"/>
      <c r="AH46" s="218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195"/>
      <c r="AU46" s="27"/>
      <c r="AV46" s="147"/>
      <c r="AW46" s="28"/>
      <c r="AX46" s="28"/>
    </row>
    <row r="47" spans="1:50" ht="15.75" x14ac:dyDescent="0.25">
      <c r="B47" s="198"/>
      <c r="C47" s="150"/>
      <c r="D47" s="150"/>
      <c r="E47" s="150"/>
      <c r="F47" s="156"/>
      <c r="G47" s="198"/>
      <c r="H47" s="150"/>
      <c r="I47" s="150"/>
      <c r="J47" s="150"/>
      <c r="K47" s="156"/>
      <c r="L47" s="198"/>
      <c r="M47" s="150"/>
      <c r="N47" s="150"/>
      <c r="O47" s="150"/>
      <c r="P47" s="156"/>
      <c r="Q47" s="150"/>
      <c r="R47" s="150"/>
      <c r="S47" s="150"/>
      <c r="T47" s="213"/>
      <c r="U47" s="213"/>
      <c r="V47" s="171">
        <f>+V46+SUM(T47:U47)</f>
        <v>0</v>
      </c>
      <c r="W47" s="156"/>
      <c r="X47" s="213"/>
      <c r="Y47" s="213"/>
      <c r="Z47" s="171">
        <f>+Z46+SUM(X47:Y47)</f>
        <v>0</v>
      </c>
      <c r="AA47" s="145"/>
      <c r="AB47" s="213"/>
      <c r="AC47" s="213">
        <f>AG11</f>
        <v>-315</v>
      </c>
      <c r="AD47" s="173">
        <f>+AD46+SUM(AB47:AC47)</f>
        <v>-315</v>
      </c>
      <c r="AE47" s="216"/>
      <c r="AF47" s="217"/>
      <c r="AG47" s="217"/>
      <c r="AH47" s="218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195"/>
      <c r="AU47" s="27"/>
      <c r="AV47" s="182"/>
      <c r="AW47" s="24"/>
      <c r="AX47" s="24"/>
    </row>
    <row r="48" spans="1:50" x14ac:dyDescent="0.25">
      <c r="B48" s="198"/>
      <c r="C48" s="150"/>
      <c r="D48" s="150"/>
      <c r="E48" s="150"/>
      <c r="F48" s="156"/>
      <c r="G48" s="198"/>
      <c r="H48" s="150"/>
      <c r="I48" s="150"/>
      <c r="J48" s="150"/>
      <c r="K48" s="156"/>
      <c r="L48" s="198"/>
      <c r="M48" s="150"/>
      <c r="N48" s="150"/>
      <c r="O48" s="150"/>
      <c r="P48" s="156"/>
      <c r="Q48" s="210"/>
      <c r="R48" s="210"/>
      <c r="S48" s="150"/>
      <c r="T48" s="156"/>
      <c r="U48" s="156"/>
      <c r="V48" s="156"/>
      <c r="W48" s="156"/>
      <c r="X48" s="156"/>
      <c r="Y48" s="156"/>
      <c r="Z48" s="156"/>
      <c r="AA48" s="145"/>
      <c r="AB48" s="213"/>
      <c r="AC48" s="213"/>
      <c r="AD48" s="173">
        <f>+AD47+SUM(AB48:AC48)</f>
        <v>-315</v>
      </c>
      <c r="AE48" s="216"/>
      <c r="AF48" s="217"/>
      <c r="AG48" s="217"/>
      <c r="AH48" s="218"/>
      <c r="AI48" s="27"/>
      <c r="AJ48" s="27"/>
      <c r="AK48" s="27"/>
      <c r="AL48" s="27"/>
      <c r="AM48" s="27"/>
      <c r="AN48" s="27"/>
      <c r="AO48" s="27"/>
      <c r="AP48" s="27"/>
      <c r="AQ48" s="27"/>
      <c r="AR48" s="147"/>
      <c r="AS48" s="147"/>
      <c r="AT48" s="147"/>
      <c r="AU48" s="27"/>
      <c r="AV48" s="181"/>
      <c r="AW48" s="25"/>
      <c r="AX48" s="25"/>
    </row>
    <row r="49" spans="2:50" ht="15.75" x14ac:dyDescent="0.25">
      <c r="B49" s="198"/>
      <c r="C49" s="150"/>
      <c r="D49" s="150"/>
      <c r="E49" s="150"/>
      <c r="F49" s="156"/>
      <c r="G49" s="198"/>
      <c r="H49" s="150"/>
      <c r="I49" s="150"/>
      <c r="J49" s="150"/>
      <c r="K49" s="156"/>
      <c r="L49" s="198"/>
      <c r="M49" s="150"/>
      <c r="N49" s="150"/>
      <c r="O49" s="150"/>
      <c r="P49" s="156"/>
      <c r="Q49" s="150"/>
      <c r="R49" s="150"/>
      <c r="S49" s="150"/>
      <c r="T49" s="295" t="s">
        <v>81</v>
      </c>
      <c r="U49" s="296"/>
      <c r="V49" s="297"/>
      <c r="W49" s="156"/>
      <c r="X49" s="156"/>
      <c r="Y49" s="156"/>
      <c r="Z49" s="156"/>
      <c r="AA49" s="145"/>
      <c r="AB49" s="213"/>
      <c r="AC49" s="213"/>
      <c r="AD49" s="173">
        <f>+AD48+SUM(AB49:AC49)</f>
        <v>-315</v>
      </c>
      <c r="AE49" s="216"/>
      <c r="AF49" s="217"/>
      <c r="AG49" s="217"/>
      <c r="AH49" s="218"/>
      <c r="AI49" s="27"/>
      <c r="AJ49" s="27"/>
      <c r="AK49" s="27"/>
      <c r="AL49" s="27"/>
      <c r="AM49" s="27"/>
      <c r="AN49" s="27"/>
      <c r="AO49" s="27"/>
      <c r="AP49" s="27"/>
      <c r="AQ49" s="27"/>
      <c r="AR49" s="182"/>
      <c r="AS49" s="182"/>
      <c r="AT49" s="182"/>
      <c r="AU49" s="27"/>
      <c r="AV49" s="166"/>
      <c r="AW49" s="26"/>
      <c r="AX49" s="39"/>
    </row>
    <row r="50" spans="2:50" ht="15.75" x14ac:dyDescent="0.25">
      <c r="B50" s="198"/>
      <c r="C50" s="150"/>
      <c r="D50" s="150"/>
      <c r="E50" s="150"/>
      <c r="F50" s="156"/>
      <c r="G50" s="198"/>
      <c r="H50" s="150"/>
      <c r="I50" s="150"/>
      <c r="J50" s="150"/>
      <c r="K50" s="156"/>
      <c r="L50" s="198"/>
      <c r="M50" s="150"/>
      <c r="N50" s="150"/>
      <c r="O50" s="150"/>
      <c r="P50" s="156"/>
      <c r="Q50" s="150"/>
      <c r="R50" s="150"/>
      <c r="S50" s="150"/>
      <c r="T50" s="209" t="s">
        <v>11</v>
      </c>
      <c r="U50" s="209" t="s">
        <v>13</v>
      </c>
      <c r="V50" s="209" t="s">
        <v>2</v>
      </c>
      <c r="W50" s="156"/>
      <c r="X50" s="156"/>
      <c r="Y50" s="156"/>
      <c r="Z50" s="156"/>
      <c r="AA50" s="145"/>
      <c r="AB50" s="217"/>
      <c r="AC50" s="217"/>
      <c r="AD50" s="218"/>
      <c r="AE50" s="216"/>
      <c r="AF50" s="217"/>
      <c r="AG50" s="217"/>
      <c r="AH50" s="218"/>
      <c r="AI50" s="27"/>
      <c r="AJ50" s="27"/>
      <c r="AK50" s="27"/>
      <c r="AL50" s="27"/>
      <c r="AM50" s="27"/>
      <c r="AN50" s="27"/>
      <c r="AO50" s="27"/>
      <c r="AP50" s="27"/>
      <c r="AQ50" s="27"/>
      <c r="AR50" s="181"/>
      <c r="AS50" s="181"/>
      <c r="AT50" s="181"/>
      <c r="AU50" s="27"/>
      <c r="AV50" s="27"/>
      <c r="AW50" s="27"/>
      <c r="AX50" s="39"/>
    </row>
    <row r="51" spans="2:50" ht="16.5" thickBot="1" x14ac:dyDescent="0.3">
      <c r="B51" s="198"/>
      <c r="C51" s="150"/>
      <c r="D51" s="150"/>
      <c r="E51" s="150"/>
      <c r="F51" s="156"/>
      <c r="G51" s="198"/>
      <c r="H51" s="150"/>
      <c r="I51" s="150"/>
      <c r="J51" s="150"/>
      <c r="K51" s="156"/>
      <c r="L51" s="198"/>
      <c r="M51" s="150"/>
      <c r="N51" s="150"/>
      <c r="O51" s="150"/>
      <c r="P51" s="156"/>
      <c r="Q51" s="150"/>
      <c r="R51" s="150"/>
      <c r="S51" s="150"/>
      <c r="T51" s="211" t="s">
        <v>14</v>
      </c>
      <c r="U51" s="211"/>
      <c r="V51" s="171">
        <v>0</v>
      </c>
      <c r="W51" s="156"/>
      <c r="X51" s="156"/>
      <c r="Y51" s="156"/>
      <c r="Z51" s="156"/>
      <c r="AA51" s="145"/>
      <c r="AB51" s="214" t="s">
        <v>64</v>
      </c>
      <c r="AC51" s="156"/>
      <c r="AD51" s="156"/>
      <c r="AE51" s="216"/>
      <c r="AF51" s="216"/>
      <c r="AG51" s="216"/>
      <c r="AH51" s="221">
        <f>+AH39+AD42+AD49+AH46+AH53</f>
        <v>-1890</v>
      </c>
      <c r="AI51" s="27"/>
      <c r="AJ51" s="27"/>
      <c r="AK51" s="27"/>
      <c r="AL51" s="27"/>
      <c r="AM51" s="27"/>
      <c r="AN51" s="27"/>
      <c r="AO51" s="27"/>
      <c r="AP51" s="27"/>
      <c r="AQ51" s="27"/>
      <c r="AR51" s="166"/>
      <c r="AS51" s="194"/>
      <c r="AT51" s="195"/>
      <c r="AU51" s="27"/>
      <c r="AV51" s="27"/>
      <c r="AW51" s="27"/>
      <c r="AX51" s="39"/>
    </row>
    <row r="52" spans="2:50" ht="16.5" thickTop="1" x14ac:dyDescent="0.25">
      <c r="B52" s="198"/>
      <c r="C52" s="150"/>
      <c r="D52" s="150"/>
      <c r="E52" s="150"/>
      <c r="F52" s="156"/>
      <c r="G52" s="198"/>
      <c r="H52" s="150"/>
      <c r="I52" s="150"/>
      <c r="J52" s="150"/>
      <c r="K52" s="156"/>
      <c r="L52" s="198"/>
      <c r="M52" s="150"/>
      <c r="N52" s="150"/>
      <c r="O52" s="150"/>
      <c r="P52" s="156"/>
      <c r="Q52" s="150"/>
      <c r="R52" s="150"/>
      <c r="S52" s="150"/>
      <c r="T52" s="213">
        <f>X14</f>
        <v>500</v>
      </c>
      <c r="U52" s="213"/>
      <c r="V52" s="171">
        <f>+V51+SUM(T52:U52)</f>
        <v>500</v>
      </c>
      <c r="W52" s="156"/>
      <c r="X52" s="156"/>
      <c r="Y52" s="156"/>
      <c r="Z52" s="156"/>
      <c r="AA52" s="145"/>
      <c r="AB52" s="145"/>
      <c r="AC52" s="145"/>
      <c r="AD52" s="145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195"/>
      <c r="AU52" s="27"/>
      <c r="AV52" s="27"/>
      <c r="AW52" s="27"/>
      <c r="AX52" s="39"/>
    </row>
    <row r="53" spans="2:50" ht="15.75" x14ac:dyDescent="0.25">
      <c r="B53" s="198"/>
      <c r="C53" s="150"/>
      <c r="D53" s="150"/>
      <c r="E53" s="150"/>
      <c r="F53" s="156"/>
      <c r="G53" s="198"/>
      <c r="H53" s="150"/>
      <c r="I53" s="150"/>
      <c r="J53" s="150"/>
      <c r="K53" s="156"/>
      <c r="L53" s="198"/>
      <c r="M53" s="150"/>
      <c r="N53" s="150"/>
      <c r="O53" s="150"/>
      <c r="P53" s="156"/>
      <c r="Q53" s="150"/>
      <c r="R53" s="150"/>
      <c r="S53" s="150"/>
      <c r="T53" s="213"/>
      <c r="U53" s="213"/>
      <c r="V53" s="171">
        <f>+V52+SUM(T53:U53)</f>
        <v>500</v>
      </c>
      <c r="W53" s="156"/>
      <c r="X53" s="156"/>
      <c r="Y53" s="156"/>
      <c r="Z53" s="156"/>
      <c r="AA53" s="145"/>
      <c r="AB53" s="145"/>
      <c r="AC53" s="145"/>
      <c r="AD53" s="145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195"/>
      <c r="AU53" s="27"/>
      <c r="AV53" s="27"/>
    </row>
    <row r="54" spans="2:50" x14ac:dyDescent="0.25">
      <c r="B54" s="198"/>
      <c r="C54" s="150"/>
      <c r="D54" s="150"/>
      <c r="E54" s="150"/>
      <c r="F54" s="156"/>
      <c r="G54" s="198"/>
      <c r="H54" s="150"/>
      <c r="I54" s="150"/>
      <c r="J54" s="150"/>
      <c r="K54" s="156"/>
      <c r="L54" s="198"/>
      <c r="M54" s="150"/>
      <c r="N54" s="150"/>
      <c r="O54" s="150"/>
      <c r="P54" s="156"/>
      <c r="Q54" s="150"/>
      <c r="R54" s="150"/>
      <c r="S54" s="150"/>
      <c r="T54" s="213"/>
      <c r="U54" s="213"/>
      <c r="V54" s="171">
        <f>+V53+SUM(T54:U54)</f>
        <v>500</v>
      </c>
      <c r="W54" s="156"/>
      <c r="X54" s="156"/>
      <c r="Y54" s="156"/>
      <c r="Z54" s="156"/>
      <c r="AA54" s="145"/>
      <c r="AB54" s="145"/>
      <c r="AC54" s="145"/>
      <c r="AD54" s="145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</row>
    <row r="55" spans="2:50" x14ac:dyDescent="0.25">
      <c r="B55" s="198"/>
      <c r="C55" s="150"/>
      <c r="D55" s="150"/>
      <c r="E55" s="150"/>
      <c r="F55" s="156"/>
      <c r="G55" s="198"/>
      <c r="H55" s="150"/>
      <c r="I55" s="150"/>
      <c r="J55" s="150"/>
      <c r="K55" s="156"/>
      <c r="L55" s="198"/>
      <c r="M55" s="150"/>
      <c r="N55" s="150"/>
      <c r="O55" s="150"/>
      <c r="P55" s="156"/>
      <c r="Q55" s="150"/>
      <c r="R55" s="150"/>
      <c r="S55" s="150"/>
      <c r="T55" s="156"/>
      <c r="U55" s="156"/>
      <c r="V55" s="156"/>
      <c r="W55" s="156"/>
      <c r="X55" s="156"/>
      <c r="Y55" s="156"/>
      <c r="Z55" s="156"/>
      <c r="AA55" s="145"/>
      <c r="AB55" s="145"/>
      <c r="AC55" s="145"/>
      <c r="AD55" s="145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</row>
    <row r="56" spans="2:50" ht="15.75" thickBot="1" x14ac:dyDescent="0.3">
      <c r="B56" s="198"/>
      <c r="C56" s="150"/>
      <c r="D56" s="150"/>
      <c r="E56" s="150"/>
      <c r="F56" s="156"/>
      <c r="G56" s="198"/>
      <c r="H56" s="150"/>
      <c r="I56" s="150"/>
      <c r="J56" s="150"/>
      <c r="K56" s="156"/>
      <c r="L56" s="198"/>
      <c r="M56" s="150"/>
      <c r="N56" s="150"/>
      <c r="O56" s="150"/>
      <c r="P56" s="156"/>
      <c r="Q56" s="150"/>
      <c r="R56" s="150"/>
      <c r="S56" s="150"/>
      <c r="T56" s="214" t="s">
        <v>65</v>
      </c>
      <c r="U56" s="156"/>
      <c r="V56" s="156"/>
      <c r="W56" s="156"/>
      <c r="X56" s="156"/>
      <c r="Y56" s="156"/>
      <c r="Z56" s="222">
        <f>+V40+Z40+V47+Z47+V54+Z54</f>
        <v>800</v>
      </c>
      <c r="AA56" s="145"/>
      <c r="AB56" s="145"/>
      <c r="AC56" s="145"/>
      <c r="AD56" s="145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</row>
    <row r="57" spans="2:50" ht="15.75" thickTop="1" x14ac:dyDescent="0.25">
      <c r="B57" s="198"/>
      <c r="C57" s="150"/>
      <c r="D57" s="150"/>
      <c r="E57" s="150"/>
      <c r="F57" s="156"/>
      <c r="G57" s="198"/>
      <c r="H57" s="150"/>
      <c r="I57" s="150"/>
      <c r="J57" s="150"/>
      <c r="K57" s="156"/>
      <c r="L57" s="198"/>
      <c r="M57" s="150"/>
      <c r="N57" s="150"/>
      <c r="O57" s="150"/>
      <c r="P57" s="156"/>
      <c r="Q57" s="150"/>
      <c r="R57" s="150"/>
      <c r="S57" s="150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</row>
    <row r="58" spans="2:50" x14ac:dyDescent="0.25">
      <c r="B58" s="198"/>
      <c r="C58" s="150"/>
      <c r="D58" s="150"/>
      <c r="E58" s="150"/>
      <c r="F58" s="156"/>
      <c r="G58" s="198"/>
      <c r="H58" s="150"/>
      <c r="I58" s="150"/>
      <c r="J58" s="150"/>
      <c r="K58" s="156"/>
      <c r="L58" s="198"/>
      <c r="M58" s="150"/>
      <c r="N58" s="150"/>
      <c r="O58" s="150"/>
      <c r="P58" s="156"/>
      <c r="Q58" s="150"/>
      <c r="R58" s="150"/>
      <c r="S58" s="150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</row>
    <row r="60" spans="2:50" x14ac:dyDescent="0.25">
      <c r="AR60" s="15" t="str">
        <f>+Q25</f>
        <v>Depreciation Expense - Auto</v>
      </c>
      <c r="AS60" s="15"/>
      <c r="AT60" s="36"/>
    </row>
    <row r="61" spans="2:50" x14ac:dyDescent="0.25">
      <c r="AR61" s="16" t="s">
        <v>11</v>
      </c>
      <c r="AS61" s="16" t="s">
        <v>13</v>
      </c>
      <c r="AT61" s="37" t="s">
        <v>2</v>
      </c>
    </row>
    <row r="62" spans="2:50" ht="15.75" x14ac:dyDescent="0.25">
      <c r="AR62" s="35" t="s">
        <v>14</v>
      </c>
      <c r="AS62" s="18"/>
      <c r="AT62" s="23">
        <v>0</v>
      </c>
      <c r="AV62" s="24"/>
      <c r="AW62" s="24"/>
      <c r="AX62" s="24"/>
    </row>
    <row r="63" spans="2:50" ht="15.75" x14ac:dyDescent="0.25">
      <c r="AR63" s="19"/>
      <c r="AS63" s="19"/>
      <c r="AT63" s="23">
        <f>+AT62+SUM(AR63:AS63)</f>
        <v>0</v>
      </c>
      <c r="AV63" s="25"/>
      <c r="AW63" s="25"/>
      <c r="AX63" s="25"/>
    </row>
    <row r="64" spans="2:50" ht="15.75" x14ac:dyDescent="0.25">
      <c r="AN64" s="27"/>
      <c r="AO64" s="27"/>
      <c r="AP64" s="39"/>
      <c r="AR64" s="19"/>
      <c r="AS64" s="19"/>
      <c r="AT64" s="23">
        <f t="shared" ref="AT64:AT65" si="10">+AT63+SUM(AR64:AS64)</f>
        <v>0</v>
      </c>
      <c r="AV64" s="38"/>
      <c r="AW64" s="26"/>
      <c r="AX64" s="39"/>
    </row>
    <row r="65" spans="32:50" ht="15.75" x14ac:dyDescent="0.25">
      <c r="AR65" s="19"/>
      <c r="AS65" s="19"/>
      <c r="AT65" s="23">
        <f t="shared" si="10"/>
        <v>0</v>
      </c>
      <c r="AV65" s="27"/>
      <c r="AW65" s="27"/>
      <c r="AX65" s="39"/>
    </row>
    <row r="66" spans="32:50" ht="15.75" x14ac:dyDescent="0.25">
      <c r="AV66" s="27"/>
      <c r="AW66" s="27"/>
      <c r="AX66" s="39"/>
    </row>
    <row r="67" spans="32:50" x14ac:dyDescent="0.25">
      <c r="AR67" s="15" t="s">
        <v>57</v>
      </c>
      <c r="AS67" s="15"/>
      <c r="AT67" s="36"/>
      <c r="AV67" s="28"/>
      <c r="AW67" s="28"/>
      <c r="AX67" s="28"/>
    </row>
    <row r="68" spans="32:50" x14ac:dyDescent="0.25">
      <c r="AR68" s="16" t="s">
        <v>11</v>
      </c>
      <c r="AS68" s="16" t="s">
        <v>13</v>
      </c>
      <c r="AT68" s="37" t="s">
        <v>2</v>
      </c>
      <c r="AV68" s="24"/>
      <c r="AW68" s="24"/>
      <c r="AX68" s="24"/>
    </row>
    <row r="69" spans="32:50" ht="15.75" x14ac:dyDescent="0.25">
      <c r="AR69" s="35" t="s">
        <v>14</v>
      </c>
      <c r="AS69" s="18"/>
      <c r="AT69" s="23">
        <v>0</v>
      </c>
      <c r="AV69" s="25"/>
      <c r="AW69" s="25"/>
      <c r="AX69" s="25"/>
    </row>
    <row r="70" spans="32:50" ht="15.75" x14ac:dyDescent="0.25">
      <c r="AR70" s="19"/>
      <c r="AS70" s="19"/>
      <c r="AT70" s="23">
        <f>+AT69+SUM(AR70:AS70)</f>
        <v>0</v>
      </c>
      <c r="AV70" s="38"/>
      <c r="AW70" s="26"/>
      <c r="AX70" s="39"/>
    </row>
    <row r="71" spans="32:50" ht="15.75" x14ac:dyDescent="0.25">
      <c r="AF71" s="24"/>
      <c r="AG71" s="24"/>
      <c r="AH71" s="24"/>
      <c r="AR71" s="19"/>
      <c r="AS71" s="19"/>
      <c r="AT71" s="23">
        <f t="shared" ref="AT71:AT72" si="11">+AT70+SUM(AR71:AS71)</f>
        <v>0</v>
      </c>
      <c r="AV71" s="27"/>
      <c r="AW71" s="27"/>
      <c r="AX71" s="39"/>
    </row>
    <row r="72" spans="32:50" ht="15.75" x14ac:dyDescent="0.25">
      <c r="AF72" s="25"/>
      <c r="AG72" s="25"/>
      <c r="AH72" s="25"/>
      <c r="AR72" s="19"/>
      <c r="AS72" s="19"/>
      <c r="AT72" s="23">
        <f t="shared" si="11"/>
        <v>0</v>
      </c>
      <c r="AV72" s="27"/>
      <c r="AW72" s="27"/>
      <c r="AX72" s="39"/>
    </row>
    <row r="73" spans="32:50" ht="15.75" x14ac:dyDescent="0.25">
      <c r="AF73" s="38"/>
      <c r="AG73" s="26"/>
      <c r="AH73" s="39"/>
      <c r="AV73" s="27"/>
      <c r="AW73" s="27"/>
      <c r="AX73" s="39"/>
    </row>
    <row r="74" spans="32:50" ht="15.75" x14ac:dyDescent="0.25">
      <c r="AF74" s="27"/>
      <c r="AG74" s="27"/>
      <c r="AH74" s="39"/>
      <c r="AN74" s="24"/>
      <c r="AO74" s="24"/>
      <c r="AP74" s="24"/>
    </row>
    <row r="75" spans="32:50" ht="15.75" x14ac:dyDescent="0.25">
      <c r="AF75" s="27"/>
      <c r="AG75" s="27"/>
      <c r="AH75" s="39"/>
      <c r="AN75" s="25"/>
      <c r="AO75" s="25"/>
      <c r="AP75" s="25"/>
    </row>
    <row r="76" spans="32:50" ht="15.75" x14ac:dyDescent="0.25">
      <c r="AF76" s="28"/>
      <c r="AG76" s="28"/>
      <c r="AH76" s="28"/>
      <c r="AN76" s="38"/>
      <c r="AO76" s="26"/>
      <c r="AP76" s="39"/>
    </row>
    <row r="77" spans="32:50" ht="15.75" x14ac:dyDescent="0.25">
      <c r="AF77" s="24"/>
      <c r="AG77" s="24"/>
      <c r="AH77" s="24"/>
      <c r="AN77" s="27"/>
      <c r="AO77" s="27"/>
      <c r="AP77" s="39"/>
    </row>
    <row r="78" spans="32:50" ht="15.75" x14ac:dyDescent="0.25">
      <c r="AF78" s="25"/>
      <c r="AG78" s="25"/>
      <c r="AH78" s="25"/>
      <c r="AN78" s="27"/>
      <c r="AO78" s="27"/>
      <c r="AP78" s="39"/>
    </row>
    <row r="79" spans="32:50" ht="15.75" x14ac:dyDescent="0.25">
      <c r="AF79" s="38"/>
      <c r="AG79" s="26"/>
      <c r="AH79" s="39"/>
      <c r="AN79" s="28"/>
      <c r="AO79" s="28"/>
      <c r="AP79" s="28"/>
    </row>
    <row r="80" spans="32:50" ht="15.75" x14ac:dyDescent="0.25">
      <c r="AF80" s="27"/>
      <c r="AG80" s="27"/>
      <c r="AH80" s="39"/>
      <c r="AN80" s="24"/>
      <c r="AO80" s="24"/>
      <c r="AP80" s="24"/>
    </row>
    <row r="81" spans="32:42" ht="15.75" x14ac:dyDescent="0.25">
      <c r="AF81" s="27"/>
      <c r="AG81" s="27"/>
      <c r="AH81" s="39"/>
      <c r="AJ81" s="24"/>
      <c r="AK81" s="24"/>
      <c r="AL81" s="24"/>
      <c r="AN81" s="25"/>
      <c r="AO81" s="25"/>
      <c r="AP81" s="25"/>
    </row>
    <row r="82" spans="32:42" ht="15.75" x14ac:dyDescent="0.25">
      <c r="AF82" s="27"/>
      <c r="AG82" s="27"/>
      <c r="AH82" s="39"/>
      <c r="AJ82" s="25"/>
      <c r="AK82" s="25"/>
      <c r="AL82" s="25"/>
      <c r="AN82" s="38"/>
      <c r="AO82" s="26"/>
      <c r="AP82" s="39"/>
    </row>
    <row r="83" spans="32:42" ht="15.75" x14ac:dyDescent="0.25">
      <c r="AJ83" s="38"/>
      <c r="AK83" s="26"/>
      <c r="AL83" s="39"/>
    </row>
    <row r="84" spans="32:42" ht="15.75" x14ac:dyDescent="0.25">
      <c r="AJ84" s="27"/>
      <c r="AK84" s="27"/>
      <c r="AL84" s="39"/>
    </row>
    <row r="85" spans="32:42" ht="15.75" x14ac:dyDescent="0.25">
      <c r="AJ85" s="27"/>
      <c r="AK85" s="27"/>
      <c r="AL85" s="39"/>
    </row>
    <row r="86" spans="32:42" x14ac:dyDescent="0.25">
      <c r="AJ86" s="28"/>
      <c r="AK86" s="28"/>
      <c r="AL86" s="28"/>
    </row>
    <row r="87" spans="32:42" x14ac:dyDescent="0.25">
      <c r="AJ87" s="24"/>
      <c r="AK87" s="24"/>
      <c r="AL87" s="24"/>
    </row>
    <row r="88" spans="32:42" x14ac:dyDescent="0.25">
      <c r="AJ88" s="25"/>
      <c r="AK88" s="25"/>
      <c r="AL88" s="25"/>
    </row>
    <row r="89" spans="32:42" ht="15.75" x14ac:dyDescent="0.25">
      <c r="AJ89" s="38"/>
      <c r="AK89" s="26"/>
      <c r="AL89" s="39"/>
    </row>
    <row r="90" spans="32:42" ht="15.75" x14ac:dyDescent="0.25">
      <c r="AJ90" s="27"/>
      <c r="AK90" s="27"/>
      <c r="AL90" s="39"/>
    </row>
    <row r="91" spans="32:42" ht="15.75" x14ac:dyDescent="0.25">
      <c r="AJ91" s="27"/>
      <c r="AK91" s="27"/>
      <c r="AL91" s="39"/>
    </row>
    <row r="92" spans="32:42" ht="15.75" x14ac:dyDescent="0.25">
      <c r="AJ92" s="27"/>
      <c r="AK92" s="27"/>
      <c r="AL92" s="39"/>
    </row>
    <row r="107" spans="24:26" x14ac:dyDescent="0.25">
      <c r="X107" s="31"/>
      <c r="Y107" s="31"/>
      <c r="Z107" s="31"/>
    </row>
  </sheetData>
  <mergeCells count="12">
    <mergeCell ref="AB34:AD34"/>
    <mergeCell ref="AF34:AH34"/>
    <mergeCell ref="AB44:AD44"/>
    <mergeCell ref="T34:V34"/>
    <mergeCell ref="X34:Z34"/>
    <mergeCell ref="T42:V42"/>
    <mergeCell ref="X42:Z42"/>
    <mergeCell ref="T49:V49"/>
    <mergeCell ref="S1:T1"/>
    <mergeCell ref="S2:T2"/>
    <mergeCell ref="S3:V3"/>
    <mergeCell ref="R3:R4"/>
  </mergeCells>
  <conditionalFormatting sqref="R28">
    <cfRule type="cellIs" dxfId="80" priority="10" operator="lessThan">
      <formula>-1</formula>
    </cfRule>
    <cfRule type="cellIs" dxfId="79" priority="11" operator="greaterThan">
      <formula>1</formula>
    </cfRule>
    <cfRule type="cellIs" dxfId="78" priority="12" operator="between">
      <formula>-1</formula>
      <formula>1</formula>
    </cfRule>
  </conditionalFormatting>
  <conditionalFormatting sqref="V5">
    <cfRule type="cellIs" dxfId="77" priority="7" operator="lessThan">
      <formula>-1</formula>
    </cfRule>
    <cfRule type="cellIs" dxfId="76" priority="8" operator="greaterThan">
      <formula>1</formula>
    </cfRule>
    <cfRule type="cellIs" dxfId="75" priority="9" operator="equal">
      <formula>0</formula>
    </cfRule>
  </conditionalFormatting>
  <conditionalFormatting sqref="S3">
    <cfRule type="cellIs" dxfId="74" priority="13" operator="greaterThan">
      <formula>$Q$2</formula>
    </cfRule>
    <cfRule type="cellIs" dxfId="73" priority="14" operator="lessThan">
      <formula>$Q$2</formula>
    </cfRule>
    <cfRule type="cellIs" dxfId="72" priority="15" operator="lessThan">
      <formula>$Q$2</formula>
    </cfRule>
  </conditionalFormatting>
  <conditionalFormatting sqref="S3">
    <cfRule type="cellIs" dxfId="71" priority="16" operator="lessThan">
      <formula>$Q$2</formula>
    </cfRule>
    <cfRule type="cellIs" dxfId="70" priority="17" operator="greaterThan">
      <formula>$Q$2</formula>
    </cfRule>
    <cfRule type="cellIs" dxfId="69" priority="18" operator="equal">
      <formula>$Q$2</formula>
    </cfRule>
  </conditionalFormatting>
  <conditionalFormatting sqref="Z56">
    <cfRule type="cellIs" dxfId="68" priority="4" operator="lessThan">
      <formula>$R$6</formula>
    </cfRule>
    <cfRule type="cellIs" dxfId="67" priority="5" operator="greaterThan">
      <formula>$R$6</formula>
    </cfRule>
    <cfRule type="cellIs" dxfId="66" priority="6" operator="equal">
      <formula>$R$6</formula>
    </cfRule>
  </conditionalFormatting>
  <conditionalFormatting sqref="AH51">
    <cfRule type="cellIs" dxfId="65" priority="1" operator="lessThan">
      <formula>$R$13</formula>
    </cfRule>
    <cfRule type="cellIs" dxfId="64" priority="2" operator="greaterThan">
      <formula>$R$13</formula>
    </cfRule>
    <cfRule type="cellIs" dxfId="63" priority="3" operator="equal">
      <formula>$R$13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1E75-0F70-472D-80FD-BD3A249925CD}">
  <dimension ref="A1:BY107"/>
  <sheetViews>
    <sheetView zoomScale="90" zoomScaleNormal="90" workbookViewId="0">
      <selection activeCell="E23" sqref="E23"/>
    </sheetView>
  </sheetViews>
  <sheetFormatPr defaultRowHeight="15" x14ac:dyDescent="0.25"/>
  <cols>
    <col min="1" max="1" width="63.85546875" style="86" customWidth="1"/>
    <col min="2" max="2" width="3.42578125" style="9" customWidth="1"/>
    <col min="3" max="3" width="19" style="95" customWidth="1"/>
    <col min="4" max="5" width="19" style="9" customWidth="1"/>
    <col min="6" max="6" width="2.7109375" style="9" customWidth="1"/>
    <col min="7" max="7" width="19" style="95" customWidth="1"/>
    <col min="8" max="12" width="19" style="8" customWidth="1"/>
    <col min="13" max="13" width="2.7109375" style="31" customWidth="1"/>
    <col min="14" max="14" width="19" style="82" customWidth="1"/>
    <col min="15" max="18" width="19" style="8" customWidth="1"/>
    <col min="19" max="19" width="2.7109375" style="31" customWidth="1"/>
    <col min="20" max="20" width="19" style="82" customWidth="1"/>
    <col min="21" max="24" width="19" style="8" customWidth="1"/>
    <col min="25" max="25" width="3.85546875" style="9" customWidth="1"/>
    <col min="26" max="26" width="5.5703125" style="83" customWidth="1"/>
    <col min="27" max="27" width="20.7109375" style="8" customWidth="1"/>
    <col min="28" max="29" width="8" style="8" customWidth="1"/>
    <col min="30" max="30" width="1.140625" style="9" customWidth="1"/>
    <col min="31" max="31" width="5.28515625" style="83" customWidth="1"/>
    <col min="32" max="32" width="25.28515625" style="8" customWidth="1"/>
    <col min="33" max="34" width="8" style="8" customWidth="1"/>
    <col min="35" max="35" width="1.140625" style="9" customWidth="1"/>
    <col min="36" max="36" width="5.28515625" style="83" customWidth="1"/>
    <col min="37" max="37" width="27.42578125" style="8" customWidth="1"/>
    <col min="38" max="39" width="8" style="8" customWidth="1"/>
    <col min="40" max="40" width="1.140625" style="9" customWidth="1"/>
    <col min="41" max="41" width="26.7109375" style="8" customWidth="1"/>
    <col min="42" max="42" width="8.5703125" style="8" customWidth="1"/>
    <col min="43" max="43" width="1.5703125" style="8" customWidth="1"/>
    <col min="44" max="45" width="9.28515625" style="8" customWidth="1"/>
    <col min="46" max="46" width="8" style="8" customWidth="1"/>
    <col min="47" max="47" width="1.5703125" style="8" customWidth="1"/>
    <col min="48" max="50" width="7.7109375" style="8" customWidth="1"/>
    <col min="51" max="51" width="1.5703125" style="8" customWidth="1"/>
    <col min="52" max="54" width="7.7109375" style="8" customWidth="1"/>
    <col min="55" max="55" width="1.5703125" style="32" customWidth="1"/>
    <col min="56" max="58" width="7.7109375" style="32" customWidth="1"/>
    <col min="59" max="59" width="1.5703125" style="32" customWidth="1"/>
    <col min="60" max="62" width="7.7109375" style="32" customWidth="1"/>
    <col min="63" max="63" width="1.5703125" style="32" customWidth="1"/>
    <col min="64" max="66" width="7.7109375" style="32" customWidth="1"/>
    <col min="67" max="67" width="1.5703125" style="32" customWidth="1"/>
    <col min="68" max="70" width="7.7109375" style="32" customWidth="1"/>
    <col min="71" max="71" width="1.5703125" style="32" customWidth="1"/>
    <col min="72" max="73" width="9.28515625" style="32" customWidth="1"/>
    <col min="74" max="74" width="9.85546875" style="32" bestFit="1" customWidth="1"/>
    <col min="75" max="16384" width="9.140625" style="9"/>
  </cols>
  <sheetData>
    <row r="1" spans="1:74" ht="35.65" customHeight="1" x14ac:dyDescent="0.5">
      <c r="A1" s="81"/>
      <c r="C1" s="99" t="s">
        <v>142</v>
      </c>
      <c r="D1" s="100"/>
      <c r="E1" s="100"/>
      <c r="G1" s="99" t="s">
        <v>143</v>
      </c>
      <c r="H1" s="100"/>
      <c r="I1" s="100"/>
      <c r="J1" s="99"/>
      <c r="K1" s="100"/>
      <c r="L1" s="100"/>
      <c r="N1" s="99" t="s">
        <v>144</v>
      </c>
      <c r="O1" s="100"/>
      <c r="P1" s="100"/>
      <c r="Q1" s="99"/>
      <c r="R1" s="100"/>
      <c r="T1" s="99" t="s">
        <v>150</v>
      </c>
      <c r="U1" s="100"/>
      <c r="V1" s="100"/>
      <c r="W1" s="99"/>
      <c r="X1" s="100"/>
      <c r="AO1" s="6" t="s">
        <v>5</v>
      </c>
      <c r="AP1" s="7" t="s">
        <v>6</v>
      </c>
      <c r="AQ1" s="298" t="s">
        <v>7</v>
      </c>
      <c r="AR1" s="298"/>
      <c r="AS1" s="7" t="s">
        <v>8</v>
      </c>
      <c r="AT1" s="34" t="s">
        <v>9</v>
      </c>
      <c r="AV1" s="9"/>
      <c r="AW1" s="9"/>
      <c r="AX1" s="9"/>
      <c r="AZ1" s="9"/>
      <c r="BA1" s="9"/>
      <c r="BB1" s="9"/>
      <c r="BD1" s="28"/>
      <c r="BE1" s="28"/>
      <c r="BF1" s="28"/>
      <c r="BH1" s="28"/>
      <c r="BI1" s="28"/>
      <c r="BJ1" s="28"/>
      <c r="BL1" s="28"/>
      <c r="BM1" s="28"/>
      <c r="BN1" s="28"/>
      <c r="BP1" s="28"/>
      <c r="BQ1" s="28"/>
      <c r="BR1" s="28"/>
      <c r="BT1" s="28"/>
      <c r="BU1" s="28"/>
      <c r="BV1" s="28"/>
    </row>
    <row r="2" spans="1:74" ht="15" customHeight="1" thickBot="1" x14ac:dyDescent="0.3">
      <c r="A2" s="81"/>
      <c r="C2" s="78"/>
      <c r="D2" s="79"/>
      <c r="E2" s="79"/>
      <c r="G2" s="78"/>
      <c r="H2" s="97"/>
      <c r="I2" s="97"/>
      <c r="J2" s="97"/>
      <c r="K2" s="97" t="s">
        <v>3</v>
      </c>
      <c r="L2" s="97"/>
      <c r="M2" s="98"/>
      <c r="N2" s="78"/>
      <c r="O2" s="97"/>
      <c r="P2" s="97" t="s">
        <v>10</v>
      </c>
      <c r="Q2" s="97" t="s">
        <v>138</v>
      </c>
      <c r="R2" s="97"/>
      <c r="S2" s="98"/>
      <c r="T2" s="78"/>
      <c r="U2" s="97"/>
      <c r="V2" s="97" t="s">
        <v>146</v>
      </c>
      <c r="W2" s="97" t="s">
        <v>138</v>
      </c>
      <c r="X2" s="97"/>
      <c r="AO2" s="6">
        <f>SUM(AP5:AP12)</f>
        <v>14785</v>
      </c>
      <c r="AP2" s="7" t="s">
        <v>6</v>
      </c>
      <c r="AQ2" s="299">
        <f>-SUM(AP13:AP16)</f>
        <v>10250</v>
      </c>
      <c r="AR2" s="299"/>
      <c r="AS2" s="7" t="s">
        <v>8</v>
      </c>
      <c r="AT2" s="34">
        <f>-SUM(AP17:AP27)</f>
        <v>4535</v>
      </c>
      <c r="AV2" s="9"/>
      <c r="AW2" s="9"/>
      <c r="AX2" s="9"/>
      <c r="AZ2" s="9"/>
      <c r="BA2" s="9"/>
      <c r="BB2" s="9"/>
      <c r="BD2" s="28"/>
      <c r="BE2" s="28"/>
      <c r="BF2" s="28"/>
      <c r="BH2" s="28"/>
      <c r="BI2" s="28"/>
      <c r="BJ2" s="28"/>
      <c r="BL2" s="28"/>
      <c r="BM2" s="28"/>
      <c r="BN2" s="28"/>
      <c r="BP2" s="28"/>
      <c r="BQ2" s="28"/>
      <c r="BR2" s="28"/>
      <c r="BT2" s="28"/>
      <c r="BU2" s="28"/>
      <c r="BV2" s="28"/>
    </row>
    <row r="3" spans="1:74" ht="15.75" thickBot="1" x14ac:dyDescent="0.3">
      <c r="A3" s="84"/>
      <c r="C3" s="223" t="s">
        <v>19</v>
      </c>
      <c r="D3" s="224" t="s">
        <v>124</v>
      </c>
      <c r="E3" s="224" t="s">
        <v>123</v>
      </c>
      <c r="F3" s="146"/>
      <c r="G3" s="223" t="s">
        <v>19</v>
      </c>
      <c r="H3" s="225" t="s">
        <v>126</v>
      </c>
      <c r="I3" s="225" t="s">
        <v>127</v>
      </c>
      <c r="J3" s="225" t="s">
        <v>128</v>
      </c>
      <c r="K3" s="225" t="s">
        <v>137</v>
      </c>
      <c r="L3" s="225" t="s">
        <v>134</v>
      </c>
      <c r="M3" s="226"/>
      <c r="N3" s="223" t="s">
        <v>19</v>
      </c>
      <c r="O3" s="225" t="s">
        <v>127</v>
      </c>
      <c r="P3" s="225" t="s">
        <v>145</v>
      </c>
      <c r="Q3" s="225" t="s">
        <v>139</v>
      </c>
      <c r="R3" s="225" t="s">
        <v>140</v>
      </c>
      <c r="S3" s="226"/>
      <c r="T3" s="223" t="s">
        <v>19</v>
      </c>
      <c r="U3" s="225" t="s">
        <v>141</v>
      </c>
      <c r="V3" s="225" t="s">
        <v>147</v>
      </c>
      <c r="W3" s="225" t="s">
        <v>139</v>
      </c>
      <c r="X3" s="225" t="s">
        <v>140</v>
      </c>
      <c r="Y3" s="146"/>
      <c r="Z3" s="141" t="s">
        <v>107</v>
      </c>
      <c r="AA3" s="142"/>
      <c r="AB3" s="142"/>
      <c r="AC3" s="142"/>
      <c r="AD3" s="146"/>
      <c r="AE3" s="141" t="s">
        <v>107</v>
      </c>
      <c r="AF3" s="142"/>
      <c r="AG3" s="142"/>
      <c r="AH3" s="142"/>
      <c r="AI3" s="146"/>
      <c r="AJ3" s="141" t="s">
        <v>107</v>
      </c>
      <c r="AK3" s="142"/>
      <c r="AL3" s="142"/>
      <c r="AM3" s="142"/>
      <c r="AN3" s="146"/>
      <c r="AO3" s="227"/>
      <c r="AP3" s="303" t="s">
        <v>0</v>
      </c>
      <c r="AQ3" s="300">
        <f>AQ2+AT2</f>
        <v>14785</v>
      </c>
      <c r="AR3" s="301"/>
      <c r="AS3" s="301"/>
      <c r="AT3" s="302"/>
      <c r="AU3" s="145"/>
      <c r="AV3" s="146"/>
      <c r="AW3" s="146"/>
      <c r="AX3" s="146"/>
      <c r="AY3" s="145"/>
      <c r="AZ3" s="146"/>
      <c r="BA3" s="146"/>
      <c r="BB3" s="146"/>
      <c r="BC3" s="27"/>
      <c r="BD3" s="147"/>
      <c r="BE3" s="147"/>
      <c r="BF3" s="147"/>
      <c r="BG3" s="27"/>
      <c r="BH3" s="147"/>
      <c r="BI3" s="147"/>
      <c r="BJ3" s="147"/>
      <c r="BK3" s="27"/>
      <c r="BL3" s="147"/>
      <c r="BM3" s="147"/>
      <c r="BN3" s="147"/>
      <c r="BO3" s="27"/>
      <c r="BP3" s="147"/>
      <c r="BQ3" s="147"/>
      <c r="BR3" s="147"/>
      <c r="BS3" s="27"/>
      <c r="BT3" s="147"/>
      <c r="BU3" s="147"/>
      <c r="BV3" s="147"/>
    </row>
    <row r="4" spans="1:74" ht="21.75" thickBot="1" x14ac:dyDescent="0.4">
      <c r="A4" s="84"/>
      <c r="C4" s="228">
        <v>43298</v>
      </c>
      <c r="D4" s="229" t="s">
        <v>125</v>
      </c>
      <c r="E4" s="229">
        <v>720</v>
      </c>
      <c r="F4" s="146"/>
      <c r="G4" s="228">
        <v>43282</v>
      </c>
      <c r="H4" s="19" t="s">
        <v>50</v>
      </c>
      <c r="I4" s="19" t="s">
        <v>130</v>
      </c>
      <c r="J4" s="19">
        <v>3000</v>
      </c>
      <c r="K4" s="19"/>
      <c r="L4" s="19">
        <v>3000</v>
      </c>
      <c r="M4" s="219"/>
      <c r="N4" s="228">
        <v>43286</v>
      </c>
      <c r="O4" s="19"/>
      <c r="P4" s="19"/>
      <c r="Q4" s="19"/>
      <c r="R4" s="19">
        <v>5000</v>
      </c>
      <c r="S4" s="219"/>
      <c r="T4" s="228">
        <v>43286</v>
      </c>
      <c r="U4" s="19"/>
      <c r="V4" s="19">
        <v>1500</v>
      </c>
      <c r="W4" s="19"/>
      <c r="X4" s="19"/>
      <c r="Y4" s="146"/>
      <c r="Z4" s="148" t="s">
        <v>19</v>
      </c>
      <c r="AA4" s="148" t="s">
        <v>10</v>
      </c>
      <c r="AB4" s="148" t="s">
        <v>11</v>
      </c>
      <c r="AC4" s="148" t="s">
        <v>12</v>
      </c>
      <c r="AD4" s="146"/>
      <c r="AE4" s="148" t="s">
        <v>19</v>
      </c>
      <c r="AF4" s="148" t="s">
        <v>10</v>
      </c>
      <c r="AG4" s="148" t="s">
        <v>11</v>
      </c>
      <c r="AH4" s="148" t="s">
        <v>12</v>
      </c>
      <c r="AI4" s="146"/>
      <c r="AJ4" s="148" t="s">
        <v>19</v>
      </c>
      <c r="AK4" s="148" t="s">
        <v>10</v>
      </c>
      <c r="AL4" s="148" t="s">
        <v>11</v>
      </c>
      <c r="AM4" s="148" t="s">
        <v>12</v>
      </c>
      <c r="AN4" s="146"/>
      <c r="AO4" s="149" t="s">
        <v>10</v>
      </c>
      <c r="AP4" s="304"/>
      <c r="AQ4" s="145"/>
      <c r="AR4" s="151" t="s">
        <v>1</v>
      </c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  <c r="BM4" s="152"/>
      <c r="BN4" s="152"/>
      <c r="BO4" s="152"/>
      <c r="BP4" s="152"/>
      <c r="BQ4" s="152"/>
      <c r="BR4" s="153"/>
      <c r="BS4" s="154"/>
      <c r="BT4" s="154"/>
      <c r="BU4" s="154"/>
      <c r="BV4" s="154"/>
    </row>
    <row r="5" spans="1:74" ht="16.5" thickBot="1" x14ac:dyDescent="0.3">
      <c r="A5" s="84"/>
      <c r="C5" s="228">
        <v>43305</v>
      </c>
      <c r="D5" s="229" t="s">
        <v>125</v>
      </c>
      <c r="E5" s="229">
        <v>425</v>
      </c>
      <c r="F5" s="146"/>
      <c r="G5" s="228">
        <v>43282</v>
      </c>
      <c r="H5" s="19" t="s">
        <v>131</v>
      </c>
      <c r="I5" s="19" t="s">
        <v>132</v>
      </c>
      <c r="J5" s="19">
        <v>8000</v>
      </c>
      <c r="K5" s="19"/>
      <c r="L5" s="19">
        <v>8000</v>
      </c>
      <c r="M5" s="219"/>
      <c r="N5" s="228">
        <v>43289</v>
      </c>
      <c r="O5" s="19"/>
      <c r="P5" s="19"/>
      <c r="Q5" s="19"/>
      <c r="R5" s="19">
        <v>80</v>
      </c>
      <c r="S5" s="219"/>
      <c r="T5" s="228">
        <v>43287</v>
      </c>
      <c r="U5" s="19"/>
      <c r="V5" s="19"/>
      <c r="W5" s="19">
        <v>185</v>
      </c>
      <c r="X5" s="19"/>
      <c r="Y5" s="146"/>
      <c r="Z5" s="230">
        <v>42186</v>
      </c>
      <c r="AA5" s="80" t="s">
        <v>40</v>
      </c>
      <c r="AB5" s="80">
        <v>3000</v>
      </c>
      <c r="AC5" s="80"/>
      <c r="AD5" s="146"/>
      <c r="AE5" s="231">
        <v>42200</v>
      </c>
      <c r="AF5" s="96" t="s">
        <v>47</v>
      </c>
      <c r="AG5" s="96">
        <v>75</v>
      </c>
      <c r="AH5" s="96"/>
      <c r="AI5" s="146"/>
      <c r="AJ5" s="231">
        <v>42211</v>
      </c>
      <c r="AK5" s="96" t="s">
        <v>3</v>
      </c>
      <c r="AL5" s="96">
        <v>150</v>
      </c>
      <c r="AM5" s="96"/>
      <c r="AN5" s="146"/>
      <c r="AO5" s="157" t="s">
        <v>40</v>
      </c>
      <c r="AP5" s="158">
        <f>+AT26</f>
        <v>6160</v>
      </c>
      <c r="AQ5" s="145"/>
      <c r="AR5" s="145" t="s">
        <v>16</v>
      </c>
      <c r="AS5" s="145"/>
      <c r="AT5" s="145">
        <f>+AT26+AX18+AX24+BB12+BB18+BB24+BB30+BF17+BF23+BF29+BJ12+BJ19+BJ25+BN15+BN21+BN27+BR10+BR16+BR22+BR65+BR72+AX30</f>
        <v>0</v>
      </c>
      <c r="AU5" s="145"/>
      <c r="AV5" s="146"/>
      <c r="AW5" s="146"/>
      <c r="AX5" s="146"/>
      <c r="AY5" s="145"/>
      <c r="AZ5" s="146"/>
      <c r="BA5" s="146"/>
      <c r="BB5" s="146"/>
      <c r="BC5" s="27"/>
      <c r="BD5" s="147"/>
      <c r="BE5" s="147"/>
      <c r="BF5" s="147"/>
      <c r="BG5" s="27"/>
      <c r="BH5" s="147"/>
      <c r="BI5" s="147"/>
      <c r="BJ5" s="147"/>
      <c r="BK5" s="27"/>
      <c r="BL5" s="27"/>
      <c r="BM5" s="27"/>
      <c r="BN5" s="27"/>
      <c r="BO5" s="27"/>
      <c r="BP5" s="147"/>
      <c r="BQ5" s="147"/>
      <c r="BR5" s="147"/>
      <c r="BS5" s="27"/>
      <c r="BT5" s="147"/>
      <c r="BU5" s="147"/>
      <c r="BV5" s="147"/>
    </row>
    <row r="6" spans="1:74" ht="16.5" thickBot="1" x14ac:dyDescent="0.3">
      <c r="A6" s="85"/>
      <c r="C6" s="228">
        <v>43311</v>
      </c>
      <c r="D6" s="229" t="s">
        <v>74</v>
      </c>
      <c r="E6" s="229">
        <v>425</v>
      </c>
      <c r="F6" s="146"/>
      <c r="G6" s="228">
        <v>43290</v>
      </c>
      <c r="H6" s="19" t="s">
        <v>45</v>
      </c>
      <c r="I6" s="19" t="s">
        <v>133</v>
      </c>
      <c r="J6" s="19">
        <v>360</v>
      </c>
      <c r="K6" s="19"/>
      <c r="L6" s="19">
        <v>360</v>
      </c>
      <c r="M6" s="219"/>
      <c r="N6" s="228">
        <v>43296</v>
      </c>
      <c r="O6" s="19"/>
      <c r="P6" s="19"/>
      <c r="Q6" s="19"/>
      <c r="R6" s="19">
        <v>75</v>
      </c>
      <c r="S6" s="219"/>
      <c r="T6" s="228">
        <v>43289</v>
      </c>
      <c r="U6" s="19"/>
      <c r="V6" s="19"/>
      <c r="W6" s="19"/>
      <c r="X6" s="19">
        <v>315</v>
      </c>
      <c r="Y6" s="146"/>
      <c r="Z6" s="230"/>
      <c r="AA6" s="80" t="s">
        <v>50</v>
      </c>
      <c r="AB6" s="80"/>
      <c r="AC6" s="80">
        <v>-3000</v>
      </c>
      <c r="AD6" s="146"/>
      <c r="AE6" s="231"/>
      <c r="AF6" s="96" t="s">
        <v>40</v>
      </c>
      <c r="AG6" s="96"/>
      <c r="AH6" s="96">
        <v>-75</v>
      </c>
      <c r="AI6" s="146"/>
      <c r="AJ6" s="231"/>
      <c r="AK6" s="96" t="s">
        <v>52</v>
      </c>
      <c r="AL6" s="96"/>
      <c r="AM6" s="96">
        <f>-AL5</f>
        <v>-150</v>
      </c>
      <c r="AN6" s="146"/>
      <c r="AO6" s="157" t="s">
        <v>3</v>
      </c>
      <c r="AP6" s="158">
        <f>+AX18</f>
        <v>800</v>
      </c>
      <c r="AQ6" s="145"/>
      <c r="AR6" s="159" t="str">
        <f>+AO5</f>
        <v>Cash-Checking</v>
      </c>
      <c r="AS6" s="159"/>
      <c r="AT6" s="160"/>
      <c r="AU6" s="145"/>
      <c r="AV6" s="159" t="str">
        <f>+AO6</f>
        <v>Accounts Receivable</v>
      </c>
      <c r="AW6" s="159"/>
      <c r="AX6" s="160"/>
      <c r="AY6" s="145"/>
      <c r="AZ6" s="159" t="str">
        <f>+AO9</f>
        <v>Auto</v>
      </c>
      <c r="BA6" s="159"/>
      <c r="BB6" s="160"/>
      <c r="BC6" s="27"/>
      <c r="BD6" s="161" t="str">
        <f>+AO13</f>
        <v xml:space="preserve">Accounts Payable </v>
      </c>
      <c r="BE6" s="161"/>
      <c r="BF6" s="162"/>
      <c r="BG6" s="27"/>
      <c r="BH6" s="161" t="str">
        <f>+AO16</f>
        <v>Unearned Revenue</v>
      </c>
      <c r="BI6" s="161"/>
      <c r="BJ6" s="162"/>
      <c r="BK6" s="27"/>
      <c r="BL6" s="163" t="str">
        <f>+AO19</f>
        <v>Revenue</v>
      </c>
      <c r="BM6" s="164"/>
      <c r="BN6" s="165"/>
      <c r="BO6" s="27"/>
      <c r="BP6" s="163" t="str">
        <f>+AO22</f>
        <v>Advertising Expense</v>
      </c>
      <c r="BQ6" s="164"/>
      <c r="BR6" s="165"/>
      <c r="BS6" s="27"/>
      <c r="BT6" s="166"/>
      <c r="BU6" s="194"/>
      <c r="BV6" s="195"/>
    </row>
    <row r="7" spans="1:74" ht="15.75" x14ac:dyDescent="0.25">
      <c r="A7" s="85"/>
      <c r="C7" s="228">
        <v>43311</v>
      </c>
      <c r="D7" s="229" t="s">
        <v>79</v>
      </c>
      <c r="E7" s="232">
        <v>500</v>
      </c>
      <c r="F7" s="146"/>
      <c r="G7" s="228">
        <v>43301</v>
      </c>
      <c r="H7" s="19" t="s">
        <v>129</v>
      </c>
      <c r="I7" s="19" t="s">
        <v>135</v>
      </c>
      <c r="J7" s="19">
        <v>250</v>
      </c>
      <c r="K7" s="19"/>
      <c r="L7" s="19">
        <v>300</v>
      </c>
      <c r="M7" s="219"/>
      <c r="N7" s="228">
        <v>43297</v>
      </c>
      <c r="O7" s="19"/>
      <c r="P7" s="19"/>
      <c r="Q7" s="19"/>
      <c r="R7" s="19">
        <v>1000</v>
      </c>
      <c r="S7" s="219"/>
      <c r="T7" s="228">
        <v>43299</v>
      </c>
      <c r="U7" s="19"/>
      <c r="V7" s="19">
        <v>140</v>
      </c>
      <c r="W7" s="19"/>
      <c r="X7" s="19"/>
      <c r="Y7" s="146"/>
      <c r="Z7" s="233"/>
      <c r="AA7" s="3"/>
      <c r="AB7" s="3"/>
      <c r="AC7" s="3"/>
      <c r="AD7" s="146"/>
      <c r="AE7" s="155"/>
      <c r="AF7" s="3"/>
      <c r="AG7" s="3"/>
      <c r="AH7" s="3"/>
      <c r="AI7" s="146"/>
      <c r="AJ7" s="155"/>
      <c r="AK7" s="3"/>
      <c r="AL7" s="3"/>
      <c r="AM7" s="3"/>
      <c r="AN7" s="146"/>
      <c r="AO7" s="157" t="s">
        <v>41</v>
      </c>
      <c r="AP7" s="158">
        <f>+AX24</f>
        <v>325</v>
      </c>
      <c r="AQ7" s="145"/>
      <c r="AR7" s="167" t="s">
        <v>11</v>
      </c>
      <c r="AS7" s="167" t="s">
        <v>13</v>
      </c>
      <c r="AT7" s="167" t="s">
        <v>2</v>
      </c>
      <c r="AU7" s="145"/>
      <c r="AV7" s="167" t="s">
        <v>11</v>
      </c>
      <c r="AW7" s="167" t="s">
        <v>13</v>
      </c>
      <c r="AX7" s="167" t="s">
        <v>2</v>
      </c>
      <c r="AY7" s="145"/>
      <c r="AZ7" s="167" t="s">
        <v>11</v>
      </c>
      <c r="BA7" s="167" t="s">
        <v>13</v>
      </c>
      <c r="BB7" s="168" t="s">
        <v>2</v>
      </c>
      <c r="BC7" s="27"/>
      <c r="BD7" s="167" t="s">
        <v>11</v>
      </c>
      <c r="BE7" s="167" t="s">
        <v>13</v>
      </c>
      <c r="BF7" s="168" t="s">
        <v>2</v>
      </c>
      <c r="BG7" s="27"/>
      <c r="BH7" s="167" t="s">
        <v>11</v>
      </c>
      <c r="BI7" s="167" t="s">
        <v>13</v>
      </c>
      <c r="BJ7" s="168" t="s">
        <v>2</v>
      </c>
      <c r="BK7" s="27"/>
      <c r="BL7" s="169" t="s">
        <v>11</v>
      </c>
      <c r="BM7" s="169" t="s">
        <v>13</v>
      </c>
      <c r="BN7" s="170" t="s">
        <v>2</v>
      </c>
      <c r="BO7" s="27"/>
      <c r="BP7" s="167" t="s">
        <v>11</v>
      </c>
      <c r="BQ7" s="167" t="s">
        <v>13</v>
      </c>
      <c r="BR7" s="168" t="s">
        <v>2</v>
      </c>
      <c r="BS7" s="27"/>
      <c r="BT7" s="27"/>
      <c r="BU7" s="27"/>
      <c r="BV7" s="195"/>
    </row>
    <row r="8" spans="1:74" ht="15.75" x14ac:dyDescent="0.25">
      <c r="A8" s="85"/>
      <c r="C8" s="228" t="s">
        <v>151</v>
      </c>
      <c r="D8" s="229"/>
      <c r="E8" s="234">
        <f>SUM(E4:E7)</f>
        <v>2070</v>
      </c>
      <c r="F8" s="146"/>
      <c r="G8" s="228">
        <v>43307</v>
      </c>
      <c r="H8" s="19" t="s">
        <v>3</v>
      </c>
      <c r="I8" s="19" t="s">
        <v>136</v>
      </c>
      <c r="J8" s="19">
        <v>720</v>
      </c>
      <c r="K8" s="19">
        <v>720</v>
      </c>
      <c r="L8" s="19"/>
      <c r="M8" s="219"/>
      <c r="N8" s="228">
        <v>43303</v>
      </c>
      <c r="O8" s="19"/>
      <c r="P8" s="19">
        <v>175</v>
      </c>
      <c r="Q8" s="19"/>
      <c r="R8" s="19"/>
      <c r="S8" s="219"/>
      <c r="T8" s="228">
        <v>43305</v>
      </c>
      <c r="U8" s="19"/>
      <c r="V8" s="19"/>
      <c r="W8" s="19"/>
      <c r="X8" s="19"/>
      <c r="Y8" s="146"/>
      <c r="Z8" s="230">
        <v>42186</v>
      </c>
      <c r="AA8" s="80" t="s">
        <v>40</v>
      </c>
      <c r="AB8" s="80">
        <v>8000</v>
      </c>
      <c r="AC8" s="80"/>
      <c r="AD8" s="146"/>
      <c r="AE8" s="231">
        <v>42201</v>
      </c>
      <c r="AF8" s="96" t="s">
        <v>95</v>
      </c>
      <c r="AG8" s="96">
        <v>1000</v>
      </c>
      <c r="AH8" s="96"/>
      <c r="AI8" s="146"/>
      <c r="AJ8" s="235">
        <v>42211</v>
      </c>
      <c r="AK8" s="80" t="s">
        <v>40</v>
      </c>
      <c r="AL8" s="80">
        <v>720</v>
      </c>
      <c r="AM8" s="80"/>
      <c r="AN8" s="146"/>
      <c r="AO8" s="157" t="s">
        <v>95</v>
      </c>
      <c r="AP8" s="158">
        <f>+AX30</f>
        <v>1000</v>
      </c>
      <c r="AQ8" s="145"/>
      <c r="AR8" s="171" t="s">
        <v>14</v>
      </c>
      <c r="AS8" s="171"/>
      <c r="AT8" s="171">
        <f>+'Beg Bal'!B2</f>
        <v>0</v>
      </c>
      <c r="AU8" s="145"/>
      <c r="AV8" s="171" t="s">
        <v>14</v>
      </c>
      <c r="AW8" s="171"/>
      <c r="AX8" s="171">
        <f>+'Beg Bal'!B4</f>
        <v>0</v>
      </c>
      <c r="AY8" s="145"/>
      <c r="AZ8" s="171" t="s">
        <v>14</v>
      </c>
      <c r="BA8" s="171"/>
      <c r="BB8" s="172">
        <f>+'Beg Bal'!B8</f>
        <v>0</v>
      </c>
      <c r="BC8" s="27"/>
      <c r="BD8" s="173" t="s">
        <v>14</v>
      </c>
      <c r="BE8" s="171"/>
      <c r="BF8" s="174">
        <f>+'Beg Bal'!B12</f>
        <v>0</v>
      </c>
      <c r="BG8" s="27"/>
      <c r="BH8" s="175" t="s">
        <v>14</v>
      </c>
      <c r="BI8" s="171"/>
      <c r="BJ8" s="176">
        <f>+'Beg Bal'!B15</f>
        <v>0</v>
      </c>
      <c r="BK8" s="27"/>
      <c r="BL8" s="177" t="s">
        <v>14</v>
      </c>
      <c r="BM8" s="178"/>
      <c r="BN8" s="178">
        <f>+'Beg Bal'!B19</f>
        <v>0</v>
      </c>
      <c r="BO8" s="27"/>
      <c r="BP8" s="179" t="s">
        <v>14</v>
      </c>
      <c r="BQ8" s="171"/>
      <c r="BR8" s="180">
        <v>0</v>
      </c>
      <c r="BS8" s="27"/>
      <c r="BT8" s="27"/>
      <c r="BU8" s="27"/>
      <c r="BV8" s="195"/>
    </row>
    <row r="9" spans="1:74" ht="15.75" x14ac:dyDescent="0.25">
      <c r="A9" s="85"/>
      <c r="C9" s="236"/>
      <c r="D9" s="146"/>
      <c r="E9" s="146"/>
      <c r="F9" s="146"/>
      <c r="G9" s="228">
        <v>43308</v>
      </c>
      <c r="H9" s="19" t="s">
        <v>129</v>
      </c>
      <c r="I9" s="19" t="s">
        <v>135</v>
      </c>
      <c r="J9" s="19">
        <v>200</v>
      </c>
      <c r="K9" s="19">
        <v>500</v>
      </c>
      <c r="L9" s="19"/>
      <c r="M9" s="219"/>
      <c r="N9" s="228">
        <v>43305</v>
      </c>
      <c r="O9" s="19"/>
      <c r="P9" s="19"/>
      <c r="Q9" s="19"/>
      <c r="R9" s="19">
        <v>40</v>
      </c>
      <c r="S9" s="219"/>
      <c r="T9" s="237" t="s">
        <v>151</v>
      </c>
      <c r="U9" s="19"/>
      <c r="V9" s="238">
        <f>SUM(V4:V8)</f>
        <v>1640</v>
      </c>
      <c r="W9" s="238">
        <f t="shared" ref="W9:X9" si="0">SUM(W4:W8)</f>
        <v>185</v>
      </c>
      <c r="X9" s="238">
        <f t="shared" si="0"/>
        <v>315</v>
      </c>
      <c r="Y9" s="146"/>
      <c r="Z9" s="230"/>
      <c r="AA9" s="80" t="s">
        <v>59</v>
      </c>
      <c r="AB9" s="80"/>
      <c r="AC9" s="80">
        <v>-8000</v>
      </c>
      <c r="AD9" s="146"/>
      <c r="AE9" s="231"/>
      <c r="AF9" s="96" t="s">
        <v>40</v>
      </c>
      <c r="AG9" s="96"/>
      <c r="AH9" s="96">
        <v>-1000</v>
      </c>
      <c r="AI9" s="146"/>
      <c r="AJ9" s="235"/>
      <c r="AK9" s="80" t="s">
        <v>3</v>
      </c>
      <c r="AL9" s="80"/>
      <c r="AM9" s="80">
        <f>-AL8</f>
        <v>-720</v>
      </c>
      <c r="AN9" s="146"/>
      <c r="AO9" s="157" t="s">
        <v>49</v>
      </c>
      <c r="AP9" s="158">
        <f>+BB12</f>
        <v>5000</v>
      </c>
      <c r="AQ9" s="145"/>
      <c r="AR9" s="19">
        <f>AB5</f>
        <v>3000</v>
      </c>
      <c r="AS9" s="19"/>
      <c r="AT9" s="171">
        <f>+AT8+SUM(AR9:AS9)</f>
        <v>3000</v>
      </c>
      <c r="AU9" s="145"/>
      <c r="AV9" s="19">
        <f>AG11</f>
        <v>720</v>
      </c>
      <c r="AW9" s="19"/>
      <c r="AX9" s="171">
        <f>+AX8+SUM(AV9:AW9)</f>
        <v>720</v>
      </c>
      <c r="AY9" s="145"/>
      <c r="AZ9" s="19">
        <f>AB11</f>
        <v>5000</v>
      </c>
      <c r="BA9" s="19"/>
      <c r="BB9" s="172">
        <f>+BB8+SUM(AZ9:BA9)</f>
        <v>5000</v>
      </c>
      <c r="BC9" s="27"/>
      <c r="BD9" s="19"/>
      <c r="BE9" s="19">
        <f>AC15</f>
        <v>-1500</v>
      </c>
      <c r="BF9" s="174">
        <f>+BF8+SUM(BD9:BE9)</f>
        <v>-1500</v>
      </c>
      <c r="BG9" s="27"/>
      <c r="BH9" s="19"/>
      <c r="BI9" s="19">
        <f>AC27</f>
        <v>-360</v>
      </c>
      <c r="BJ9" s="176">
        <f>+BJ8+SUM(BH9:BI9)</f>
        <v>-360</v>
      </c>
      <c r="BK9" s="27"/>
      <c r="BL9" s="19"/>
      <c r="BM9" s="19">
        <f>AH12</f>
        <v>-720</v>
      </c>
      <c r="BN9" s="178">
        <f>+BN8+SUM(BL9:BM9)</f>
        <v>-720</v>
      </c>
      <c r="BO9" s="27"/>
      <c r="BP9" s="19">
        <f>AB23</f>
        <v>315</v>
      </c>
      <c r="BQ9" s="19"/>
      <c r="BR9" s="180">
        <f>+BR8+SUM(BP9:BQ9)</f>
        <v>315</v>
      </c>
      <c r="BS9" s="27"/>
      <c r="BT9" s="181"/>
      <c r="BU9" s="181"/>
      <c r="BV9" s="181"/>
    </row>
    <row r="10" spans="1:74" ht="15.75" x14ac:dyDescent="0.25">
      <c r="A10" s="85"/>
      <c r="C10" s="236"/>
      <c r="D10" s="146"/>
      <c r="E10" s="146"/>
      <c r="F10" s="146"/>
      <c r="G10" s="228">
        <v>43308</v>
      </c>
      <c r="H10" s="19" t="s">
        <v>129</v>
      </c>
      <c r="I10" s="19" t="s">
        <v>135</v>
      </c>
      <c r="J10" s="19">
        <v>150</v>
      </c>
      <c r="K10" s="19"/>
      <c r="L10" s="19"/>
      <c r="M10" s="219"/>
      <c r="N10" s="228">
        <v>43309</v>
      </c>
      <c r="O10" s="19"/>
      <c r="P10" s="19">
        <v>75</v>
      </c>
      <c r="Q10" s="19"/>
      <c r="R10" s="19"/>
      <c r="S10" s="219"/>
      <c r="T10" s="237"/>
      <c r="U10" s="19"/>
      <c r="V10" s="19"/>
      <c r="W10" s="19"/>
      <c r="X10" s="19"/>
      <c r="Y10" s="146"/>
      <c r="Z10" s="233"/>
      <c r="AA10" s="3"/>
      <c r="AB10" s="3"/>
      <c r="AC10" s="3"/>
      <c r="AD10" s="146"/>
      <c r="AE10" s="155"/>
      <c r="AF10" s="3"/>
      <c r="AG10" s="3"/>
      <c r="AH10" s="3"/>
      <c r="AI10" s="146"/>
      <c r="AJ10" s="155"/>
      <c r="AK10" s="3"/>
      <c r="AL10" s="3"/>
      <c r="AM10" s="3"/>
      <c r="AN10" s="146"/>
      <c r="AO10" s="157" t="s">
        <v>55</v>
      </c>
      <c r="AP10" s="158">
        <f>+BB18</f>
        <v>0</v>
      </c>
      <c r="AQ10" s="145"/>
      <c r="AR10" s="19">
        <f>AB8</f>
        <v>8000</v>
      </c>
      <c r="AS10" s="19"/>
      <c r="AT10" s="171">
        <f>+AT9+SUM(AR10:AS10)</f>
        <v>11000</v>
      </c>
      <c r="AU10" s="145"/>
      <c r="AV10" s="19">
        <f>AG18</f>
        <v>300</v>
      </c>
      <c r="AW10" s="19"/>
      <c r="AX10" s="171">
        <f t="shared" ref="AX10:AX18" si="1">+AX9+SUM(AV10:AW10)</f>
        <v>1020</v>
      </c>
      <c r="AY10" s="145"/>
      <c r="AZ10" s="19"/>
      <c r="BA10" s="19"/>
      <c r="BB10" s="172">
        <f t="shared" ref="BB10:BB12" si="2">+BB9+SUM(AZ10:BA10)</f>
        <v>5000</v>
      </c>
      <c r="BC10" s="27"/>
      <c r="BD10" s="19"/>
      <c r="BE10" s="19">
        <f>AC18</f>
        <v>-185</v>
      </c>
      <c r="BF10" s="174">
        <f t="shared" ref="BF10:BF17" si="3">+BF9+SUM(BD10:BE10)</f>
        <v>-1685</v>
      </c>
      <c r="BG10" s="27"/>
      <c r="BH10" s="19"/>
      <c r="BI10" s="19"/>
      <c r="BJ10" s="176">
        <f t="shared" ref="BJ10:BJ12" si="4">+BJ9+SUM(BH10:BI10)</f>
        <v>-360</v>
      </c>
      <c r="BK10" s="27"/>
      <c r="BL10" s="19"/>
      <c r="BM10" s="19">
        <f>AH19</f>
        <v>-550</v>
      </c>
      <c r="BN10" s="178">
        <f t="shared" ref="BN10:BN15" si="5">+BN9+SUM(BL10:BM10)</f>
        <v>-1270</v>
      </c>
      <c r="BO10" s="27"/>
      <c r="BP10" s="19"/>
      <c r="BQ10" s="19"/>
      <c r="BR10" s="180">
        <f>+BR9+SUM(BP10:BQ10)</f>
        <v>315</v>
      </c>
      <c r="BS10" s="27"/>
      <c r="BT10" s="182"/>
      <c r="BU10" s="182"/>
      <c r="BV10" s="182"/>
    </row>
    <row r="11" spans="1:74" ht="16.5" thickBot="1" x14ac:dyDescent="0.3">
      <c r="A11" s="85"/>
      <c r="C11" s="236"/>
      <c r="D11" s="146"/>
      <c r="E11" s="146"/>
      <c r="F11" s="146"/>
      <c r="G11" s="228">
        <v>43311</v>
      </c>
      <c r="H11" s="19" t="s">
        <v>129</v>
      </c>
      <c r="I11" s="19" t="s">
        <v>135</v>
      </c>
      <c r="J11" s="239">
        <v>425</v>
      </c>
      <c r="K11" s="239">
        <v>425</v>
      </c>
      <c r="L11" s="239"/>
      <c r="M11" s="219"/>
      <c r="N11" s="228">
        <v>43311</v>
      </c>
      <c r="O11" s="19"/>
      <c r="P11" s="239"/>
      <c r="Q11" s="239"/>
      <c r="R11" s="239">
        <v>500</v>
      </c>
      <c r="S11" s="219"/>
      <c r="T11" s="237"/>
      <c r="U11" s="19"/>
      <c r="V11" s="19"/>
      <c r="W11" s="19"/>
      <c r="X11" s="19"/>
      <c r="Y11" s="146"/>
      <c r="Z11" s="240">
        <v>42190</v>
      </c>
      <c r="AA11" s="96" t="s">
        <v>49</v>
      </c>
      <c r="AB11" s="96">
        <v>5000</v>
      </c>
      <c r="AC11" s="96"/>
      <c r="AD11" s="146"/>
      <c r="AE11" s="231">
        <v>42202</v>
      </c>
      <c r="AF11" s="96" t="s">
        <v>3</v>
      </c>
      <c r="AG11" s="96">
        <v>720</v>
      </c>
      <c r="AH11" s="96"/>
      <c r="AI11" s="146"/>
      <c r="AJ11" s="235">
        <v>42212</v>
      </c>
      <c r="AK11" s="80" t="s">
        <v>40</v>
      </c>
      <c r="AL11" s="80">
        <v>200</v>
      </c>
      <c r="AM11" s="80"/>
      <c r="AN11" s="146"/>
      <c r="AO11" s="157" t="s">
        <v>42</v>
      </c>
      <c r="AP11" s="158">
        <f>+BB24</f>
        <v>1500</v>
      </c>
      <c r="AQ11" s="145"/>
      <c r="AR11" s="19"/>
      <c r="AS11" s="19">
        <f>AC12</f>
        <v>-5000</v>
      </c>
      <c r="AT11" s="171">
        <f>+AT10+SUM(AR11:AS11)</f>
        <v>6000</v>
      </c>
      <c r="AU11" s="145"/>
      <c r="AV11" s="19">
        <f>AG27</f>
        <v>425</v>
      </c>
      <c r="AW11" s="19"/>
      <c r="AX11" s="171">
        <f t="shared" si="1"/>
        <v>1445</v>
      </c>
      <c r="AY11" s="145"/>
      <c r="AZ11" s="19"/>
      <c r="BA11" s="19"/>
      <c r="BB11" s="172">
        <f t="shared" si="2"/>
        <v>5000</v>
      </c>
      <c r="BC11" s="27"/>
      <c r="BD11" s="19"/>
      <c r="BE11" s="19">
        <f>AC24</f>
        <v>-315</v>
      </c>
      <c r="BF11" s="174">
        <f t="shared" si="3"/>
        <v>-2000</v>
      </c>
      <c r="BG11" s="27"/>
      <c r="BH11" s="19"/>
      <c r="BI11" s="19"/>
      <c r="BJ11" s="176">
        <f t="shared" si="4"/>
        <v>-360</v>
      </c>
      <c r="BK11" s="27"/>
      <c r="BL11" s="19"/>
      <c r="BM11" s="19">
        <f>AH28</f>
        <v>-425</v>
      </c>
      <c r="BN11" s="178">
        <f t="shared" si="5"/>
        <v>-1695</v>
      </c>
      <c r="BO11" s="27"/>
      <c r="BP11" s="27"/>
      <c r="BQ11" s="27"/>
      <c r="BR11" s="27"/>
      <c r="BS11" s="27"/>
      <c r="BT11" s="181"/>
      <c r="BU11" s="181"/>
      <c r="BV11" s="181"/>
    </row>
    <row r="12" spans="1:74" ht="16.5" thickBot="1" x14ac:dyDescent="0.3">
      <c r="A12" s="85"/>
      <c r="C12" s="236"/>
      <c r="D12" s="146"/>
      <c r="E12" s="146"/>
      <c r="F12" s="146"/>
      <c r="G12" s="228" t="s">
        <v>151</v>
      </c>
      <c r="H12" s="19"/>
      <c r="I12" s="19"/>
      <c r="J12" s="238">
        <f>SUM(J4:J11)</f>
        <v>13105</v>
      </c>
      <c r="K12" s="238">
        <f t="shared" ref="K12:L12" si="6">SUM(K4:K11)</f>
        <v>1645</v>
      </c>
      <c r="L12" s="238">
        <f t="shared" si="6"/>
        <v>11660</v>
      </c>
      <c r="M12" s="219"/>
      <c r="N12" s="237" t="s">
        <v>151</v>
      </c>
      <c r="O12" s="19"/>
      <c r="P12" s="238">
        <f>SUM(P4:P11)</f>
        <v>250</v>
      </c>
      <c r="Q12" s="238">
        <f t="shared" ref="Q12:R12" si="7">SUM(Q4:Q11)</f>
        <v>0</v>
      </c>
      <c r="R12" s="238">
        <f t="shared" si="7"/>
        <v>6695</v>
      </c>
      <c r="S12" s="219"/>
      <c r="T12" s="237"/>
      <c r="U12" s="19"/>
      <c r="V12" s="19"/>
      <c r="W12" s="19"/>
      <c r="X12" s="19"/>
      <c r="Y12" s="146"/>
      <c r="Z12" s="240"/>
      <c r="AA12" s="96" t="s">
        <v>40</v>
      </c>
      <c r="AB12" s="96"/>
      <c r="AC12" s="96">
        <v>-5000</v>
      </c>
      <c r="AD12" s="146"/>
      <c r="AE12" s="231"/>
      <c r="AF12" s="96" t="s">
        <v>52</v>
      </c>
      <c r="AG12" s="96"/>
      <c r="AH12" s="96">
        <v>-720</v>
      </c>
      <c r="AI12" s="146"/>
      <c r="AJ12" s="235"/>
      <c r="AK12" s="80" t="s">
        <v>3</v>
      </c>
      <c r="AL12" s="80">
        <v>500</v>
      </c>
      <c r="AM12" s="80"/>
      <c r="AN12" s="146"/>
      <c r="AO12" s="157" t="s">
        <v>56</v>
      </c>
      <c r="AP12" s="158">
        <f>+BB30</f>
        <v>0</v>
      </c>
      <c r="AQ12" s="145"/>
      <c r="AR12" s="19"/>
      <c r="AS12" s="19">
        <f>AC21</f>
        <v>-80</v>
      </c>
      <c r="AT12" s="171">
        <f>+AT11+SUM(AR12:AS12)</f>
        <v>5920</v>
      </c>
      <c r="AU12" s="145" t="s">
        <v>17</v>
      </c>
      <c r="AV12" s="19">
        <f>AL5</f>
        <v>150</v>
      </c>
      <c r="AW12" s="19"/>
      <c r="AX12" s="171">
        <f t="shared" si="1"/>
        <v>1595</v>
      </c>
      <c r="AY12" s="145"/>
      <c r="AZ12" s="19"/>
      <c r="BA12" s="19"/>
      <c r="BB12" s="172">
        <f t="shared" si="2"/>
        <v>5000</v>
      </c>
      <c r="BC12" s="27"/>
      <c r="BD12" s="19"/>
      <c r="BE12" s="19">
        <f>AH15</f>
        <v>-140</v>
      </c>
      <c r="BF12" s="174">
        <f t="shared" si="3"/>
        <v>-2140</v>
      </c>
      <c r="BG12" s="27"/>
      <c r="BH12" s="19"/>
      <c r="BI12" s="19"/>
      <c r="BJ12" s="176">
        <f t="shared" si="4"/>
        <v>-360</v>
      </c>
      <c r="BK12" s="27"/>
      <c r="BL12" s="19"/>
      <c r="BM12" s="19">
        <f>AM6</f>
        <v>-150</v>
      </c>
      <c r="BN12" s="178">
        <f t="shared" si="5"/>
        <v>-1845</v>
      </c>
      <c r="BO12" s="27"/>
      <c r="BP12" s="163" t="str">
        <f>+AO23</f>
        <v>Equipment Rental Expense</v>
      </c>
      <c r="BQ12" s="164"/>
      <c r="BR12" s="165"/>
      <c r="BS12" s="27"/>
      <c r="BT12" s="166"/>
      <c r="BU12" s="194"/>
      <c r="BV12" s="195"/>
    </row>
    <row r="13" spans="1:74" ht="16.5" thickBot="1" x14ac:dyDescent="0.3">
      <c r="A13" s="85"/>
      <c r="C13" s="236"/>
      <c r="D13" s="146"/>
      <c r="E13" s="146"/>
      <c r="F13" s="146"/>
      <c r="G13" s="228"/>
      <c r="H13" s="19"/>
      <c r="I13" s="19"/>
      <c r="J13" s="19"/>
      <c r="K13" s="19"/>
      <c r="L13" s="19"/>
      <c r="M13" s="219"/>
      <c r="N13" s="237"/>
      <c r="O13" s="19"/>
      <c r="P13" s="19"/>
      <c r="Q13" s="19"/>
      <c r="R13" s="19"/>
      <c r="S13" s="219"/>
      <c r="T13" s="237"/>
      <c r="U13" s="19"/>
      <c r="V13" s="19"/>
      <c r="W13" s="19"/>
      <c r="X13" s="19"/>
      <c r="Y13" s="146"/>
      <c r="Z13" s="233"/>
      <c r="AA13" s="3"/>
      <c r="AB13" s="3"/>
      <c r="AC13" s="3"/>
      <c r="AD13" s="146"/>
      <c r="AE13" s="155"/>
      <c r="AF13" s="3"/>
      <c r="AG13" s="3"/>
      <c r="AH13" s="3"/>
      <c r="AI13" s="146"/>
      <c r="AJ13" s="235"/>
      <c r="AK13" s="80" t="s">
        <v>52</v>
      </c>
      <c r="AL13" s="80"/>
      <c r="AM13" s="80">
        <f>-SUM(AL11:AM12)</f>
        <v>-700</v>
      </c>
      <c r="AN13" s="146"/>
      <c r="AO13" s="183" t="s">
        <v>43</v>
      </c>
      <c r="AP13" s="184">
        <f>+BF17</f>
        <v>-1890</v>
      </c>
      <c r="AQ13" s="145"/>
      <c r="AR13" s="19">
        <f>AB26</f>
        <v>360</v>
      </c>
      <c r="AS13" s="19"/>
      <c r="AT13" s="171">
        <f t="shared" ref="AT13:AT26" si="8">+AT12+SUM(AR13:AS13)</f>
        <v>6280</v>
      </c>
      <c r="AU13" s="145"/>
      <c r="AV13" s="19"/>
      <c r="AW13" s="19">
        <f>AM9</f>
        <v>-720</v>
      </c>
      <c r="AX13" s="171">
        <f t="shared" si="1"/>
        <v>875</v>
      </c>
      <c r="AY13" s="145"/>
      <c r="AZ13" s="145"/>
      <c r="BA13" s="145"/>
      <c r="BB13" s="145"/>
      <c r="BC13" s="27"/>
      <c r="BD13" s="19">
        <f>AG21</f>
        <v>175</v>
      </c>
      <c r="BE13" s="19"/>
      <c r="BF13" s="174">
        <f t="shared" si="3"/>
        <v>-1965</v>
      </c>
      <c r="BG13" s="27"/>
      <c r="BH13" s="146"/>
      <c r="BI13" s="146"/>
      <c r="BJ13" s="146"/>
      <c r="BK13" s="27"/>
      <c r="BL13" s="19"/>
      <c r="BM13" s="19">
        <f>AM13</f>
        <v>-700</v>
      </c>
      <c r="BN13" s="178">
        <f t="shared" si="5"/>
        <v>-2545</v>
      </c>
      <c r="BO13" s="27"/>
      <c r="BP13" s="167" t="s">
        <v>11</v>
      </c>
      <c r="BQ13" s="167" t="s">
        <v>13</v>
      </c>
      <c r="BR13" s="168" t="s">
        <v>2</v>
      </c>
      <c r="BS13" s="27"/>
      <c r="BT13" s="27"/>
      <c r="BU13" s="27"/>
      <c r="BV13" s="195"/>
    </row>
    <row r="14" spans="1:74" ht="16.5" thickBot="1" x14ac:dyDescent="0.3">
      <c r="A14" s="85"/>
      <c r="C14" s="236"/>
      <c r="D14" s="146"/>
      <c r="E14" s="146"/>
      <c r="F14" s="146"/>
      <c r="G14" s="236"/>
      <c r="H14" s="145"/>
      <c r="I14" s="145"/>
      <c r="J14" s="145"/>
      <c r="K14" s="145"/>
      <c r="L14" s="145"/>
      <c r="M14" s="219"/>
      <c r="N14" s="241"/>
      <c r="O14" s="145"/>
      <c r="P14" s="145"/>
      <c r="Q14" s="145"/>
      <c r="R14" s="145"/>
      <c r="S14" s="219"/>
      <c r="T14" s="241"/>
      <c r="U14" s="145"/>
      <c r="V14" s="145"/>
      <c r="W14" s="145"/>
      <c r="X14" s="145"/>
      <c r="Y14" s="146"/>
      <c r="Z14" s="231">
        <v>42190</v>
      </c>
      <c r="AA14" s="96" t="s">
        <v>42</v>
      </c>
      <c r="AB14" s="96">
        <v>1500</v>
      </c>
      <c r="AC14" s="96"/>
      <c r="AD14" s="146"/>
      <c r="AE14" s="231">
        <v>42203</v>
      </c>
      <c r="AF14" s="96" t="s">
        <v>41</v>
      </c>
      <c r="AG14" s="96">
        <v>140</v>
      </c>
      <c r="AH14" s="96"/>
      <c r="AI14" s="146"/>
      <c r="AJ14" s="155"/>
      <c r="AK14" s="3"/>
      <c r="AL14" s="3"/>
      <c r="AM14" s="3"/>
      <c r="AN14" s="146"/>
      <c r="AO14" s="183" t="s">
        <v>59</v>
      </c>
      <c r="AP14" s="184">
        <f>+BF23</f>
        <v>-8000</v>
      </c>
      <c r="AQ14" s="145"/>
      <c r="AR14" s="19"/>
      <c r="AS14" s="19">
        <f>AH6</f>
        <v>-75</v>
      </c>
      <c r="AT14" s="171">
        <f t="shared" si="8"/>
        <v>6205</v>
      </c>
      <c r="AU14" s="145"/>
      <c r="AV14" s="19">
        <f>AL12</f>
        <v>500</v>
      </c>
      <c r="AW14" s="19"/>
      <c r="AX14" s="171">
        <f t="shared" si="1"/>
        <v>1375</v>
      </c>
      <c r="AY14" s="145"/>
      <c r="AZ14" s="159" t="str">
        <f>+AO10</f>
        <v>Acc. Depr. - Auto</v>
      </c>
      <c r="BA14" s="159"/>
      <c r="BB14" s="160"/>
      <c r="BC14" s="27"/>
      <c r="BD14" s="19">
        <f>AL18</f>
        <v>75</v>
      </c>
      <c r="BE14" s="19"/>
      <c r="BF14" s="174">
        <f t="shared" si="3"/>
        <v>-1890</v>
      </c>
      <c r="BG14" s="27"/>
      <c r="BH14" s="185" t="str">
        <f>+AO17</f>
        <v>Capital</v>
      </c>
      <c r="BI14" s="186"/>
      <c r="BJ14" s="187"/>
      <c r="BK14" s="27"/>
      <c r="BL14" s="19"/>
      <c r="BM14" s="19"/>
      <c r="BN14" s="178">
        <f t="shared" si="5"/>
        <v>-2545</v>
      </c>
      <c r="BO14" s="27"/>
      <c r="BP14" s="179" t="s">
        <v>14</v>
      </c>
      <c r="BQ14" s="171"/>
      <c r="BR14" s="180">
        <v>0</v>
      </c>
      <c r="BS14" s="27"/>
      <c r="BT14" s="27"/>
      <c r="BU14" s="27"/>
      <c r="BV14" s="195"/>
    </row>
    <row r="15" spans="1:74" ht="15.75" x14ac:dyDescent="0.25">
      <c r="A15" s="85"/>
      <c r="C15" s="236"/>
      <c r="D15" s="146"/>
      <c r="E15" s="146"/>
      <c r="F15" s="146"/>
      <c r="G15" s="236"/>
      <c r="H15" s="145"/>
      <c r="I15" s="145"/>
      <c r="J15" s="145"/>
      <c r="K15" s="145"/>
      <c r="L15" s="145"/>
      <c r="M15" s="219"/>
      <c r="N15" s="241"/>
      <c r="O15" s="145"/>
      <c r="P15" s="145"/>
      <c r="Q15" s="145"/>
      <c r="R15" s="145"/>
      <c r="S15" s="219"/>
      <c r="T15" s="241"/>
      <c r="U15" s="145"/>
      <c r="V15" s="145"/>
      <c r="W15" s="145"/>
      <c r="X15" s="145"/>
      <c r="Y15" s="146"/>
      <c r="Z15" s="231"/>
      <c r="AA15" s="96" t="s">
        <v>43</v>
      </c>
      <c r="AB15" s="96"/>
      <c r="AC15" s="96">
        <v>-1500</v>
      </c>
      <c r="AD15" s="146"/>
      <c r="AE15" s="231"/>
      <c r="AF15" s="96" t="s">
        <v>43</v>
      </c>
      <c r="AG15" s="96"/>
      <c r="AH15" s="96">
        <v>-140</v>
      </c>
      <c r="AI15" s="146"/>
      <c r="AJ15" s="235">
        <v>42212</v>
      </c>
      <c r="AK15" s="80" t="s">
        <v>40</v>
      </c>
      <c r="AL15" s="80">
        <v>150</v>
      </c>
      <c r="AM15" s="80"/>
      <c r="AN15" s="146"/>
      <c r="AO15" s="183" t="s">
        <v>44</v>
      </c>
      <c r="AP15" s="184">
        <f>+BF29</f>
        <v>0</v>
      </c>
      <c r="AQ15" s="145"/>
      <c r="AR15" s="19"/>
      <c r="AS15" s="19">
        <f>AH9</f>
        <v>-1000</v>
      </c>
      <c r="AT15" s="171">
        <f t="shared" si="8"/>
        <v>5205</v>
      </c>
      <c r="AU15" s="145"/>
      <c r="AV15" s="19"/>
      <c r="AW15" s="19">
        <f>AM16</f>
        <v>-150</v>
      </c>
      <c r="AX15" s="171">
        <f t="shared" si="1"/>
        <v>1225</v>
      </c>
      <c r="AY15" s="145"/>
      <c r="AZ15" s="167" t="s">
        <v>11</v>
      </c>
      <c r="BA15" s="167" t="s">
        <v>13</v>
      </c>
      <c r="BB15" s="168" t="s">
        <v>2</v>
      </c>
      <c r="BC15" s="27"/>
      <c r="BD15" s="19"/>
      <c r="BE15" s="19"/>
      <c r="BF15" s="174">
        <f t="shared" si="3"/>
        <v>-1890</v>
      </c>
      <c r="BG15" s="27"/>
      <c r="BH15" s="169" t="s">
        <v>11</v>
      </c>
      <c r="BI15" s="169" t="s">
        <v>13</v>
      </c>
      <c r="BJ15" s="170" t="s">
        <v>2</v>
      </c>
      <c r="BK15" s="27"/>
      <c r="BL15" s="19"/>
      <c r="BM15" s="19"/>
      <c r="BN15" s="178">
        <f t="shared" si="5"/>
        <v>-2545</v>
      </c>
      <c r="BO15" s="27"/>
      <c r="BP15" s="19">
        <f>AG5</f>
        <v>75</v>
      </c>
      <c r="BQ15" s="19"/>
      <c r="BR15" s="180">
        <f>+BR14+SUM(BP15:BQ15)</f>
        <v>75</v>
      </c>
      <c r="BS15" s="27"/>
      <c r="BT15" s="27"/>
      <c r="BU15" s="27"/>
      <c r="BV15" s="195"/>
    </row>
    <row r="16" spans="1:74" ht="16.5" thickBot="1" x14ac:dyDescent="0.3">
      <c r="A16" s="85"/>
      <c r="C16" s="236"/>
      <c r="D16" s="146"/>
      <c r="E16" s="146"/>
      <c r="F16" s="146"/>
      <c r="G16" s="236"/>
      <c r="H16" s="145"/>
      <c r="I16" s="145"/>
      <c r="J16" s="145"/>
      <c r="K16" s="145"/>
      <c r="L16" s="145"/>
      <c r="M16" s="219"/>
      <c r="N16" s="241"/>
      <c r="O16" s="145"/>
      <c r="P16" s="145"/>
      <c r="Q16" s="145"/>
      <c r="R16" s="145"/>
      <c r="S16" s="219"/>
      <c r="T16" s="241"/>
      <c r="U16" s="145"/>
      <c r="V16" s="145"/>
      <c r="W16" s="145"/>
      <c r="X16" s="145"/>
      <c r="Y16" s="146"/>
      <c r="Z16" s="155"/>
      <c r="AA16" s="3"/>
      <c r="AB16" s="3"/>
      <c r="AC16" s="3"/>
      <c r="AD16" s="146"/>
      <c r="AE16" s="155"/>
      <c r="AF16" s="3"/>
      <c r="AG16" s="3"/>
      <c r="AH16" s="3"/>
      <c r="AI16" s="146"/>
      <c r="AJ16" s="235"/>
      <c r="AK16" s="80" t="s">
        <v>3</v>
      </c>
      <c r="AL16" s="80"/>
      <c r="AM16" s="80">
        <f>-AL15</f>
        <v>-150</v>
      </c>
      <c r="AN16" s="146"/>
      <c r="AO16" s="183" t="s">
        <v>45</v>
      </c>
      <c r="AP16" s="184">
        <f>+BJ12</f>
        <v>-360</v>
      </c>
      <c r="AQ16" s="145"/>
      <c r="AR16" s="19">
        <f>AG17</f>
        <v>250</v>
      </c>
      <c r="AS16" s="19"/>
      <c r="AT16" s="171">
        <f t="shared" si="8"/>
        <v>5455</v>
      </c>
      <c r="AU16" s="145"/>
      <c r="AV16" s="19"/>
      <c r="AW16" s="19">
        <f>AM22</f>
        <v>-425</v>
      </c>
      <c r="AX16" s="171">
        <f t="shared" si="1"/>
        <v>800</v>
      </c>
      <c r="AY16" s="145"/>
      <c r="AZ16" s="171" t="s">
        <v>14</v>
      </c>
      <c r="BA16" s="171"/>
      <c r="BB16" s="172">
        <f>+'Beg Bal'!B9</f>
        <v>0</v>
      </c>
      <c r="BC16" s="27"/>
      <c r="BD16" s="19"/>
      <c r="BE16" s="19"/>
      <c r="BF16" s="174">
        <f t="shared" si="3"/>
        <v>-1890</v>
      </c>
      <c r="BG16" s="27"/>
      <c r="BH16" s="177" t="s">
        <v>14</v>
      </c>
      <c r="BI16" s="171"/>
      <c r="BJ16" s="178">
        <f>+'Beg Bal'!B16</f>
        <v>0</v>
      </c>
      <c r="BK16" s="27"/>
      <c r="BL16" s="145"/>
      <c r="BM16" s="145"/>
      <c r="BN16" s="145"/>
      <c r="BO16" s="27"/>
      <c r="BP16" s="19"/>
      <c r="BQ16" s="19"/>
      <c r="BR16" s="180">
        <f>+BR15+SUM(BP16:BQ16)</f>
        <v>75</v>
      </c>
      <c r="BS16" s="27"/>
      <c r="BT16" s="182"/>
      <c r="BU16" s="182"/>
      <c r="BV16" s="182"/>
    </row>
    <row r="17" spans="1:74" ht="16.5" thickBot="1" x14ac:dyDescent="0.3">
      <c r="A17" s="85"/>
      <c r="C17" s="236"/>
      <c r="D17" s="146"/>
      <c r="E17" s="146"/>
      <c r="F17" s="146"/>
      <c r="G17" s="236"/>
      <c r="H17" s="145"/>
      <c r="I17" s="145"/>
      <c r="J17" s="145"/>
      <c r="K17" s="145"/>
      <c r="L17" s="145"/>
      <c r="M17" s="219"/>
      <c r="N17" s="241"/>
      <c r="O17" s="145"/>
      <c r="P17" s="145"/>
      <c r="Q17" s="145"/>
      <c r="R17" s="145"/>
      <c r="S17" s="219"/>
      <c r="T17" s="241"/>
      <c r="U17" s="145"/>
      <c r="V17" s="145"/>
      <c r="W17" s="145"/>
      <c r="X17" s="145"/>
      <c r="Y17" s="146"/>
      <c r="Z17" s="231">
        <v>42191</v>
      </c>
      <c r="AA17" s="96" t="s">
        <v>41</v>
      </c>
      <c r="AB17" s="96">
        <v>185</v>
      </c>
      <c r="AC17" s="96"/>
      <c r="AD17" s="146"/>
      <c r="AE17" s="235">
        <v>42205</v>
      </c>
      <c r="AF17" s="80" t="s">
        <v>40</v>
      </c>
      <c r="AG17" s="80">
        <v>250</v>
      </c>
      <c r="AH17" s="80"/>
      <c r="AI17" s="146"/>
      <c r="AJ17" s="155"/>
      <c r="AK17" s="3"/>
      <c r="AL17" s="3"/>
      <c r="AM17" s="3"/>
      <c r="AN17" s="146"/>
      <c r="AO17" s="188" t="s">
        <v>50</v>
      </c>
      <c r="AP17" s="189">
        <f>+BJ19</f>
        <v>-3000</v>
      </c>
      <c r="AQ17" s="145"/>
      <c r="AR17" s="19"/>
      <c r="AS17" s="19">
        <f>AH22</f>
        <v>-175</v>
      </c>
      <c r="AT17" s="171">
        <f t="shared" si="8"/>
        <v>5280</v>
      </c>
      <c r="AU17" s="145"/>
      <c r="AV17" s="19"/>
      <c r="AW17" s="19"/>
      <c r="AX17" s="171">
        <f t="shared" si="1"/>
        <v>800</v>
      </c>
      <c r="AY17" s="145"/>
      <c r="AZ17" s="19"/>
      <c r="BA17" s="19"/>
      <c r="BB17" s="172">
        <f>+BB16+SUM(AZ17:BA17)</f>
        <v>0</v>
      </c>
      <c r="BC17" s="27"/>
      <c r="BD17" s="19"/>
      <c r="BE17" s="19"/>
      <c r="BF17" s="174">
        <f t="shared" si="3"/>
        <v>-1890</v>
      </c>
      <c r="BG17" s="27"/>
      <c r="BH17" s="19"/>
      <c r="BI17" s="19">
        <f>AC6</f>
        <v>-3000</v>
      </c>
      <c r="BJ17" s="178">
        <f>+BJ16+SUM(BH17:BI17)</f>
        <v>-3000</v>
      </c>
      <c r="BK17" s="27"/>
      <c r="BL17" s="163" t="s">
        <v>103</v>
      </c>
      <c r="BM17" s="164"/>
      <c r="BN17" s="165"/>
      <c r="BO17" s="27"/>
      <c r="BP17" s="27"/>
      <c r="BQ17" s="27"/>
      <c r="BR17" s="27"/>
      <c r="BS17" s="27"/>
      <c r="BT17" s="181"/>
      <c r="BU17" s="181"/>
      <c r="BV17" s="181"/>
    </row>
    <row r="18" spans="1:74" ht="16.5" thickBot="1" x14ac:dyDescent="0.3">
      <c r="A18" s="55"/>
      <c r="C18" s="236"/>
      <c r="D18" s="146"/>
      <c r="E18" s="146"/>
      <c r="F18" s="146"/>
      <c r="G18" s="236"/>
      <c r="H18" s="145"/>
      <c r="I18" s="145"/>
      <c r="J18" s="145"/>
      <c r="K18" s="145"/>
      <c r="L18" s="145"/>
      <c r="M18" s="219"/>
      <c r="N18" s="241"/>
      <c r="O18" s="145"/>
      <c r="P18" s="145"/>
      <c r="Q18" s="145"/>
      <c r="R18" s="145"/>
      <c r="S18" s="219"/>
      <c r="T18" s="241"/>
      <c r="U18" s="145"/>
      <c r="V18" s="145"/>
      <c r="W18" s="145"/>
      <c r="X18" s="145"/>
      <c r="Y18" s="146"/>
      <c r="Z18" s="231"/>
      <c r="AA18" s="96" t="s">
        <v>43</v>
      </c>
      <c r="AB18" s="96"/>
      <c r="AC18" s="96">
        <v>-185</v>
      </c>
      <c r="AD18" s="146"/>
      <c r="AE18" s="235"/>
      <c r="AF18" s="80" t="s">
        <v>3</v>
      </c>
      <c r="AG18" s="80">
        <v>300</v>
      </c>
      <c r="AH18" s="80"/>
      <c r="AI18" s="146"/>
      <c r="AJ18" s="231">
        <v>42213</v>
      </c>
      <c r="AK18" s="96" t="s">
        <v>43</v>
      </c>
      <c r="AL18" s="96">
        <v>75</v>
      </c>
      <c r="AM18" s="96"/>
      <c r="AN18" s="146"/>
      <c r="AO18" s="188" t="s">
        <v>51</v>
      </c>
      <c r="AP18" s="189">
        <f>+BJ25</f>
        <v>500</v>
      </c>
      <c r="AQ18" s="145"/>
      <c r="AR18" s="19"/>
      <c r="AS18" s="19">
        <f>AH25</f>
        <v>-40</v>
      </c>
      <c r="AT18" s="171">
        <f t="shared" si="8"/>
        <v>5240</v>
      </c>
      <c r="AU18" s="145"/>
      <c r="AV18" s="19"/>
      <c r="AW18" s="19"/>
      <c r="AX18" s="171">
        <f t="shared" si="1"/>
        <v>800</v>
      </c>
      <c r="AY18" s="145"/>
      <c r="AZ18" s="19"/>
      <c r="BA18" s="19"/>
      <c r="BB18" s="172">
        <f>+BB17+SUM(AZ18:BA18)</f>
        <v>0</v>
      </c>
      <c r="BC18" s="27"/>
      <c r="BD18" s="27"/>
      <c r="BE18" s="27"/>
      <c r="BF18" s="27"/>
      <c r="BG18" s="27"/>
      <c r="BH18" s="19"/>
      <c r="BI18" s="19"/>
      <c r="BJ18" s="178">
        <f t="shared" ref="BJ18:BJ19" si="9">+BJ17+SUM(BH18:BI18)</f>
        <v>-3000</v>
      </c>
      <c r="BK18" s="27"/>
      <c r="BL18" s="167" t="s">
        <v>11</v>
      </c>
      <c r="BM18" s="167" t="s">
        <v>13</v>
      </c>
      <c r="BN18" s="168" t="s">
        <v>2</v>
      </c>
      <c r="BO18" s="27"/>
      <c r="BP18" s="163" t="str">
        <f>+AO24</f>
        <v>Insurance Expense</v>
      </c>
      <c r="BQ18" s="164"/>
      <c r="BR18" s="165"/>
      <c r="BS18" s="27"/>
      <c r="BT18" s="166"/>
      <c r="BU18" s="194"/>
      <c r="BV18" s="195"/>
    </row>
    <row r="19" spans="1:74" ht="16.149999999999999" customHeight="1" thickBot="1" x14ac:dyDescent="0.3">
      <c r="A19" s="55"/>
      <c r="C19" s="236"/>
      <c r="D19" s="146"/>
      <c r="E19" s="146"/>
      <c r="F19" s="146"/>
      <c r="G19" s="236"/>
      <c r="H19" s="145"/>
      <c r="I19" s="145"/>
      <c r="J19" s="145"/>
      <c r="K19" s="145"/>
      <c r="L19" s="145"/>
      <c r="M19" s="219"/>
      <c r="N19" s="241"/>
      <c r="O19" s="145"/>
      <c r="P19" s="145"/>
      <c r="Q19" s="145"/>
      <c r="R19" s="145"/>
      <c r="S19" s="219"/>
      <c r="T19" s="241"/>
      <c r="U19" s="145"/>
      <c r="V19" s="145"/>
      <c r="W19" s="145"/>
      <c r="X19" s="145"/>
      <c r="Y19" s="146"/>
      <c r="Z19" s="155"/>
      <c r="AA19" s="3"/>
      <c r="AB19" s="3"/>
      <c r="AC19" s="3"/>
      <c r="AD19" s="146"/>
      <c r="AE19" s="235"/>
      <c r="AF19" s="80" t="s">
        <v>52</v>
      </c>
      <c r="AG19" s="80"/>
      <c r="AH19" s="80">
        <f>-SUM(AG17:AH18)</f>
        <v>-550</v>
      </c>
      <c r="AI19" s="146"/>
      <c r="AJ19" s="231"/>
      <c r="AK19" s="96" t="s">
        <v>40</v>
      </c>
      <c r="AL19" s="96"/>
      <c r="AM19" s="96">
        <v>-75</v>
      </c>
      <c r="AN19" s="146"/>
      <c r="AO19" s="190" t="s">
        <v>52</v>
      </c>
      <c r="AP19" s="191">
        <f>+BN15</f>
        <v>-2545</v>
      </c>
      <c r="AQ19" s="145"/>
      <c r="AR19" s="19">
        <f>AL8</f>
        <v>720</v>
      </c>
      <c r="AS19" s="19"/>
      <c r="AT19" s="171">
        <f t="shared" si="8"/>
        <v>5960</v>
      </c>
      <c r="AU19" s="145"/>
      <c r="AV19" s="145"/>
      <c r="AW19" s="145"/>
      <c r="AX19" s="145"/>
      <c r="AY19" s="145"/>
      <c r="AZ19" s="145"/>
      <c r="BA19" s="145"/>
      <c r="BB19" s="145"/>
      <c r="BC19" s="27"/>
      <c r="BD19" s="161" t="str">
        <f>+AO14</f>
        <v>Notes payable</v>
      </c>
      <c r="BE19" s="161"/>
      <c r="BF19" s="162"/>
      <c r="BG19" s="27"/>
      <c r="BH19" s="19"/>
      <c r="BI19" s="19"/>
      <c r="BJ19" s="178">
        <f t="shared" si="9"/>
        <v>-3000</v>
      </c>
      <c r="BK19" s="27"/>
      <c r="BL19" s="179" t="s">
        <v>14</v>
      </c>
      <c r="BM19" s="192"/>
      <c r="BN19" s="180">
        <f>+'Beg Bal'!B21</f>
        <v>0</v>
      </c>
      <c r="BO19" s="27"/>
      <c r="BP19" s="167" t="s">
        <v>11</v>
      </c>
      <c r="BQ19" s="167" t="s">
        <v>13</v>
      </c>
      <c r="BR19" s="168" t="s">
        <v>2</v>
      </c>
      <c r="BS19" s="27"/>
      <c r="BT19" s="27"/>
      <c r="BU19" s="27"/>
      <c r="BV19" s="195"/>
    </row>
    <row r="20" spans="1:74" ht="16.5" thickBot="1" x14ac:dyDescent="0.3">
      <c r="A20" s="55"/>
      <c r="C20" s="236"/>
      <c r="D20" s="146"/>
      <c r="E20" s="146"/>
      <c r="F20" s="146"/>
      <c r="G20" s="236"/>
      <c r="H20" s="145"/>
      <c r="I20" s="145"/>
      <c r="J20" s="145"/>
      <c r="K20" s="145"/>
      <c r="L20" s="145"/>
      <c r="M20" s="219"/>
      <c r="N20" s="241"/>
      <c r="O20" s="145"/>
      <c r="P20" s="145"/>
      <c r="Q20" s="145"/>
      <c r="R20" s="145"/>
      <c r="S20" s="219"/>
      <c r="T20" s="241"/>
      <c r="U20" s="145"/>
      <c r="V20" s="145"/>
      <c r="W20" s="145"/>
      <c r="X20" s="145"/>
      <c r="Y20" s="146"/>
      <c r="Z20" s="231">
        <v>42193</v>
      </c>
      <c r="AA20" s="96" t="s">
        <v>53</v>
      </c>
      <c r="AB20" s="96">
        <v>80</v>
      </c>
      <c r="AC20" s="96"/>
      <c r="AD20" s="146"/>
      <c r="AE20" s="155"/>
      <c r="AF20" s="3"/>
      <c r="AG20" s="3"/>
      <c r="AH20" s="3"/>
      <c r="AI20" s="146"/>
      <c r="AJ20" s="155"/>
      <c r="AK20" s="3"/>
      <c r="AL20" s="3"/>
      <c r="AM20" s="3"/>
      <c r="AN20" s="146"/>
      <c r="AO20" s="190" t="s">
        <v>46</v>
      </c>
      <c r="AP20" s="191">
        <f>+BN21</f>
        <v>0</v>
      </c>
      <c r="AQ20" s="145"/>
      <c r="AR20" s="19">
        <f>AL11</f>
        <v>200</v>
      </c>
      <c r="AS20" s="19"/>
      <c r="AT20" s="171">
        <f t="shared" si="8"/>
        <v>6160</v>
      </c>
      <c r="AU20" s="145"/>
      <c r="AV20" s="159" t="str">
        <f>+AO7</f>
        <v>Landscaping Supplies</v>
      </c>
      <c r="AW20" s="159"/>
      <c r="AX20" s="160"/>
      <c r="AY20" s="145"/>
      <c r="AZ20" s="159" t="str">
        <f>+AO11</f>
        <v>Lawn Equipment</v>
      </c>
      <c r="BA20" s="159"/>
      <c r="BB20" s="160"/>
      <c r="BC20" s="27"/>
      <c r="BD20" s="167" t="s">
        <v>11</v>
      </c>
      <c r="BE20" s="167" t="s">
        <v>13</v>
      </c>
      <c r="BF20" s="168" t="s">
        <v>2</v>
      </c>
      <c r="BG20" s="27"/>
      <c r="BH20" s="27"/>
      <c r="BI20" s="27"/>
      <c r="BJ20" s="27"/>
      <c r="BK20" s="27"/>
      <c r="BL20" s="19"/>
      <c r="BM20" s="19"/>
      <c r="BN20" s="180">
        <f>+BN19+SUM(BL20:BM20)</f>
        <v>0</v>
      </c>
      <c r="BO20" s="27"/>
      <c r="BP20" s="179" t="s">
        <v>14</v>
      </c>
      <c r="BQ20" s="171"/>
      <c r="BR20" s="180">
        <v>0</v>
      </c>
      <c r="BS20" s="27"/>
      <c r="BT20" s="27"/>
      <c r="BU20" s="27"/>
      <c r="BV20" s="195"/>
    </row>
    <row r="21" spans="1:74" ht="16.5" thickBot="1" x14ac:dyDescent="0.3">
      <c r="C21" s="236"/>
      <c r="D21" s="146"/>
      <c r="E21" s="146"/>
      <c r="F21" s="146"/>
      <c r="G21" s="236"/>
      <c r="H21" s="145"/>
      <c r="I21" s="145"/>
      <c r="J21" s="145"/>
      <c r="K21" s="145"/>
      <c r="L21" s="145"/>
      <c r="M21" s="219"/>
      <c r="N21" s="241"/>
      <c r="O21" s="145"/>
      <c r="P21" s="145"/>
      <c r="Q21" s="145"/>
      <c r="R21" s="145"/>
      <c r="S21" s="219"/>
      <c r="T21" s="241"/>
      <c r="U21" s="145"/>
      <c r="V21" s="145"/>
      <c r="W21" s="145"/>
      <c r="X21" s="145"/>
      <c r="Y21" s="146"/>
      <c r="Z21" s="231"/>
      <c r="AA21" s="96" t="s">
        <v>40</v>
      </c>
      <c r="AB21" s="96"/>
      <c r="AC21" s="96">
        <v>-80</v>
      </c>
      <c r="AD21" s="146"/>
      <c r="AE21" s="231">
        <v>42207</v>
      </c>
      <c r="AF21" s="96" t="s">
        <v>43</v>
      </c>
      <c r="AG21" s="96">
        <v>175</v>
      </c>
      <c r="AH21" s="96"/>
      <c r="AI21" s="146"/>
      <c r="AJ21" s="235">
        <v>42215</v>
      </c>
      <c r="AK21" s="80" t="s">
        <v>40</v>
      </c>
      <c r="AL21" s="80">
        <v>425</v>
      </c>
      <c r="AM21" s="80"/>
      <c r="AN21" s="146"/>
      <c r="AO21" s="190" t="s">
        <v>53</v>
      </c>
      <c r="AP21" s="191">
        <f>+BN27</f>
        <v>120</v>
      </c>
      <c r="AQ21" s="145"/>
      <c r="AR21" s="19">
        <f>AL15</f>
        <v>150</v>
      </c>
      <c r="AS21" s="19"/>
      <c r="AT21" s="171">
        <f t="shared" si="8"/>
        <v>6310</v>
      </c>
      <c r="AU21" s="145"/>
      <c r="AV21" s="167" t="s">
        <v>11</v>
      </c>
      <c r="AW21" s="167" t="s">
        <v>13</v>
      </c>
      <c r="AX21" s="167" t="s">
        <v>2</v>
      </c>
      <c r="AY21" s="145"/>
      <c r="AZ21" s="167" t="s">
        <v>11</v>
      </c>
      <c r="BA21" s="167" t="s">
        <v>13</v>
      </c>
      <c r="BB21" s="168" t="s">
        <v>2</v>
      </c>
      <c r="BC21" s="27"/>
      <c r="BD21" s="173" t="s">
        <v>14</v>
      </c>
      <c r="BE21" s="171"/>
      <c r="BF21" s="176">
        <f>+'Beg Bal'!B13</f>
        <v>0</v>
      </c>
      <c r="BG21" s="27"/>
      <c r="BH21" s="185" t="str">
        <f>+AO18</f>
        <v>Drawing</v>
      </c>
      <c r="BI21" s="186"/>
      <c r="BJ21" s="187"/>
      <c r="BK21" s="27"/>
      <c r="BL21" s="19"/>
      <c r="BM21" s="19"/>
      <c r="BN21" s="180">
        <f>+BN20+SUM(BL21:BM21)</f>
        <v>0</v>
      </c>
      <c r="BO21" s="27"/>
      <c r="BP21" s="19"/>
      <c r="BQ21" s="19"/>
      <c r="BR21" s="180">
        <f>+BR20+SUM(BP21:BQ21)</f>
        <v>0</v>
      </c>
      <c r="BS21" s="27"/>
      <c r="BT21" s="27"/>
      <c r="BU21" s="27"/>
      <c r="BV21" s="195"/>
    </row>
    <row r="22" spans="1:74" ht="16.5" thickBot="1" x14ac:dyDescent="0.3">
      <c r="C22" s="236"/>
      <c r="D22" s="146"/>
      <c r="E22" s="146"/>
      <c r="F22" s="146"/>
      <c r="G22" s="236"/>
      <c r="H22" s="145"/>
      <c r="I22" s="145"/>
      <c r="J22" s="145"/>
      <c r="K22" s="145"/>
      <c r="L22" s="145"/>
      <c r="M22" s="219"/>
      <c r="N22" s="241"/>
      <c r="O22" s="145"/>
      <c r="P22" s="145"/>
      <c r="Q22" s="145"/>
      <c r="R22" s="145"/>
      <c r="S22" s="219"/>
      <c r="T22" s="241"/>
      <c r="U22" s="145"/>
      <c r="V22" s="145"/>
      <c r="W22" s="145"/>
      <c r="X22" s="145"/>
      <c r="Y22" s="146"/>
      <c r="Z22" s="155"/>
      <c r="AA22" s="3"/>
      <c r="AB22" s="3"/>
      <c r="AC22" s="3"/>
      <c r="AD22" s="146"/>
      <c r="AE22" s="231"/>
      <c r="AF22" s="96" t="s">
        <v>40</v>
      </c>
      <c r="AG22" s="96"/>
      <c r="AH22" s="96">
        <v>-175</v>
      </c>
      <c r="AI22" s="146"/>
      <c r="AJ22" s="235"/>
      <c r="AK22" s="80" t="s">
        <v>3</v>
      </c>
      <c r="AL22" s="80"/>
      <c r="AM22" s="80">
        <f>-AL21</f>
        <v>-425</v>
      </c>
      <c r="AN22" s="146"/>
      <c r="AO22" s="190" t="s">
        <v>38</v>
      </c>
      <c r="AP22" s="191">
        <f>+BR10</f>
        <v>315</v>
      </c>
      <c r="AQ22" s="145"/>
      <c r="AR22" s="19"/>
      <c r="AS22" s="19">
        <f>AM19</f>
        <v>-75</v>
      </c>
      <c r="AT22" s="171">
        <f t="shared" si="8"/>
        <v>6235</v>
      </c>
      <c r="AU22" s="145"/>
      <c r="AV22" s="171" t="s">
        <v>14</v>
      </c>
      <c r="AW22" s="171"/>
      <c r="AX22" s="171">
        <f>+'Beg Bal'!B7</f>
        <v>0</v>
      </c>
      <c r="AY22" s="145"/>
      <c r="AZ22" s="171" t="s">
        <v>14</v>
      </c>
      <c r="BA22" s="171"/>
      <c r="BB22" s="172">
        <f>+'Beg Bal'!B10</f>
        <v>0</v>
      </c>
      <c r="BC22" s="27"/>
      <c r="BD22" s="19"/>
      <c r="BE22" s="19">
        <f>AC9</f>
        <v>-8000</v>
      </c>
      <c r="BF22" s="176">
        <f>+BF21+SUM(BD22:BE22)</f>
        <v>-8000</v>
      </c>
      <c r="BG22" s="27"/>
      <c r="BH22" s="167" t="s">
        <v>11</v>
      </c>
      <c r="BI22" s="167" t="s">
        <v>13</v>
      </c>
      <c r="BJ22" s="168" t="s">
        <v>2</v>
      </c>
      <c r="BK22" s="27"/>
      <c r="BL22" s="181"/>
      <c r="BM22" s="181"/>
      <c r="BN22" s="181"/>
      <c r="BO22" s="27"/>
      <c r="BP22" s="19"/>
      <c r="BQ22" s="19"/>
      <c r="BR22" s="180">
        <f>+BR21+SUM(BP22:BQ22)</f>
        <v>0</v>
      </c>
      <c r="BS22" s="27"/>
      <c r="BT22" s="182"/>
      <c r="BU22" s="182"/>
      <c r="BV22" s="182"/>
    </row>
    <row r="23" spans="1:74" ht="16.5" thickBot="1" x14ac:dyDescent="0.3">
      <c r="C23" s="236"/>
      <c r="D23" s="146"/>
      <c r="E23" s="146"/>
      <c r="F23" s="146"/>
      <c r="G23" s="236"/>
      <c r="H23" s="145"/>
      <c r="I23" s="145"/>
      <c r="J23" s="145"/>
      <c r="K23" s="145"/>
      <c r="L23" s="145"/>
      <c r="M23" s="219"/>
      <c r="N23" s="241"/>
      <c r="O23" s="145"/>
      <c r="P23" s="145"/>
      <c r="Q23" s="145"/>
      <c r="R23" s="145"/>
      <c r="S23" s="219"/>
      <c r="T23" s="241"/>
      <c r="U23" s="145"/>
      <c r="V23" s="145"/>
      <c r="W23" s="145"/>
      <c r="X23" s="145"/>
      <c r="Y23" s="146"/>
      <c r="Z23" s="231">
        <v>42193</v>
      </c>
      <c r="AA23" s="96" t="s">
        <v>38</v>
      </c>
      <c r="AB23" s="96">
        <v>315</v>
      </c>
      <c r="AC23" s="96"/>
      <c r="AD23" s="146"/>
      <c r="AE23" s="155"/>
      <c r="AF23" s="3"/>
      <c r="AG23" s="3"/>
      <c r="AH23" s="3"/>
      <c r="AI23" s="146"/>
      <c r="AJ23" s="155"/>
      <c r="AK23" s="3"/>
      <c r="AL23" s="3"/>
      <c r="AM23" s="3"/>
      <c r="AN23" s="146"/>
      <c r="AO23" s="190" t="s">
        <v>47</v>
      </c>
      <c r="AP23" s="191">
        <f>+BR16</f>
        <v>75</v>
      </c>
      <c r="AQ23" s="145"/>
      <c r="AR23" s="19">
        <f>AL21</f>
        <v>425</v>
      </c>
      <c r="AS23" s="19"/>
      <c r="AT23" s="171">
        <f t="shared" si="8"/>
        <v>6660</v>
      </c>
      <c r="AU23" s="145"/>
      <c r="AV23" s="19">
        <f>AB17</f>
        <v>185</v>
      </c>
      <c r="AW23" s="19"/>
      <c r="AX23" s="171">
        <f>+AX22+SUM(AV23:AW23)</f>
        <v>185</v>
      </c>
      <c r="AY23" s="145"/>
      <c r="AZ23" s="19">
        <f>AB14</f>
        <v>1500</v>
      </c>
      <c r="BA23" s="19"/>
      <c r="BB23" s="172">
        <f>+BB22+SUM(AZ23:BA23)</f>
        <v>1500</v>
      </c>
      <c r="BC23" s="27"/>
      <c r="BD23" s="19"/>
      <c r="BE23" s="19"/>
      <c r="BF23" s="176">
        <f>+BF22+SUM(BD23:BE23)</f>
        <v>-8000</v>
      </c>
      <c r="BG23" s="27"/>
      <c r="BH23" s="177" t="s">
        <v>14</v>
      </c>
      <c r="BI23" s="193"/>
      <c r="BJ23" s="178">
        <f>+'Beg Bal'!B17</f>
        <v>0</v>
      </c>
      <c r="BK23" s="27"/>
      <c r="BL23" s="163" t="str">
        <f>+AO21</f>
        <v>Auto Expense</v>
      </c>
      <c r="BM23" s="164"/>
      <c r="BN23" s="165"/>
      <c r="BO23" s="27"/>
      <c r="BP23" s="166"/>
      <c r="BQ23" s="194"/>
      <c r="BR23" s="195"/>
      <c r="BS23" s="27"/>
      <c r="BT23" s="181"/>
      <c r="BU23" s="181"/>
      <c r="BV23" s="181"/>
    </row>
    <row r="24" spans="1:74" ht="16.5" thickBot="1" x14ac:dyDescent="0.3">
      <c r="C24" s="236"/>
      <c r="D24" s="146"/>
      <c r="E24" s="146"/>
      <c r="F24" s="146"/>
      <c r="G24" s="236"/>
      <c r="H24" s="145"/>
      <c r="I24" s="145"/>
      <c r="J24" s="145"/>
      <c r="K24" s="145"/>
      <c r="L24" s="145"/>
      <c r="M24" s="219"/>
      <c r="N24" s="241"/>
      <c r="O24" s="145"/>
      <c r="P24" s="145"/>
      <c r="Q24" s="145"/>
      <c r="R24" s="145"/>
      <c r="S24" s="219"/>
      <c r="T24" s="241"/>
      <c r="U24" s="145"/>
      <c r="V24" s="145"/>
      <c r="W24" s="145"/>
      <c r="X24" s="145"/>
      <c r="Y24" s="146"/>
      <c r="Z24" s="231"/>
      <c r="AA24" s="96" t="s">
        <v>43</v>
      </c>
      <c r="AB24" s="96"/>
      <c r="AC24" s="96">
        <v>-315</v>
      </c>
      <c r="AD24" s="146"/>
      <c r="AE24" s="231">
        <v>42209</v>
      </c>
      <c r="AF24" s="96" t="s">
        <v>53</v>
      </c>
      <c r="AG24" s="96">
        <v>40</v>
      </c>
      <c r="AH24" s="96"/>
      <c r="AI24" s="146"/>
      <c r="AJ24" s="231">
        <v>42215</v>
      </c>
      <c r="AK24" s="96" t="s">
        <v>51</v>
      </c>
      <c r="AL24" s="96">
        <f>-AM25</f>
        <v>500</v>
      </c>
      <c r="AM24" s="96"/>
      <c r="AN24" s="146"/>
      <c r="AO24" s="190" t="s">
        <v>18</v>
      </c>
      <c r="AP24" s="191">
        <f>+BR22</f>
        <v>0</v>
      </c>
      <c r="AQ24" s="145"/>
      <c r="AR24" s="19"/>
      <c r="AS24" s="19">
        <f>AM25</f>
        <v>-500</v>
      </c>
      <c r="AT24" s="171">
        <f t="shared" si="8"/>
        <v>6160</v>
      </c>
      <c r="AU24" s="145"/>
      <c r="AV24" s="19">
        <f>AG14</f>
        <v>140</v>
      </c>
      <c r="AW24" s="19"/>
      <c r="AX24" s="171">
        <f>+AX23+SUM(AV24:AW24)</f>
        <v>325</v>
      </c>
      <c r="AY24" s="145"/>
      <c r="AZ24" s="19"/>
      <c r="BA24" s="19"/>
      <c r="BB24" s="172">
        <f>+BB23+SUM(AZ24:BA24)</f>
        <v>1500</v>
      </c>
      <c r="BC24" s="27"/>
      <c r="BD24" s="27"/>
      <c r="BE24" s="27"/>
      <c r="BF24" s="27"/>
      <c r="BG24" s="27"/>
      <c r="BH24" s="19">
        <f>AL24</f>
        <v>500</v>
      </c>
      <c r="BI24" s="19"/>
      <c r="BJ24" s="178">
        <f>+BJ23+SUM(BH24:BI24)</f>
        <v>500</v>
      </c>
      <c r="BK24" s="27"/>
      <c r="BL24" s="167" t="s">
        <v>11</v>
      </c>
      <c r="BM24" s="167" t="s">
        <v>13</v>
      </c>
      <c r="BN24" s="168" t="s">
        <v>2</v>
      </c>
      <c r="BO24" s="27"/>
      <c r="BP24" s="163" t="str">
        <f>+AO27</f>
        <v>Interest Expense</v>
      </c>
      <c r="BQ24" s="164"/>
      <c r="BR24" s="165"/>
      <c r="BS24" s="27"/>
      <c r="BT24" s="166"/>
      <c r="BU24" s="194"/>
      <c r="BV24" s="195"/>
    </row>
    <row r="25" spans="1:74" ht="16.5" thickBot="1" x14ac:dyDescent="0.3">
      <c r="C25" s="236"/>
      <c r="D25" s="146"/>
      <c r="E25" s="146"/>
      <c r="F25" s="146"/>
      <c r="G25" s="236"/>
      <c r="H25" s="145"/>
      <c r="I25" s="145"/>
      <c r="J25" s="145"/>
      <c r="K25" s="145"/>
      <c r="L25" s="145"/>
      <c r="M25" s="219"/>
      <c r="N25" s="241"/>
      <c r="O25" s="145"/>
      <c r="P25" s="145"/>
      <c r="Q25" s="145"/>
      <c r="R25" s="145"/>
      <c r="S25" s="219"/>
      <c r="T25" s="241"/>
      <c r="U25" s="145"/>
      <c r="V25" s="145"/>
      <c r="W25" s="145"/>
      <c r="X25" s="145"/>
      <c r="Y25" s="146"/>
      <c r="Z25" s="155"/>
      <c r="AA25" s="3"/>
      <c r="AB25" s="3"/>
      <c r="AC25" s="3"/>
      <c r="AD25" s="146"/>
      <c r="AE25" s="231"/>
      <c r="AF25" s="96" t="s">
        <v>40</v>
      </c>
      <c r="AG25" s="96"/>
      <c r="AH25" s="96">
        <v>-40</v>
      </c>
      <c r="AI25" s="146"/>
      <c r="AJ25" s="231"/>
      <c r="AK25" s="96" t="s">
        <v>40</v>
      </c>
      <c r="AL25" s="96"/>
      <c r="AM25" s="96">
        <v>-500</v>
      </c>
      <c r="AN25" s="146"/>
      <c r="AO25" s="190" t="s">
        <v>54</v>
      </c>
      <c r="AP25" s="191">
        <f>+BR65</f>
        <v>0</v>
      </c>
      <c r="AQ25" s="145"/>
      <c r="AR25" s="19"/>
      <c r="AS25" s="19"/>
      <c r="AT25" s="171">
        <f t="shared" si="8"/>
        <v>6160</v>
      </c>
      <c r="AU25" s="145"/>
      <c r="AV25" s="145"/>
      <c r="AW25" s="145"/>
      <c r="AX25" s="145"/>
      <c r="AY25" s="145"/>
      <c r="AZ25" s="146"/>
      <c r="BA25" s="146"/>
      <c r="BB25" s="146"/>
      <c r="BC25" s="27"/>
      <c r="BD25" s="161" t="str">
        <f>+AO15</f>
        <v>Interest Payable</v>
      </c>
      <c r="BE25" s="161"/>
      <c r="BF25" s="162"/>
      <c r="BG25" s="27"/>
      <c r="BH25" s="19"/>
      <c r="BI25" s="19"/>
      <c r="BJ25" s="178">
        <f>+BJ24+SUM(BH25:BI25)</f>
        <v>500</v>
      </c>
      <c r="BK25" s="27"/>
      <c r="BL25" s="179" t="s">
        <v>14</v>
      </c>
      <c r="BM25" s="171"/>
      <c r="BN25" s="180">
        <v>0</v>
      </c>
      <c r="BO25" s="27"/>
      <c r="BP25" s="167" t="s">
        <v>11</v>
      </c>
      <c r="BQ25" s="167" t="s">
        <v>13</v>
      </c>
      <c r="BR25" s="168" t="s">
        <v>2</v>
      </c>
      <c r="BS25" s="27"/>
      <c r="BT25" s="27"/>
      <c r="BU25" s="27"/>
      <c r="BV25" s="195"/>
    </row>
    <row r="26" spans="1:74" ht="16.5" thickBot="1" x14ac:dyDescent="0.3">
      <c r="C26" s="236"/>
      <c r="D26" s="146"/>
      <c r="E26" s="146"/>
      <c r="F26" s="146"/>
      <c r="G26" s="236"/>
      <c r="H26" s="145"/>
      <c r="I26" s="145"/>
      <c r="J26" s="145"/>
      <c r="K26" s="145"/>
      <c r="L26" s="145"/>
      <c r="M26" s="219"/>
      <c r="N26" s="241"/>
      <c r="O26" s="145"/>
      <c r="P26" s="145"/>
      <c r="Q26" s="145"/>
      <c r="R26" s="145"/>
      <c r="S26" s="219"/>
      <c r="T26" s="241"/>
      <c r="U26" s="145"/>
      <c r="V26" s="145"/>
      <c r="W26" s="145"/>
      <c r="X26" s="145"/>
      <c r="Y26" s="146"/>
      <c r="Z26" s="235">
        <v>42194</v>
      </c>
      <c r="AA26" s="80" t="s">
        <v>40</v>
      </c>
      <c r="AB26" s="80">
        <v>360</v>
      </c>
      <c r="AC26" s="80"/>
      <c r="AD26" s="146"/>
      <c r="AE26" s="155"/>
      <c r="AF26" s="3"/>
      <c r="AG26" s="3"/>
      <c r="AH26" s="3"/>
      <c r="AI26" s="146"/>
      <c r="AJ26" s="155"/>
      <c r="AK26" s="3"/>
      <c r="AL26" s="3"/>
      <c r="AM26" s="3"/>
      <c r="AN26" s="146"/>
      <c r="AO26" s="190" t="s">
        <v>48</v>
      </c>
      <c r="AP26" s="191">
        <f>+BR72</f>
        <v>0</v>
      </c>
      <c r="AQ26" s="145"/>
      <c r="AR26" s="19"/>
      <c r="AS26" s="19"/>
      <c r="AT26" s="171">
        <f t="shared" si="8"/>
        <v>6160</v>
      </c>
      <c r="AU26" s="145"/>
      <c r="AV26" s="159" t="str">
        <f>+AO8</f>
        <v>Prepaid insurance</v>
      </c>
      <c r="AW26" s="159"/>
      <c r="AX26" s="160"/>
      <c r="AY26" s="145"/>
      <c r="AZ26" s="159" t="s">
        <v>104</v>
      </c>
      <c r="BA26" s="159"/>
      <c r="BB26" s="160"/>
      <c r="BC26" s="27"/>
      <c r="BD26" s="167" t="s">
        <v>11</v>
      </c>
      <c r="BE26" s="167" t="s">
        <v>13</v>
      </c>
      <c r="BF26" s="168" t="s">
        <v>2</v>
      </c>
      <c r="BG26" s="27"/>
      <c r="BH26" s="27"/>
      <c r="BI26" s="27"/>
      <c r="BJ26" s="27"/>
      <c r="BK26" s="27"/>
      <c r="BL26" s="19">
        <f>AB20</f>
        <v>80</v>
      </c>
      <c r="BM26" s="19"/>
      <c r="BN26" s="180">
        <f>+BN25+SUM(BL26:BM26)</f>
        <v>80</v>
      </c>
      <c r="BO26" s="27"/>
      <c r="BP26" s="179" t="s">
        <v>14</v>
      </c>
      <c r="BQ26" s="171"/>
      <c r="BR26" s="180">
        <v>0</v>
      </c>
      <c r="BS26" s="27"/>
      <c r="BT26" s="27"/>
      <c r="BU26" s="27"/>
      <c r="BV26" s="195"/>
    </row>
    <row r="27" spans="1:74" ht="15.75" x14ac:dyDescent="0.25">
      <c r="C27" s="236"/>
      <c r="D27" s="146"/>
      <c r="E27" s="146"/>
      <c r="F27" s="146"/>
      <c r="G27" s="236"/>
      <c r="H27" s="145"/>
      <c r="I27" s="145"/>
      <c r="J27" s="145"/>
      <c r="K27" s="145"/>
      <c r="L27" s="145"/>
      <c r="M27" s="219"/>
      <c r="N27" s="241"/>
      <c r="O27" s="145"/>
      <c r="P27" s="145"/>
      <c r="Q27" s="145"/>
      <c r="R27" s="145"/>
      <c r="S27" s="219"/>
      <c r="T27" s="241"/>
      <c r="U27" s="145"/>
      <c r="V27" s="145"/>
      <c r="W27" s="145"/>
      <c r="X27" s="145"/>
      <c r="Y27" s="146"/>
      <c r="Z27" s="235"/>
      <c r="AA27" s="80" t="s">
        <v>45</v>
      </c>
      <c r="AB27" s="80"/>
      <c r="AC27" s="80">
        <v>-360</v>
      </c>
      <c r="AD27" s="146"/>
      <c r="AE27" s="231">
        <v>42209</v>
      </c>
      <c r="AF27" s="96" t="s">
        <v>3</v>
      </c>
      <c r="AG27" s="96">
        <v>425</v>
      </c>
      <c r="AH27" s="96"/>
      <c r="AI27" s="146"/>
      <c r="AJ27" s="155"/>
      <c r="AK27" s="3"/>
      <c r="AL27" s="3"/>
      <c r="AM27" s="3"/>
      <c r="AN27" s="146"/>
      <c r="AO27" s="190" t="s">
        <v>39</v>
      </c>
      <c r="AP27" s="191">
        <f>+BR28</f>
        <v>0</v>
      </c>
      <c r="AQ27" s="145"/>
      <c r="AR27" s="145"/>
      <c r="AS27" s="145"/>
      <c r="AT27" s="145"/>
      <c r="AU27" s="145"/>
      <c r="AV27" s="167" t="s">
        <v>11</v>
      </c>
      <c r="AW27" s="167" t="s">
        <v>13</v>
      </c>
      <c r="AX27" s="167" t="s">
        <v>2</v>
      </c>
      <c r="AY27" s="145"/>
      <c r="AZ27" s="167" t="s">
        <v>11</v>
      </c>
      <c r="BA27" s="167" t="s">
        <v>13</v>
      </c>
      <c r="BB27" s="168" t="s">
        <v>2</v>
      </c>
      <c r="BC27" s="27"/>
      <c r="BD27" s="173" t="s">
        <v>14</v>
      </c>
      <c r="BE27" s="171"/>
      <c r="BF27" s="176">
        <f>+'Beg Bal'!B14</f>
        <v>0</v>
      </c>
      <c r="BG27" s="27"/>
      <c r="BH27" s="27"/>
      <c r="BI27" s="27"/>
      <c r="BJ27" s="27"/>
      <c r="BK27" s="27"/>
      <c r="BL27" s="19">
        <f>AG24</f>
        <v>40</v>
      </c>
      <c r="BM27" s="19"/>
      <c r="BN27" s="180">
        <f>+BN26+SUM(BL27:BM27)</f>
        <v>120</v>
      </c>
      <c r="BO27" s="27"/>
      <c r="BP27" s="19"/>
      <c r="BQ27" s="19"/>
      <c r="BR27" s="180">
        <f>+BR26+SUM(BP27:BQ27)</f>
        <v>0</v>
      </c>
      <c r="BS27" s="27"/>
      <c r="BT27" s="27"/>
      <c r="BU27" s="27"/>
      <c r="BV27" s="195"/>
    </row>
    <row r="28" spans="1:74" ht="16.5" thickBot="1" x14ac:dyDescent="0.3">
      <c r="C28" s="236"/>
      <c r="D28" s="146"/>
      <c r="E28" s="146"/>
      <c r="F28" s="146"/>
      <c r="G28" s="236"/>
      <c r="H28" s="145"/>
      <c r="I28" s="145"/>
      <c r="J28" s="145"/>
      <c r="K28" s="145"/>
      <c r="L28" s="145"/>
      <c r="M28" s="219"/>
      <c r="N28" s="241"/>
      <c r="O28" s="145"/>
      <c r="P28" s="145"/>
      <c r="Q28" s="145"/>
      <c r="R28" s="145"/>
      <c r="S28" s="219"/>
      <c r="T28" s="241"/>
      <c r="U28" s="145"/>
      <c r="V28" s="145"/>
      <c r="W28" s="145"/>
      <c r="X28" s="145"/>
      <c r="Y28" s="146"/>
      <c r="Z28" s="155"/>
      <c r="AA28" s="3"/>
      <c r="AB28" s="3"/>
      <c r="AC28" s="3"/>
      <c r="AD28" s="146"/>
      <c r="AE28" s="231"/>
      <c r="AF28" s="96" t="s">
        <v>52</v>
      </c>
      <c r="AG28" s="96"/>
      <c r="AH28" s="96">
        <f>-AG27</f>
        <v>-425</v>
      </c>
      <c r="AI28" s="146"/>
      <c r="AJ28" s="155"/>
      <c r="AK28" s="3"/>
      <c r="AL28" s="3"/>
      <c r="AM28" s="3"/>
      <c r="AN28" s="146"/>
      <c r="AO28" s="196" t="s">
        <v>15</v>
      </c>
      <c r="AP28" s="197">
        <f>+SUM(AP5:AP27)</f>
        <v>0</v>
      </c>
      <c r="AQ28" s="145"/>
      <c r="AR28" s="145"/>
      <c r="AS28" s="145"/>
      <c r="AT28" s="145"/>
      <c r="AU28" s="145"/>
      <c r="AV28" s="171" t="s">
        <v>14</v>
      </c>
      <c r="AW28" s="171"/>
      <c r="AX28" s="171">
        <v>0</v>
      </c>
      <c r="AY28" s="145"/>
      <c r="AZ28" s="171" t="s">
        <v>14</v>
      </c>
      <c r="BA28" s="171"/>
      <c r="BB28" s="172">
        <f>+'Beg Bal'!B11</f>
        <v>0</v>
      </c>
      <c r="BC28" s="27"/>
      <c r="BD28" s="19"/>
      <c r="BE28" s="19"/>
      <c r="BF28" s="176">
        <f>+BF27+SUM(BD28:BE28)</f>
        <v>0</v>
      </c>
      <c r="BG28" s="27"/>
      <c r="BH28" s="27"/>
      <c r="BI28" s="27"/>
      <c r="BJ28" s="27"/>
      <c r="BK28" s="27"/>
      <c r="BL28" s="145"/>
      <c r="BM28" s="145"/>
      <c r="BN28" s="145"/>
      <c r="BO28" s="27"/>
      <c r="BP28" s="19"/>
      <c r="BQ28" s="19"/>
      <c r="BR28" s="180">
        <f>+BR27+SUM(BP28:BQ28)</f>
        <v>0</v>
      </c>
      <c r="BS28" s="27"/>
      <c r="BT28" s="182"/>
      <c r="BU28" s="182"/>
      <c r="BV28" s="182"/>
    </row>
    <row r="29" spans="1:74" ht="16.5" thickTop="1" x14ac:dyDescent="0.25">
      <c r="C29" s="236"/>
      <c r="D29" s="146"/>
      <c r="E29" s="146"/>
      <c r="F29" s="146"/>
      <c r="G29" s="236"/>
      <c r="H29" s="145"/>
      <c r="I29" s="145"/>
      <c r="J29" s="145"/>
      <c r="K29" s="145"/>
      <c r="L29" s="145"/>
      <c r="M29" s="219"/>
      <c r="N29" s="241"/>
      <c r="O29" s="145"/>
      <c r="P29" s="145"/>
      <c r="Q29" s="145"/>
      <c r="R29" s="145"/>
      <c r="S29" s="219"/>
      <c r="T29" s="241"/>
      <c r="U29" s="145"/>
      <c r="V29" s="145"/>
      <c r="W29" s="145"/>
      <c r="X29" s="145"/>
      <c r="Y29" s="146"/>
      <c r="Z29" s="242"/>
      <c r="AA29" s="145"/>
      <c r="AB29" s="145"/>
      <c r="AC29" s="145"/>
      <c r="AD29" s="146"/>
      <c r="AE29" s="242"/>
      <c r="AF29" s="145"/>
      <c r="AG29" s="145"/>
      <c r="AH29" s="145"/>
      <c r="AI29" s="146"/>
      <c r="AJ29" s="242"/>
      <c r="AK29" s="145"/>
      <c r="AL29" s="145"/>
      <c r="AM29" s="145"/>
      <c r="AN29" s="146"/>
      <c r="AO29" s="243" t="s">
        <v>4</v>
      </c>
      <c r="AP29" s="180">
        <f>SUM(AP19:AP27)</f>
        <v>-2035</v>
      </c>
      <c r="AQ29" s="145"/>
      <c r="AR29" s="145"/>
      <c r="AS29" s="145"/>
      <c r="AT29" s="145"/>
      <c r="AU29" s="145"/>
      <c r="AV29" s="19">
        <f>AG8</f>
        <v>1000</v>
      </c>
      <c r="AW29" s="19"/>
      <c r="AX29" s="171">
        <f>+AX28+SUM(AV29:AW29)</f>
        <v>1000</v>
      </c>
      <c r="AY29" s="145"/>
      <c r="AZ29" s="19"/>
      <c r="BA29" s="19"/>
      <c r="BB29" s="172">
        <f>+BB28+SUM(AZ29:BA29)</f>
        <v>0</v>
      </c>
      <c r="BC29" s="27"/>
      <c r="BD29" s="19"/>
      <c r="BE29" s="19"/>
      <c r="BF29" s="176">
        <f>+BF28+SUM(BD29:BE29)</f>
        <v>0</v>
      </c>
      <c r="BG29" s="27"/>
      <c r="BH29" s="27"/>
      <c r="BI29" s="27"/>
      <c r="BJ29" s="27"/>
      <c r="BK29" s="27"/>
      <c r="BL29" s="27"/>
      <c r="BM29" s="27"/>
      <c r="BN29" s="27"/>
      <c r="BO29" s="27"/>
      <c r="BP29" s="166"/>
      <c r="BQ29" s="194"/>
      <c r="BR29" s="195"/>
      <c r="BS29" s="27"/>
      <c r="BT29" s="181"/>
      <c r="BU29" s="181"/>
      <c r="BV29" s="181"/>
    </row>
    <row r="30" spans="1:74" ht="15.75" x14ac:dyDescent="0.25">
      <c r="C30" s="236"/>
      <c r="D30" s="146"/>
      <c r="E30" s="146"/>
      <c r="F30" s="146"/>
      <c r="G30" s="236"/>
      <c r="H30" s="145"/>
      <c r="I30" s="145"/>
      <c r="J30" s="145"/>
      <c r="K30" s="145"/>
      <c r="L30" s="145"/>
      <c r="M30" s="219"/>
      <c r="N30" s="241"/>
      <c r="O30" s="145"/>
      <c r="P30" s="145"/>
      <c r="Q30" s="145"/>
      <c r="R30" s="145"/>
      <c r="S30" s="219"/>
      <c r="T30" s="241"/>
      <c r="U30" s="145"/>
      <c r="V30" s="145"/>
      <c r="W30" s="145"/>
      <c r="X30" s="145"/>
      <c r="Y30" s="146"/>
      <c r="Z30" s="242"/>
      <c r="AA30" s="145"/>
      <c r="AB30" s="145"/>
      <c r="AC30" s="145"/>
      <c r="AD30" s="146"/>
      <c r="AE30" s="242"/>
      <c r="AF30" s="145"/>
      <c r="AG30" s="145"/>
      <c r="AH30" s="145"/>
      <c r="AI30" s="146"/>
      <c r="AJ30" s="242"/>
      <c r="AK30" s="145"/>
      <c r="AL30" s="145"/>
      <c r="AM30" s="145"/>
      <c r="AN30" s="146"/>
      <c r="AO30" s="145"/>
      <c r="AP30" s="145"/>
      <c r="AQ30" s="145"/>
      <c r="AR30" s="244"/>
      <c r="AS30" s="244"/>
      <c r="AT30" s="244"/>
      <c r="AU30" s="145"/>
      <c r="AV30" s="19"/>
      <c r="AW30" s="19"/>
      <c r="AX30" s="171">
        <f>+AX29+SUM(AV30:AW30)</f>
        <v>1000</v>
      </c>
      <c r="AY30" s="145"/>
      <c r="AZ30" s="19"/>
      <c r="BA30" s="19"/>
      <c r="BB30" s="172">
        <f>+BB29+SUM(AZ30:BA30)</f>
        <v>0</v>
      </c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195"/>
      <c r="BS30" s="27"/>
      <c r="BT30" s="166"/>
      <c r="BU30" s="194"/>
      <c r="BV30" s="195"/>
    </row>
    <row r="31" spans="1:74" s="88" customFormat="1" ht="15.75" x14ac:dyDescent="0.25">
      <c r="A31" s="86"/>
      <c r="B31" s="9"/>
      <c r="C31" s="236"/>
      <c r="D31" s="146"/>
      <c r="E31" s="146"/>
      <c r="F31" s="146"/>
      <c r="G31" s="236"/>
      <c r="H31" s="145"/>
      <c r="I31" s="145"/>
      <c r="J31" s="145"/>
      <c r="K31" s="145"/>
      <c r="L31" s="145"/>
      <c r="M31" s="219"/>
      <c r="N31" s="241"/>
      <c r="O31" s="145"/>
      <c r="P31" s="145"/>
      <c r="Q31" s="145"/>
      <c r="R31" s="145"/>
      <c r="S31" s="219"/>
      <c r="T31" s="241"/>
      <c r="U31" s="145"/>
      <c r="V31" s="145"/>
      <c r="W31" s="145"/>
      <c r="X31" s="145"/>
      <c r="Y31" s="146"/>
      <c r="Z31" s="242"/>
      <c r="AA31" s="145"/>
      <c r="AB31" s="145"/>
      <c r="AC31" s="145"/>
      <c r="AD31" s="146"/>
      <c r="AE31" s="242"/>
      <c r="AF31" s="145"/>
      <c r="AG31" s="145"/>
      <c r="AH31" s="145"/>
      <c r="AI31" s="146"/>
      <c r="AJ31" s="242"/>
      <c r="AK31" s="145"/>
      <c r="AL31" s="145"/>
      <c r="AM31" s="145"/>
      <c r="AN31" s="146"/>
      <c r="AO31" s="145"/>
      <c r="AP31" s="145"/>
      <c r="AQ31" s="145"/>
      <c r="AR31" s="201"/>
      <c r="AS31" s="201"/>
      <c r="AT31" s="201"/>
      <c r="AU31" s="201"/>
      <c r="AV31" s="201"/>
      <c r="AW31" s="201"/>
      <c r="AX31" s="201"/>
      <c r="AY31" s="201"/>
      <c r="AZ31" s="201"/>
      <c r="BA31" s="201"/>
      <c r="BB31" s="201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202"/>
      <c r="BS31" s="68"/>
      <c r="BT31" s="68"/>
      <c r="BU31" s="68"/>
      <c r="BV31" s="202"/>
    </row>
    <row r="32" spans="1:74" s="89" customFormat="1" ht="16.5" thickBot="1" x14ac:dyDescent="0.3">
      <c r="A32" s="86"/>
      <c r="B32" s="9"/>
      <c r="C32" s="236"/>
      <c r="D32" s="146"/>
      <c r="E32" s="146"/>
      <c r="F32" s="146"/>
      <c r="G32" s="236"/>
      <c r="H32" s="145"/>
      <c r="I32" s="145"/>
      <c r="J32" s="145"/>
      <c r="K32" s="145"/>
      <c r="L32" s="145"/>
      <c r="M32" s="219"/>
      <c r="N32" s="241"/>
      <c r="O32" s="145"/>
      <c r="P32" s="145"/>
      <c r="Q32" s="145"/>
      <c r="R32" s="145"/>
      <c r="S32" s="219"/>
      <c r="T32" s="241"/>
      <c r="U32" s="145"/>
      <c r="V32" s="145"/>
      <c r="W32" s="145"/>
      <c r="X32" s="145"/>
      <c r="Y32" s="146"/>
      <c r="Z32" s="242"/>
      <c r="AA32" s="145"/>
      <c r="AB32" s="145"/>
      <c r="AC32" s="145"/>
      <c r="AD32" s="146"/>
      <c r="AE32" s="242"/>
      <c r="AF32" s="145"/>
      <c r="AG32" s="145"/>
      <c r="AH32" s="145"/>
      <c r="AI32" s="146"/>
      <c r="AJ32" s="242"/>
      <c r="AK32" s="145"/>
      <c r="AL32" s="145"/>
      <c r="AM32" s="145"/>
      <c r="AN32" s="146"/>
      <c r="AO32" s="145"/>
      <c r="AP32" s="145"/>
      <c r="AQ32" s="145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204"/>
      <c r="BS32" s="65"/>
      <c r="BT32" s="65"/>
      <c r="BU32" s="65"/>
      <c r="BV32" s="204"/>
    </row>
    <row r="33" spans="1:74" ht="18.600000000000001" customHeight="1" thickBot="1" x14ac:dyDescent="0.3">
      <c r="C33" s="236"/>
      <c r="D33" s="146"/>
      <c r="E33" s="146"/>
      <c r="F33" s="146"/>
      <c r="G33" s="236"/>
      <c r="H33" s="145"/>
      <c r="I33" s="145"/>
      <c r="J33" s="145"/>
      <c r="K33" s="145"/>
      <c r="L33" s="145"/>
      <c r="M33" s="219"/>
      <c r="N33" s="241"/>
      <c r="O33" s="145"/>
      <c r="P33" s="145"/>
      <c r="Q33" s="145"/>
      <c r="R33" s="145"/>
      <c r="S33" s="219"/>
      <c r="T33" s="241"/>
      <c r="U33" s="145"/>
      <c r="V33" s="145"/>
      <c r="W33" s="145"/>
      <c r="X33" s="145"/>
      <c r="Y33" s="146"/>
      <c r="Z33" s="242"/>
      <c r="AA33" s="145"/>
      <c r="AB33" s="145"/>
      <c r="AC33" s="145"/>
      <c r="AD33" s="146"/>
      <c r="AE33" s="242"/>
      <c r="AF33" s="145"/>
      <c r="AG33" s="145"/>
      <c r="AH33" s="145"/>
      <c r="AI33" s="146"/>
      <c r="AJ33" s="242"/>
      <c r="AK33" s="145"/>
      <c r="AL33" s="145"/>
      <c r="AM33" s="145"/>
      <c r="AN33" s="146"/>
      <c r="AO33" s="145"/>
      <c r="AP33" s="145"/>
      <c r="AQ33" s="145"/>
      <c r="AR33" s="159" t="s">
        <v>61</v>
      </c>
      <c r="AS33" s="205"/>
      <c r="AT33" s="205"/>
      <c r="AU33" s="205"/>
      <c r="AV33" s="205"/>
      <c r="AW33" s="205"/>
      <c r="AX33" s="206"/>
      <c r="AY33" s="146"/>
      <c r="AZ33" s="161" t="s">
        <v>62</v>
      </c>
      <c r="BA33" s="207"/>
      <c r="BB33" s="207"/>
      <c r="BC33" s="207"/>
      <c r="BD33" s="207"/>
      <c r="BE33" s="207"/>
      <c r="BF33" s="208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195"/>
      <c r="BS33" s="27"/>
      <c r="BT33" s="27"/>
      <c r="BU33" s="27"/>
      <c r="BV33" s="195"/>
    </row>
    <row r="34" spans="1:74" ht="15.75" x14ac:dyDescent="0.25">
      <c r="C34" s="236"/>
      <c r="D34" s="146"/>
      <c r="E34" s="146"/>
      <c r="F34" s="146"/>
      <c r="G34" s="236"/>
      <c r="H34" s="145"/>
      <c r="I34" s="145"/>
      <c r="J34" s="145"/>
      <c r="K34" s="145"/>
      <c r="L34" s="145"/>
      <c r="M34" s="219"/>
      <c r="N34" s="241"/>
      <c r="O34" s="145"/>
      <c r="P34" s="145"/>
      <c r="Q34" s="145"/>
      <c r="R34" s="145"/>
      <c r="S34" s="219"/>
      <c r="T34" s="241"/>
      <c r="U34" s="145"/>
      <c r="V34" s="145"/>
      <c r="W34" s="145"/>
      <c r="X34" s="145"/>
      <c r="Y34" s="146"/>
      <c r="Z34" s="242"/>
      <c r="AA34" s="145"/>
      <c r="AB34" s="145"/>
      <c r="AC34" s="145"/>
      <c r="AD34" s="146"/>
      <c r="AE34" s="242"/>
      <c r="AF34" s="145"/>
      <c r="AG34" s="145"/>
      <c r="AH34" s="145"/>
      <c r="AI34" s="146"/>
      <c r="AJ34" s="242"/>
      <c r="AK34" s="145"/>
      <c r="AL34" s="145"/>
      <c r="AM34" s="145"/>
      <c r="AN34" s="146"/>
      <c r="AO34" s="145"/>
      <c r="AP34" s="145"/>
      <c r="AQ34" s="145"/>
      <c r="AR34" s="305" t="s">
        <v>70</v>
      </c>
      <c r="AS34" s="306"/>
      <c r="AT34" s="307"/>
      <c r="AU34" s="146"/>
      <c r="AV34" s="305" t="s">
        <v>74</v>
      </c>
      <c r="AW34" s="306"/>
      <c r="AX34" s="307"/>
      <c r="AY34" s="145"/>
      <c r="AZ34" s="305" t="s">
        <v>66</v>
      </c>
      <c r="BA34" s="306"/>
      <c r="BB34" s="307"/>
      <c r="BC34" s="146"/>
      <c r="BD34" s="305" t="s">
        <v>63</v>
      </c>
      <c r="BE34" s="306"/>
      <c r="BF34" s="30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195"/>
    </row>
    <row r="35" spans="1:74" x14ac:dyDescent="0.25">
      <c r="C35" s="236"/>
      <c r="D35" s="146"/>
      <c r="E35" s="146"/>
      <c r="F35" s="146"/>
      <c r="G35" s="236"/>
      <c r="H35" s="145"/>
      <c r="I35" s="145"/>
      <c r="J35" s="145"/>
      <c r="K35" s="145"/>
      <c r="L35" s="145"/>
      <c r="M35" s="219"/>
      <c r="N35" s="241"/>
      <c r="O35" s="145"/>
      <c r="P35" s="145"/>
      <c r="Q35" s="145"/>
      <c r="R35" s="145"/>
      <c r="S35" s="219"/>
      <c r="T35" s="241"/>
      <c r="U35" s="145"/>
      <c r="V35" s="145"/>
      <c r="W35" s="145"/>
      <c r="X35" s="145"/>
      <c r="Y35" s="146"/>
      <c r="Z35" s="242"/>
      <c r="AA35" s="145"/>
      <c r="AB35" s="145"/>
      <c r="AC35" s="145"/>
      <c r="AD35" s="146"/>
      <c r="AE35" s="242"/>
      <c r="AF35" s="145"/>
      <c r="AG35" s="145"/>
      <c r="AH35" s="145"/>
      <c r="AI35" s="146"/>
      <c r="AJ35" s="242"/>
      <c r="AK35" s="145"/>
      <c r="AL35" s="145"/>
      <c r="AM35" s="145"/>
      <c r="AN35" s="146"/>
      <c r="AO35" s="145"/>
      <c r="AP35" s="145"/>
      <c r="AQ35" s="145"/>
      <c r="AR35" s="167" t="s">
        <v>11</v>
      </c>
      <c r="AS35" s="167" t="s">
        <v>13</v>
      </c>
      <c r="AT35" s="167" t="s">
        <v>2</v>
      </c>
      <c r="AU35" s="146"/>
      <c r="AV35" s="167" t="s">
        <v>11</v>
      </c>
      <c r="AW35" s="167" t="s">
        <v>13</v>
      </c>
      <c r="AX35" s="167" t="s">
        <v>2</v>
      </c>
      <c r="AY35" s="145"/>
      <c r="AZ35" s="167" t="s">
        <v>11</v>
      </c>
      <c r="BA35" s="167" t="s">
        <v>13</v>
      </c>
      <c r="BB35" s="167" t="s">
        <v>2</v>
      </c>
      <c r="BC35" s="146"/>
      <c r="BD35" s="167" t="s">
        <v>11</v>
      </c>
      <c r="BE35" s="167" t="s">
        <v>13</v>
      </c>
      <c r="BF35" s="167" t="s">
        <v>2</v>
      </c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182"/>
      <c r="BU35" s="182"/>
      <c r="BV35" s="182"/>
    </row>
    <row r="36" spans="1:74" s="87" customFormat="1" x14ac:dyDescent="0.25">
      <c r="A36" s="86"/>
      <c r="B36" s="9"/>
      <c r="C36" s="236"/>
      <c r="D36" s="146"/>
      <c r="E36" s="146"/>
      <c r="F36" s="146"/>
      <c r="G36" s="236"/>
      <c r="H36" s="145"/>
      <c r="I36" s="145"/>
      <c r="J36" s="145"/>
      <c r="K36" s="145"/>
      <c r="L36" s="145"/>
      <c r="M36" s="219"/>
      <c r="N36" s="241"/>
      <c r="O36" s="145"/>
      <c r="P36" s="145"/>
      <c r="Q36" s="145"/>
      <c r="R36" s="145"/>
      <c r="S36" s="219"/>
      <c r="T36" s="241"/>
      <c r="U36" s="145"/>
      <c r="V36" s="145"/>
      <c r="W36" s="145"/>
      <c r="X36" s="145"/>
      <c r="Y36" s="146"/>
      <c r="Z36" s="244"/>
      <c r="AA36" s="244"/>
      <c r="AB36" s="244"/>
      <c r="AC36" s="244"/>
      <c r="AD36" s="146"/>
      <c r="AE36" s="244"/>
      <c r="AF36" s="244"/>
      <c r="AG36" s="244"/>
      <c r="AH36" s="244"/>
      <c r="AI36" s="146"/>
      <c r="AJ36" s="244"/>
      <c r="AK36" s="244"/>
      <c r="AL36" s="244"/>
      <c r="AM36" s="244"/>
      <c r="AN36" s="146"/>
      <c r="AO36" s="145"/>
      <c r="AP36" s="145"/>
      <c r="AQ36" s="219"/>
      <c r="AR36" s="171" t="s">
        <v>14</v>
      </c>
      <c r="AS36" s="171"/>
      <c r="AT36" s="171">
        <v>0</v>
      </c>
      <c r="AU36" s="146"/>
      <c r="AV36" s="171" t="s">
        <v>14</v>
      </c>
      <c r="AW36" s="171"/>
      <c r="AX36" s="171">
        <v>0</v>
      </c>
      <c r="AY36" s="145"/>
      <c r="AZ36" s="173" t="s">
        <v>14</v>
      </c>
      <c r="BA36" s="173"/>
      <c r="BB36" s="173">
        <v>0</v>
      </c>
      <c r="BC36" s="146"/>
      <c r="BD36" s="173" t="s">
        <v>14</v>
      </c>
      <c r="BE36" s="173"/>
      <c r="BF36" s="173">
        <v>0</v>
      </c>
      <c r="BG36" s="27"/>
      <c r="BH36" s="244"/>
      <c r="BI36" s="244"/>
      <c r="BJ36" s="244"/>
      <c r="BK36" s="27"/>
      <c r="BL36" s="244"/>
      <c r="BM36" s="244"/>
      <c r="BN36" s="244"/>
      <c r="BO36" s="27"/>
      <c r="BP36" s="27"/>
      <c r="BQ36" s="27"/>
      <c r="BR36" s="27"/>
      <c r="BS36" s="27"/>
      <c r="BT36" s="181"/>
      <c r="BU36" s="181"/>
      <c r="BV36" s="181"/>
    </row>
    <row r="37" spans="1:74" ht="15.75" x14ac:dyDescent="0.25">
      <c r="C37" s="236"/>
      <c r="D37" s="146"/>
      <c r="E37" s="146"/>
      <c r="F37" s="146"/>
      <c r="G37" s="236"/>
      <c r="H37" s="145"/>
      <c r="I37" s="145"/>
      <c r="J37" s="145"/>
      <c r="K37" s="145"/>
      <c r="L37" s="145"/>
      <c r="M37" s="219"/>
      <c r="N37" s="241"/>
      <c r="O37" s="145"/>
      <c r="P37" s="145"/>
      <c r="Q37" s="145"/>
      <c r="R37" s="145"/>
      <c r="S37" s="219"/>
      <c r="T37" s="241"/>
      <c r="U37" s="145"/>
      <c r="V37" s="145"/>
      <c r="W37" s="145"/>
      <c r="X37" s="145"/>
      <c r="Y37" s="146"/>
      <c r="Z37" s="242"/>
      <c r="AA37" s="145"/>
      <c r="AB37" s="145"/>
      <c r="AC37" s="145"/>
      <c r="AD37" s="146"/>
      <c r="AE37" s="242"/>
      <c r="AF37" s="145"/>
      <c r="AG37" s="145"/>
      <c r="AH37" s="145"/>
      <c r="AI37" s="146"/>
      <c r="AJ37" s="242"/>
      <c r="AK37" s="145"/>
      <c r="AL37" s="145"/>
      <c r="AM37" s="145"/>
      <c r="AN37" s="146"/>
      <c r="AO37" s="145"/>
      <c r="AP37" s="145"/>
      <c r="AQ37" s="145"/>
      <c r="AR37" s="19">
        <f>AV9</f>
        <v>720</v>
      </c>
      <c r="AS37" s="19"/>
      <c r="AT37" s="171">
        <f>+AT36+SUM(AR37:AS37)</f>
        <v>720</v>
      </c>
      <c r="AU37" s="146"/>
      <c r="AV37" s="19">
        <f>AV10</f>
        <v>300</v>
      </c>
      <c r="AW37" s="19"/>
      <c r="AX37" s="171">
        <f>+AX36+SUM(AV37:AW37)</f>
        <v>300</v>
      </c>
      <c r="AY37" s="145"/>
      <c r="AZ37" s="19"/>
      <c r="BA37" s="19">
        <f>BE9</f>
        <v>-1500</v>
      </c>
      <c r="BB37" s="173">
        <f>+BB36+SUM(AZ37:BA37)</f>
        <v>-1500</v>
      </c>
      <c r="BC37" s="146"/>
      <c r="BD37" s="19"/>
      <c r="BE37" s="19">
        <f>BE10</f>
        <v>-185</v>
      </c>
      <c r="BF37" s="173">
        <f>+BF36+SUM(BD37:BE37)</f>
        <v>-185</v>
      </c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166"/>
      <c r="BU37" s="194"/>
      <c r="BV37" s="195"/>
    </row>
    <row r="38" spans="1:74" ht="15.75" x14ac:dyDescent="0.25">
      <c r="C38" s="236"/>
      <c r="D38" s="146"/>
      <c r="E38" s="146"/>
      <c r="F38" s="146"/>
      <c r="G38" s="236"/>
      <c r="H38" s="145"/>
      <c r="I38" s="145"/>
      <c r="J38" s="145"/>
      <c r="K38" s="145"/>
      <c r="L38" s="145"/>
      <c r="M38" s="219"/>
      <c r="N38" s="241"/>
      <c r="O38" s="145"/>
      <c r="P38" s="145"/>
      <c r="Q38" s="145"/>
      <c r="R38" s="145"/>
      <c r="S38" s="219"/>
      <c r="T38" s="241"/>
      <c r="U38" s="145"/>
      <c r="V38" s="145"/>
      <c r="W38" s="145"/>
      <c r="X38" s="145"/>
      <c r="Y38" s="146"/>
      <c r="Z38" s="242"/>
      <c r="AA38" s="145"/>
      <c r="AB38" s="145"/>
      <c r="AC38" s="145"/>
      <c r="AD38" s="146"/>
      <c r="AE38" s="242"/>
      <c r="AF38" s="145"/>
      <c r="AG38" s="145"/>
      <c r="AH38" s="145"/>
      <c r="AI38" s="146"/>
      <c r="AJ38" s="242"/>
      <c r="AK38" s="145"/>
      <c r="AL38" s="145"/>
      <c r="AM38" s="145"/>
      <c r="AN38" s="146"/>
      <c r="AO38" s="145"/>
      <c r="AP38" s="145"/>
      <c r="AQ38" s="145"/>
      <c r="AR38" s="19">
        <f>AV11</f>
        <v>425</v>
      </c>
      <c r="AS38" s="19"/>
      <c r="AT38" s="171">
        <f>+AT37+SUM(AR38:AS38)</f>
        <v>1145</v>
      </c>
      <c r="AU38" s="146"/>
      <c r="AV38" s="19"/>
      <c r="AW38" s="19"/>
      <c r="AX38" s="171">
        <f>+AX37+SUM(AV38:AW38)</f>
        <v>300</v>
      </c>
      <c r="AY38" s="145"/>
      <c r="AZ38" s="19"/>
      <c r="BA38" s="19">
        <f>BE12</f>
        <v>-140</v>
      </c>
      <c r="BB38" s="173">
        <f t="shared" ref="BB38:BB42" si="10">+BB37+SUM(AZ38:BA38)</f>
        <v>-1640</v>
      </c>
      <c r="BC38" s="146"/>
      <c r="BD38" s="19"/>
      <c r="BE38" s="19"/>
      <c r="BF38" s="173">
        <f>+BF37+SUM(BD38:BE38)</f>
        <v>-185</v>
      </c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195"/>
    </row>
    <row r="39" spans="1:74" ht="15.75" x14ac:dyDescent="0.25">
      <c r="C39" s="236"/>
      <c r="D39" s="146"/>
      <c r="E39" s="146"/>
      <c r="F39" s="146"/>
      <c r="G39" s="236"/>
      <c r="H39" s="145"/>
      <c r="I39" s="145"/>
      <c r="J39" s="145"/>
      <c r="K39" s="145"/>
      <c r="L39" s="145"/>
      <c r="M39" s="219"/>
      <c r="N39" s="241"/>
      <c r="O39" s="145"/>
      <c r="P39" s="145"/>
      <c r="Q39" s="145"/>
      <c r="R39" s="145"/>
      <c r="S39" s="219"/>
      <c r="T39" s="241"/>
      <c r="U39" s="145"/>
      <c r="V39" s="145"/>
      <c r="W39" s="145"/>
      <c r="X39" s="145"/>
      <c r="Y39" s="146"/>
      <c r="Z39" s="242"/>
      <c r="AA39" s="145"/>
      <c r="AB39" s="145"/>
      <c r="AC39" s="145"/>
      <c r="AD39" s="146"/>
      <c r="AE39" s="242"/>
      <c r="AF39" s="145"/>
      <c r="AG39" s="145"/>
      <c r="AH39" s="145"/>
      <c r="AI39" s="146"/>
      <c r="AJ39" s="242"/>
      <c r="AK39" s="145"/>
      <c r="AL39" s="145"/>
      <c r="AM39" s="145"/>
      <c r="AN39" s="146"/>
      <c r="AO39" s="145"/>
      <c r="AP39" s="145"/>
      <c r="AQ39" s="145"/>
      <c r="AR39" s="19"/>
      <c r="AS39" s="19">
        <f>AW13</f>
        <v>-720</v>
      </c>
      <c r="AT39" s="171">
        <f t="shared" ref="AT39:AT40" si="11">+AT38+SUM(AR39:AS39)</f>
        <v>425</v>
      </c>
      <c r="AU39" s="146"/>
      <c r="AV39" s="19"/>
      <c r="AW39" s="19"/>
      <c r="AX39" s="171">
        <f t="shared" ref="AX39:AX40" si="12">+AX38+SUM(AV39:AW39)</f>
        <v>300</v>
      </c>
      <c r="AY39" s="145"/>
      <c r="AZ39" s="19">
        <f>BD13</f>
        <v>175</v>
      </c>
      <c r="BA39" s="19"/>
      <c r="BB39" s="173">
        <f>+BB38+SUM(AZ39:BA39)</f>
        <v>-1465</v>
      </c>
      <c r="BC39" s="146"/>
      <c r="BD39" s="19"/>
      <c r="BE39" s="19"/>
      <c r="BF39" s="173">
        <f>+BF38+SUM(BD39:BE39)</f>
        <v>-185</v>
      </c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195"/>
    </row>
    <row r="40" spans="1:74" x14ac:dyDescent="0.25">
      <c r="C40" s="236"/>
      <c r="D40" s="146"/>
      <c r="E40" s="146"/>
      <c r="F40" s="146"/>
      <c r="G40" s="236"/>
      <c r="H40" s="145"/>
      <c r="I40" s="145"/>
      <c r="J40" s="145"/>
      <c r="K40" s="145"/>
      <c r="L40" s="145"/>
      <c r="M40" s="219"/>
      <c r="N40" s="241"/>
      <c r="O40" s="145"/>
      <c r="P40" s="145"/>
      <c r="Q40" s="145"/>
      <c r="R40" s="145"/>
      <c r="S40" s="219"/>
      <c r="T40" s="241"/>
      <c r="U40" s="145"/>
      <c r="V40" s="145"/>
      <c r="W40" s="145"/>
      <c r="X40" s="145"/>
      <c r="Y40" s="146"/>
      <c r="Z40" s="242"/>
      <c r="AA40" s="145"/>
      <c r="AB40" s="145"/>
      <c r="AC40" s="145"/>
      <c r="AD40" s="146"/>
      <c r="AE40" s="242"/>
      <c r="AF40" s="145"/>
      <c r="AG40" s="145"/>
      <c r="AH40" s="145"/>
      <c r="AI40" s="146"/>
      <c r="AJ40" s="242"/>
      <c r="AK40" s="145"/>
      <c r="AL40" s="145"/>
      <c r="AM40" s="145"/>
      <c r="AN40" s="146"/>
      <c r="AO40" s="145"/>
      <c r="AP40" s="145"/>
      <c r="AQ40" s="145"/>
      <c r="AR40" s="19"/>
      <c r="AS40" s="19">
        <f>AW16</f>
        <v>-425</v>
      </c>
      <c r="AT40" s="171">
        <f t="shared" si="11"/>
        <v>0</v>
      </c>
      <c r="AU40" s="146"/>
      <c r="AV40" s="19"/>
      <c r="AW40" s="19"/>
      <c r="AX40" s="171">
        <f t="shared" si="12"/>
        <v>300</v>
      </c>
      <c r="AY40" s="145"/>
      <c r="AZ40" s="19">
        <f>BD14</f>
        <v>75</v>
      </c>
      <c r="BA40" s="19"/>
      <c r="BB40" s="173">
        <f t="shared" si="10"/>
        <v>-1390</v>
      </c>
      <c r="BC40" s="146"/>
      <c r="BD40" s="146"/>
      <c r="BE40" s="146"/>
      <c r="BF40" s="146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</row>
    <row r="41" spans="1:74" x14ac:dyDescent="0.25">
      <c r="C41" s="236"/>
      <c r="D41" s="146"/>
      <c r="E41" s="146"/>
      <c r="F41" s="146"/>
      <c r="G41" s="236"/>
      <c r="H41" s="145"/>
      <c r="I41" s="145"/>
      <c r="J41" s="145"/>
      <c r="K41" s="145"/>
      <c r="L41" s="145"/>
      <c r="M41" s="219"/>
      <c r="N41" s="241"/>
      <c r="O41" s="145"/>
      <c r="P41" s="145"/>
      <c r="Q41" s="145"/>
      <c r="R41" s="145"/>
      <c r="S41" s="219"/>
      <c r="T41" s="241"/>
      <c r="U41" s="145"/>
      <c r="V41" s="145"/>
      <c r="W41" s="145"/>
      <c r="X41" s="145"/>
      <c r="Y41" s="146"/>
      <c r="Z41" s="242"/>
      <c r="AA41" s="145"/>
      <c r="AB41" s="145"/>
      <c r="AC41" s="145"/>
      <c r="AD41" s="146"/>
      <c r="AE41" s="242"/>
      <c r="AF41" s="145"/>
      <c r="AG41" s="145"/>
      <c r="AH41" s="145"/>
      <c r="AI41" s="146"/>
      <c r="AJ41" s="242"/>
      <c r="AK41" s="145"/>
      <c r="AL41" s="145"/>
      <c r="AM41" s="145"/>
      <c r="AN41" s="146"/>
      <c r="AO41" s="145"/>
      <c r="AP41" s="145"/>
      <c r="AQ41" s="145"/>
      <c r="AR41" s="245"/>
      <c r="AS41" s="245"/>
      <c r="AT41" s="245"/>
      <c r="AU41" s="246"/>
      <c r="AV41" s="245"/>
      <c r="AW41" s="245"/>
      <c r="AX41" s="245"/>
      <c r="AY41" s="145"/>
      <c r="AZ41" s="19"/>
      <c r="BA41" s="19"/>
      <c r="BB41" s="173">
        <f t="shared" si="10"/>
        <v>-1390</v>
      </c>
      <c r="BC41" s="147"/>
      <c r="BD41" s="27"/>
      <c r="BE41" s="27"/>
      <c r="BF41" s="218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182"/>
      <c r="BU41" s="182"/>
      <c r="BV41" s="182"/>
    </row>
    <row r="42" spans="1:74" x14ac:dyDescent="0.25">
      <c r="C42" s="236"/>
      <c r="D42" s="146"/>
      <c r="E42" s="146"/>
      <c r="F42" s="146"/>
      <c r="G42" s="236"/>
      <c r="H42" s="145"/>
      <c r="I42" s="145"/>
      <c r="J42" s="145"/>
      <c r="K42" s="145"/>
      <c r="L42" s="145"/>
      <c r="M42" s="219"/>
      <c r="N42" s="241"/>
      <c r="O42" s="145"/>
      <c r="P42" s="145"/>
      <c r="Q42" s="145"/>
      <c r="R42" s="145"/>
      <c r="S42" s="219"/>
      <c r="T42" s="241"/>
      <c r="U42" s="145"/>
      <c r="V42" s="145"/>
      <c r="W42" s="145"/>
      <c r="X42" s="145"/>
      <c r="Y42" s="146"/>
      <c r="Z42" s="242"/>
      <c r="AA42" s="145"/>
      <c r="AB42" s="145"/>
      <c r="AC42" s="145"/>
      <c r="AD42" s="146"/>
      <c r="AE42" s="242"/>
      <c r="AF42" s="145"/>
      <c r="AG42" s="145"/>
      <c r="AH42" s="145"/>
      <c r="AI42" s="146"/>
      <c r="AJ42" s="242"/>
      <c r="AK42" s="145"/>
      <c r="AL42" s="145"/>
      <c r="AM42" s="145"/>
      <c r="AN42" s="146"/>
      <c r="AO42" s="145"/>
      <c r="AP42" s="145"/>
      <c r="AQ42" s="145"/>
      <c r="AR42" s="295" t="s">
        <v>76</v>
      </c>
      <c r="AS42" s="296"/>
      <c r="AT42" s="297"/>
      <c r="AU42" s="146"/>
      <c r="AV42" s="295" t="s">
        <v>79</v>
      </c>
      <c r="AW42" s="296"/>
      <c r="AX42" s="297"/>
      <c r="AY42" s="219"/>
      <c r="AZ42" s="19"/>
      <c r="BA42" s="19"/>
      <c r="BB42" s="173">
        <f t="shared" si="10"/>
        <v>-1390</v>
      </c>
      <c r="BC42" s="147"/>
      <c r="BD42" s="27"/>
      <c r="BE42" s="27"/>
      <c r="BF42" s="218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181"/>
      <c r="BU42" s="181"/>
      <c r="BV42" s="181"/>
    </row>
    <row r="43" spans="1:74" ht="18.600000000000001" customHeight="1" x14ac:dyDescent="0.45">
      <c r="C43" s="236"/>
      <c r="D43" s="146"/>
      <c r="E43" s="146"/>
      <c r="F43" s="146"/>
      <c r="G43" s="236"/>
      <c r="H43" s="145"/>
      <c r="I43" s="145"/>
      <c r="J43" s="145"/>
      <c r="K43" s="145"/>
      <c r="L43" s="145"/>
      <c r="M43" s="219"/>
      <c r="N43" s="241"/>
      <c r="O43" s="145"/>
      <c r="P43" s="145"/>
      <c r="Q43" s="145"/>
      <c r="R43" s="145"/>
      <c r="S43" s="219"/>
      <c r="T43" s="241"/>
      <c r="U43" s="145"/>
      <c r="V43" s="145"/>
      <c r="W43" s="145"/>
      <c r="X43" s="145"/>
      <c r="Y43" s="146"/>
      <c r="Z43" s="242"/>
      <c r="AA43" s="145"/>
      <c r="AB43" s="145"/>
      <c r="AC43" s="145"/>
      <c r="AD43" s="146"/>
      <c r="AE43" s="242"/>
      <c r="AF43" s="145"/>
      <c r="AG43" s="145"/>
      <c r="AH43" s="145"/>
      <c r="AI43" s="146"/>
      <c r="AJ43" s="242"/>
      <c r="AK43" s="145"/>
      <c r="AL43" s="145"/>
      <c r="AM43" s="145"/>
      <c r="AN43" s="146"/>
      <c r="AO43" s="145"/>
      <c r="AP43" s="145"/>
      <c r="AQ43" s="145"/>
      <c r="AR43" s="167" t="s">
        <v>11</v>
      </c>
      <c r="AS43" s="167" t="s">
        <v>13</v>
      </c>
      <c r="AT43" s="167" t="s">
        <v>2</v>
      </c>
      <c r="AU43" s="246"/>
      <c r="AV43" s="167" t="s">
        <v>11</v>
      </c>
      <c r="AW43" s="167" t="s">
        <v>13</v>
      </c>
      <c r="AX43" s="167" t="s">
        <v>2</v>
      </c>
      <c r="AY43" s="145"/>
      <c r="AZ43" s="146"/>
      <c r="BA43" s="146"/>
      <c r="BB43" s="146"/>
      <c r="BC43" s="220"/>
      <c r="BD43" s="27"/>
      <c r="BE43" s="27"/>
      <c r="BF43" s="218"/>
      <c r="BG43" s="27"/>
      <c r="BH43" s="27"/>
      <c r="BI43" s="27"/>
      <c r="BJ43" s="27"/>
      <c r="BK43" s="27"/>
      <c r="BL43" s="27"/>
      <c r="BM43" s="27"/>
      <c r="BN43" s="27"/>
      <c r="BO43" s="27"/>
      <c r="BP43" s="182"/>
      <c r="BQ43" s="182"/>
      <c r="BR43" s="182"/>
      <c r="BS43" s="27"/>
      <c r="BT43" s="166"/>
      <c r="BU43" s="194"/>
      <c r="BV43" s="195"/>
    </row>
    <row r="44" spans="1:74" ht="15.75" x14ac:dyDescent="0.25">
      <c r="C44" s="236"/>
      <c r="D44" s="146"/>
      <c r="E44" s="146"/>
      <c r="F44" s="146"/>
      <c r="G44" s="236"/>
      <c r="H44" s="145"/>
      <c r="I44" s="145"/>
      <c r="J44" s="145"/>
      <c r="K44" s="145"/>
      <c r="L44" s="145"/>
      <c r="M44" s="219"/>
      <c r="N44" s="241"/>
      <c r="O44" s="145"/>
      <c r="P44" s="145"/>
      <c r="Q44" s="145"/>
      <c r="R44" s="145"/>
      <c r="S44" s="219"/>
      <c r="T44" s="241"/>
      <c r="U44" s="145"/>
      <c r="V44" s="145"/>
      <c r="W44" s="145"/>
      <c r="X44" s="145"/>
      <c r="Y44" s="146"/>
      <c r="Z44" s="242"/>
      <c r="AA44" s="145"/>
      <c r="AB44" s="145"/>
      <c r="AC44" s="145"/>
      <c r="AD44" s="146"/>
      <c r="AE44" s="242"/>
      <c r="AF44" s="145"/>
      <c r="AG44" s="145"/>
      <c r="AH44" s="145"/>
      <c r="AI44" s="146"/>
      <c r="AJ44" s="242"/>
      <c r="AK44" s="145"/>
      <c r="AL44" s="145"/>
      <c r="AM44" s="145"/>
      <c r="AN44" s="146"/>
      <c r="AO44" s="145"/>
      <c r="AP44" s="145"/>
      <c r="AQ44" s="145"/>
      <c r="AR44" s="171" t="s">
        <v>14</v>
      </c>
      <c r="AS44" s="171"/>
      <c r="AT44" s="171">
        <v>0</v>
      </c>
      <c r="AU44" s="146"/>
      <c r="AV44" s="171" t="s">
        <v>14</v>
      </c>
      <c r="AW44" s="171"/>
      <c r="AX44" s="171">
        <v>0</v>
      </c>
      <c r="AY44" s="145"/>
      <c r="AZ44" s="295" t="s">
        <v>67</v>
      </c>
      <c r="BA44" s="296"/>
      <c r="BB44" s="297"/>
      <c r="BC44" s="147"/>
      <c r="BD44" s="27"/>
      <c r="BE44" s="27"/>
      <c r="BF44" s="218"/>
      <c r="BG44" s="27"/>
      <c r="BH44" s="27"/>
      <c r="BI44" s="27"/>
      <c r="BJ44" s="27"/>
      <c r="BK44" s="27"/>
      <c r="BL44" s="27"/>
      <c r="BM44" s="27"/>
      <c r="BN44" s="27"/>
      <c r="BO44" s="27"/>
      <c r="BP44" s="181"/>
      <c r="BQ44" s="181"/>
      <c r="BR44" s="181"/>
      <c r="BS44" s="27"/>
      <c r="BT44" s="27"/>
      <c r="BU44" s="27"/>
      <c r="BV44" s="195"/>
    </row>
    <row r="45" spans="1:74" ht="15.75" x14ac:dyDescent="0.25">
      <c r="C45" s="236"/>
      <c r="D45" s="146"/>
      <c r="E45" s="146"/>
      <c r="F45" s="146"/>
      <c r="G45" s="236"/>
      <c r="H45" s="145"/>
      <c r="I45" s="145"/>
      <c r="J45" s="145"/>
      <c r="K45" s="145"/>
      <c r="L45" s="145"/>
      <c r="M45" s="219"/>
      <c r="N45" s="241"/>
      <c r="O45" s="145"/>
      <c r="P45" s="145"/>
      <c r="Q45" s="145"/>
      <c r="R45" s="145"/>
      <c r="S45" s="219"/>
      <c r="T45" s="241"/>
      <c r="U45" s="145"/>
      <c r="V45" s="145"/>
      <c r="W45" s="145"/>
      <c r="X45" s="145"/>
      <c r="Y45" s="146"/>
      <c r="Z45" s="242"/>
      <c r="AA45" s="145"/>
      <c r="AB45" s="145"/>
      <c r="AC45" s="145"/>
      <c r="AD45" s="146"/>
      <c r="AE45" s="242"/>
      <c r="AF45" s="145"/>
      <c r="AG45" s="145"/>
      <c r="AH45" s="145"/>
      <c r="AI45" s="146"/>
      <c r="AJ45" s="242"/>
      <c r="AK45" s="145"/>
      <c r="AL45" s="145"/>
      <c r="AM45" s="145"/>
      <c r="AN45" s="146"/>
      <c r="AO45" s="145"/>
      <c r="AP45" s="145"/>
      <c r="AQ45" s="145"/>
      <c r="AR45" s="19"/>
      <c r="AS45" s="19"/>
      <c r="AT45" s="171">
        <f>+AT44+SUM(AR45:AS45)</f>
        <v>0</v>
      </c>
      <c r="AU45" s="146"/>
      <c r="AV45" s="19">
        <f>AV12</f>
        <v>150</v>
      </c>
      <c r="AW45" s="19"/>
      <c r="AX45" s="171">
        <f>+AX44+SUM(AV45:AW45)</f>
        <v>150</v>
      </c>
      <c r="AY45" s="145"/>
      <c r="AZ45" s="167" t="s">
        <v>11</v>
      </c>
      <c r="BA45" s="167" t="s">
        <v>13</v>
      </c>
      <c r="BB45" s="167" t="s">
        <v>2</v>
      </c>
      <c r="BC45" s="147"/>
      <c r="BD45" s="27"/>
      <c r="BE45" s="27"/>
      <c r="BF45" s="218"/>
      <c r="BG45" s="27"/>
      <c r="BH45" s="27"/>
      <c r="BI45" s="27"/>
      <c r="BJ45" s="27"/>
      <c r="BK45" s="27"/>
      <c r="BL45" s="27"/>
      <c r="BM45" s="27"/>
      <c r="BN45" s="27"/>
      <c r="BO45" s="27"/>
      <c r="BP45" s="166"/>
      <c r="BQ45" s="194"/>
      <c r="BR45" s="195"/>
      <c r="BS45" s="27"/>
      <c r="BT45" s="27"/>
      <c r="BU45" s="27"/>
      <c r="BV45" s="195"/>
    </row>
    <row r="46" spans="1:74" ht="15.75" x14ac:dyDescent="0.25">
      <c r="C46" s="236"/>
      <c r="D46" s="146"/>
      <c r="E46" s="146"/>
      <c r="F46" s="146"/>
      <c r="G46" s="236"/>
      <c r="H46" s="145"/>
      <c r="I46" s="145"/>
      <c r="J46" s="145"/>
      <c r="K46" s="145"/>
      <c r="L46" s="145"/>
      <c r="M46" s="219"/>
      <c r="N46" s="241"/>
      <c r="O46" s="145"/>
      <c r="P46" s="145"/>
      <c r="Q46" s="145"/>
      <c r="R46" s="145"/>
      <c r="S46" s="219"/>
      <c r="T46" s="241"/>
      <c r="U46" s="145"/>
      <c r="V46" s="145"/>
      <c r="W46" s="145"/>
      <c r="X46" s="145"/>
      <c r="Y46" s="146"/>
      <c r="Z46" s="242"/>
      <c r="AA46" s="145"/>
      <c r="AB46" s="145"/>
      <c r="AC46" s="145"/>
      <c r="AD46" s="146"/>
      <c r="AE46" s="242"/>
      <c r="AF46" s="145"/>
      <c r="AG46" s="145"/>
      <c r="AH46" s="145"/>
      <c r="AI46" s="146"/>
      <c r="AJ46" s="242"/>
      <c r="AK46" s="145"/>
      <c r="AL46" s="145"/>
      <c r="AM46" s="145"/>
      <c r="AN46" s="146"/>
      <c r="AO46" s="145"/>
      <c r="AP46" s="145"/>
      <c r="AQ46" s="145"/>
      <c r="AR46" s="19"/>
      <c r="AS46" s="19"/>
      <c r="AT46" s="171">
        <f>+AT45+SUM(AR46:AS46)</f>
        <v>0</v>
      </c>
      <c r="AU46" s="146"/>
      <c r="AV46" s="19"/>
      <c r="AW46" s="19">
        <f>AW15</f>
        <v>-150</v>
      </c>
      <c r="AX46" s="171">
        <f>+AX45+SUM(AV46:AW46)</f>
        <v>0</v>
      </c>
      <c r="AY46" s="145"/>
      <c r="AZ46" s="173" t="s">
        <v>14</v>
      </c>
      <c r="BA46" s="173"/>
      <c r="BB46" s="173">
        <v>0</v>
      </c>
      <c r="BC46" s="147"/>
      <c r="BD46" s="27"/>
      <c r="BE46" s="27"/>
      <c r="BF46" s="218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195"/>
      <c r="BS46" s="27"/>
      <c r="BT46" s="147"/>
      <c r="BU46" s="147"/>
      <c r="BV46" s="147"/>
    </row>
    <row r="47" spans="1:74" ht="15.75" x14ac:dyDescent="0.25">
      <c r="C47" s="236"/>
      <c r="D47" s="146"/>
      <c r="E47" s="146"/>
      <c r="F47" s="146"/>
      <c r="G47" s="236"/>
      <c r="H47" s="145"/>
      <c r="I47" s="145"/>
      <c r="J47" s="145"/>
      <c r="K47" s="145"/>
      <c r="L47" s="145"/>
      <c r="M47" s="219"/>
      <c r="N47" s="241"/>
      <c r="O47" s="145"/>
      <c r="P47" s="145"/>
      <c r="Q47" s="145"/>
      <c r="R47" s="145"/>
      <c r="S47" s="219"/>
      <c r="T47" s="241"/>
      <c r="U47" s="145"/>
      <c r="V47" s="145"/>
      <c r="W47" s="145"/>
      <c r="X47" s="145"/>
      <c r="Y47" s="146"/>
      <c r="Z47" s="242"/>
      <c r="AA47" s="145"/>
      <c r="AB47" s="145"/>
      <c r="AC47" s="145"/>
      <c r="AD47" s="146"/>
      <c r="AE47" s="242"/>
      <c r="AF47" s="145"/>
      <c r="AG47" s="145"/>
      <c r="AH47" s="145"/>
      <c r="AI47" s="146"/>
      <c r="AJ47" s="242"/>
      <c r="AK47" s="145"/>
      <c r="AL47" s="145"/>
      <c r="AM47" s="145"/>
      <c r="AN47" s="146"/>
      <c r="AO47" s="145"/>
      <c r="AP47" s="145"/>
      <c r="AQ47" s="145"/>
      <c r="AR47" s="19"/>
      <c r="AS47" s="19"/>
      <c r="AT47" s="171">
        <f>+AT46+SUM(AR47:AS47)</f>
        <v>0</v>
      </c>
      <c r="AU47" s="146"/>
      <c r="AV47" s="19"/>
      <c r="AW47" s="19"/>
      <c r="AX47" s="171">
        <f>+AX46+SUM(AV47:AW47)</f>
        <v>0</v>
      </c>
      <c r="AY47" s="145"/>
      <c r="AZ47" s="19"/>
      <c r="BA47" s="19">
        <f>BE11</f>
        <v>-315</v>
      </c>
      <c r="BB47" s="173">
        <f>+BB46+SUM(AZ47:BA47)</f>
        <v>-315</v>
      </c>
      <c r="BC47" s="147"/>
      <c r="BD47" s="27"/>
      <c r="BE47" s="27"/>
      <c r="BF47" s="218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195"/>
      <c r="BS47" s="27"/>
      <c r="BT47" s="182"/>
      <c r="BU47" s="182"/>
      <c r="BV47" s="182"/>
    </row>
    <row r="48" spans="1:74" x14ac:dyDescent="0.25">
      <c r="C48" s="236"/>
      <c r="D48" s="146"/>
      <c r="E48" s="146"/>
      <c r="F48" s="146"/>
      <c r="G48" s="236"/>
      <c r="H48" s="145"/>
      <c r="I48" s="145"/>
      <c r="J48" s="145"/>
      <c r="K48" s="145"/>
      <c r="L48" s="145"/>
      <c r="M48" s="219"/>
      <c r="N48" s="241"/>
      <c r="O48" s="145"/>
      <c r="P48" s="145"/>
      <c r="Q48" s="145"/>
      <c r="R48" s="145"/>
      <c r="S48" s="219"/>
      <c r="T48" s="241"/>
      <c r="U48" s="145"/>
      <c r="V48" s="145"/>
      <c r="W48" s="145"/>
      <c r="X48" s="145"/>
      <c r="Y48" s="146"/>
      <c r="Z48" s="242"/>
      <c r="AA48" s="145"/>
      <c r="AB48" s="145"/>
      <c r="AC48" s="145"/>
      <c r="AD48" s="146"/>
      <c r="AE48" s="242"/>
      <c r="AF48" s="145"/>
      <c r="AG48" s="145"/>
      <c r="AH48" s="145"/>
      <c r="AI48" s="146"/>
      <c r="AJ48" s="242"/>
      <c r="AK48" s="145"/>
      <c r="AL48" s="145"/>
      <c r="AM48" s="145"/>
      <c r="AN48" s="146"/>
      <c r="AO48" s="219"/>
      <c r="AP48" s="219"/>
      <c r="AQ48" s="145"/>
      <c r="AR48" s="146"/>
      <c r="AS48" s="146"/>
      <c r="AT48" s="146"/>
      <c r="AU48" s="146"/>
      <c r="AV48" s="146"/>
      <c r="AW48" s="146"/>
      <c r="AX48" s="146"/>
      <c r="AY48" s="145"/>
      <c r="AZ48" s="19"/>
      <c r="BA48" s="19"/>
      <c r="BB48" s="173">
        <f>+BB47+SUM(AZ48:BA48)</f>
        <v>-315</v>
      </c>
      <c r="BC48" s="147"/>
      <c r="BD48" s="27"/>
      <c r="BE48" s="27"/>
      <c r="BF48" s="218"/>
      <c r="BG48" s="27"/>
      <c r="BH48" s="27"/>
      <c r="BI48" s="27"/>
      <c r="BJ48" s="27"/>
      <c r="BK48" s="27"/>
      <c r="BL48" s="27"/>
      <c r="BM48" s="27"/>
      <c r="BN48" s="27"/>
      <c r="BO48" s="27"/>
      <c r="BP48" s="147"/>
      <c r="BQ48" s="147"/>
      <c r="BR48" s="147"/>
      <c r="BS48" s="27"/>
      <c r="BT48" s="181"/>
      <c r="BU48" s="181"/>
      <c r="BV48" s="181"/>
    </row>
    <row r="49" spans="3:74" ht="15.75" x14ac:dyDescent="0.25">
      <c r="C49" s="236"/>
      <c r="D49" s="146"/>
      <c r="E49" s="146"/>
      <c r="F49" s="146"/>
      <c r="G49" s="236"/>
      <c r="H49" s="145"/>
      <c r="I49" s="145"/>
      <c r="J49" s="145"/>
      <c r="K49" s="145"/>
      <c r="L49" s="145"/>
      <c r="M49" s="219"/>
      <c r="N49" s="241"/>
      <c r="O49" s="145"/>
      <c r="P49" s="145"/>
      <c r="Q49" s="145"/>
      <c r="R49" s="145"/>
      <c r="S49" s="219"/>
      <c r="T49" s="241"/>
      <c r="U49" s="145"/>
      <c r="V49" s="145"/>
      <c r="W49" s="145"/>
      <c r="X49" s="145"/>
      <c r="Y49" s="146"/>
      <c r="Z49" s="242"/>
      <c r="AA49" s="145"/>
      <c r="AB49" s="145"/>
      <c r="AC49" s="145"/>
      <c r="AD49" s="146"/>
      <c r="AE49" s="242"/>
      <c r="AF49" s="145"/>
      <c r="AG49" s="145"/>
      <c r="AH49" s="145"/>
      <c r="AI49" s="146"/>
      <c r="AJ49" s="242"/>
      <c r="AK49" s="145"/>
      <c r="AL49" s="145"/>
      <c r="AM49" s="145"/>
      <c r="AN49" s="146"/>
      <c r="AO49" s="145"/>
      <c r="AP49" s="145"/>
      <c r="AQ49" s="145"/>
      <c r="AR49" s="295" t="s">
        <v>81</v>
      </c>
      <c r="AS49" s="296"/>
      <c r="AT49" s="297"/>
      <c r="AU49" s="146"/>
      <c r="AV49" s="146"/>
      <c r="AW49" s="146"/>
      <c r="AX49" s="146"/>
      <c r="AY49" s="145"/>
      <c r="AZ49" s="19"/>
      <c r="BA49" s="19"/>
      <c r="BB49" s="173">
        <f>+BB48+SUM(AZ49:BA49)</f>
        <v>-315</v>
      </c>
      <c r="BC49" s="147"/>
      <c r="BD49" s="27"/>
      <c r="BE49" s="27"/>
      <c r="BF49" s="218"/>
      <c r="BG49" s="27"/>
      <c r="BH49" s="27"/>
      <c r="BI49" s="27"/>
      <c r="BJ49" s="27"/>
      <c r="BK49" s="27"/>
      <c r="BL49" s="27"/>
      <c r="BM49" s="27"/>
      <c r="BN49" s="27"/>
      <c r="BO49" s="27"/>
      <c r="BP49" s="182"/>
      <c r="BQ49" s="182"/>
      <c r="BR49" s="182"/>
      <c r="BS49" s="27"/>
      <c r="BT49" s="166"/>
      <c r="BU49" s="194"/>
      <c r="BV49" s="195"/>
    </row>
    <row r="50" spans="3:74" ht="15.75" x14ac:dyDescent="0.25">
      <c r="C50" s="236"/>
      <c r="D50" s="146"/>
      <c r="E50" s="146"/>
      <c r="F50" s="146"/>
      <c r="G50" s="236"/>
      <c r="H50" s="145"/>
      <c r="I50" s="145"/>
      <c r="J50" s="145"/>
      <c r="K50" s="145"/>
      <c r="L50" s="145"/>
      <c r="M50" s="219"/>
      <c r="N50" s="241"/>
      <c r="O50" s="145"/>
      <c r="P50" s="145"/>
      <c r="Q50" s="145"/>
      <c r="R50" s="145"/>
      <c r="S50" s="219"/>
      <c r="T50" s="241"/>
      <c r="U50" s="145"/>
      <c r="V50" s="145"/>
      <c r="W50" s="145"/>
      <c r="X50" s="145"/>
      <c r="Y50" s="146"/>
      <c r="Z50" s="242"/>
      <c r="AA50" s="145"/>
      <c r="AB50" s="145"/>
      <c r="AC50" s="145"/>
      <c r="AD50" s="146"/>
      <c r="AE50" s="242"/>
      <c r="AF50" s="145"/>
      <c r="AG50" s="145"/>
      <c r="AH50" s="145"/>
      <c r="AI50" s="146"/>
      <c r="AJ50" s="242"/>
      <c r="AK50" s="145"/>
      <c r="AL50" s="145"/>
      <c r="AM50" s="145"/>
      <c r="AN50" s="146"/>
      <c r="AO50" s="145"/>
      <c r="AP50" s="145"/>
      <c r="AQ50" s="145"/>
      <c r="AR50" s="167" t="s">
        <v>11</v>
      </c>
      <c r="AS50" s="167" t="s">
        <v>13</v>
      </c>
      <c r="AT50" s="167" t="s">
        <v>2</v>
      </c>
      <c r="AU50" s="146"/>
      <c r="AV50" s="146"/>
      <c r="AW50" s="146"/>
      <c r="AX50" s="146"/>
      <c r="AY50" s="145"/>
      <c r="AZ50" s="27"/>
      <c r="BA50" s="27"/>
      <c r="BB50" s="218"/>
      <c r="BC50" s="147"/>
      <c r="BD50" s="27"/>
      <c r="BE50" s="27"/>
      <c r="BF50" s="218"/>
      <c r="BG50" s="27"/>
      <c r="BH50" s="27"/>
      <c r="BI50" s="27"/>
      <c r="BJ50" s="27"/>
      <c r="BK50" s="27"/>
      <c r="BL50" s="27"/>
      <c r="BM50" s="27"/>
      <c r="BN50" s="27"/>
      <c r="BO50" s="27"/>
      <c r="BP50" s="181"/>
      <c r="BQ50" s="181"/>
      <c r="BR50" s="181"/>
      <c r="BS50" s="27"/>
      <c r="BT50" s="27"/>
      <c r="BU50" s="27"/>
      <c r="BV50" s="195"/>
    </row>
    <row r="51" spans="3:74" ht="16.5" thickBot="1" x14ac:dyDescent="0.3">
      <c r="C51" s="236"/>
      <c r="D51" s="146"/>
      <c r="E51" s="146"/>
      <c r="F51" s="146"/>
      <c r="G51" s="236"/>
      <c r="H51" s="145"/>
      <c r="I51" s="145"/>
      <c r="J51" s="145"/>
      <c r="K51" s="145"/>
      <c r="L51" s="145"/>
      <c r="M51" s="219"/>
      <c r="N51" s="241"/>
      <c r="O51" s="145"/>
      <c r="P51" s="145"/>
      <c r="Q51" s="145"/>
      <c r="R51" s="145"/>
      <c r="S51" s="219"/>
      <c r="T51" s="241"/>
      <c r="U51" s="145"/>
      <c r="V51" s="145"/>
      <c r="W51" s="145"/>
      <c r="X51" s="145"/>
      <c r="Y51" s="146"/>
      <c r="Z51" s="242"/>
      <c r="AA51" s="145"/>
      <c r="AB51" s="145"/>
      <c r="AC51" s="145"/>
      <c r="AD51" s="146"/>
      <c r="AE51" s="242"/>
      <c r="AF51" s="145"/>
      <c r="AG51" s="145"/>
      <c r="AH51" s="145"/>
      <c r="AI51" s="146"/>
      <c r="AJ51" s="242"/>
      <c r="AK51" s="145"/>
      <c r="AL51" s="145"/>
      <c r="AM51" s="145"/>
      <c r="AN51" s="146"/>
      <c r="AO51" s="145"/>
      <c r="AP51" s="145"/>
      <c r="AQ51" s="145"/>
      <c r="AR51" s="171" t="s">
        <v>14</v>
      </c>
      <c r="AS51" s="171"/>
      <c r="AT51" s="171">
        <v>0</v>
      </c>
      <c r="AU51" s="146"/>
      <c r="AV51" s="146"/>
      <c r="AW51" s="146"/>
      <c r="AX51" s="146"/>
      <c r="AY51" s="145"/>
      <c r="AZ51" s="245" t="s">
        <v>64</v>
      </c>
      <c r="BA51" s="146"/>
      <c r="BB51" s="146"/>
      <c r="BC51" s="147"/>
      <c r="BD51" s="147"/>
      <c r="BE51" s="147"/>
      <c r="BF51" s="247">
        <f>+BF39+BB42+BB49+BF46+BF53</f>
        <v>-1890</v>
      </c>
      <c r="BG51" s="27"/>
      <c r="BH51" s="27"/>
      <c r="BI51" s="27"/>
      <c r="BJ51" s="27"/>
      <c r="BK51" s="27"/>
      <c r="BL51" s="27"/>
      <c r="BM51" s="27"/>
      <c r="BN51" s="27"/>
      <c r="BO51" s="27"/>
      <c r="BP51" s="166"/>
      <c r="BQ51" s="194"/>
      <c r="BR51" s="195"/>
      <c r="BS51" s="27"/>
      <c r="BT51" s="27"/>
      <c r="BU51" s="27"/>
      <c r="BV51" s="195"/>
    </row>
    <row r="52" spans="3:74" ht="16.5" thickTop="1" x14ac:dyDescent="0.25">
      <c r="C52" s="236"/>
      <c r="D52" s="146"/>
      <c r="E52" s="146"/>
      <c r="F52" s="146"/>
      <c r="G52" s="236"/>
      <c r="H52" s="145"/>
      <c r="I52" s="145"/>
      <c r="J52" s="145"/>
      <c r="K52" s="145"/>
      <c r="L52" s="145"/>
      <c r="M52" s="219"/>
      <c r="N52" s="241"/>
      <c r="O52" s="145"/>
      <c r="P52" s="145"/>
      <c r="Q52" s="145"/>
      <c r="R52" s="145"/>
      <c r="S52" s="219"/>
      <c r="T52" s="241"/>
      <c r="U52" s="145"/>
      <c r="V52" s="145"/>
      <c r="W52" s="145"/>
      <c r="X52" s="145"/>
      <c r="Y52" s="146"/>
      <c r="Z52" s="242"/>
      <c r="AA52" s="145"/>
      <c r="AB52" s="145"/>
      <c r="AC52" s="145"/>
      <c r="AD52" s="146"/>
      <c r="AE52" s="242"/>
      <c r="AF52" s="145"/>
      <c r="AG52" s="145"/>
      <c r="AH52" s="145"/>
      <c r="AI52" s="146"/>
      <c r="AJ52" s="242"/>
      <c r="AK52" s="145"/>
      <c r="AL52" s="145"/>
      <c r="AM52" s="145"/>
      <c r="AN52" s="146"/>
      <c r="AO52" s="145"/>
      <c r="AP52" s="145"/>
      <c r="AQ52" s="145"/>
      <c r="AR52" s="19">
        <f>AV14</f>
        <v>500</v>
      </c>
      <c r="AS52" s="19"/>
      <c r="AT52" s="171">
        <f>+AT51+SUM(AR52:AS52)</f>
        <v>500</v>
      </c>
      <c r="AU52" s="146"/>
      <c r="AV52" s="146"/>
      <c r="AW52" s="146"/>
      <c r="AX52" s="146"/>
      <c r="AY52" s="145"/>
      <c r="AZ52" s="145"/>
      <c r="BA52" s="145"/>
      <c r="BB52" s="145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195"/>
      <c r="BS52" s="27"/>
      <c r="BT52" s="27"/>
      <c r="BU52" s="27"/>
      <c r="BV52" s="195"/>
    </row>
    <row r="53" spans="3:74" ht="15.75" x14ac:dyDescent="0.25">
      <c r="C53" s="236"/>
      <c r="D53" s="146"/>
      <c r="E53" s="146"/>
      <c r="F53" s="146"/>
      <c r="G53" s="236"/>
      <c r="H53" s="145"/>
      <c r="I53" s="145"/>
      <c r="J53" s="145"/>
      <c r="K53" s="145"/>
      <c r="L53" s="145"/>
      <c r="M53" s="219"/>
      <c r="N53" s="241"/>
      <c r="O53" s="145"/>
      <c r="P53" s="145"/>
      <c r="Q53" s="145"/>
      <c r="R53" s="145"/>
      <c r="S53" s="219"/>
      <c r="T53" s="241"/>
      <c r="U53" s="145"/>
      <c r="V53" s="145"/>
      <c r="W53" s="145"/>
      <c r="X53" s="145"/>
      <c r="Y53" s="146"/>
      <c r="Z53" s="242"/>
      <c r="AA53" s="145"/>
      <c r="AB53" s="145"/>
      <c r="AC53" s="145"/>
      <c r="AD53" s="146"/>
      <c r="AE53" s="242"/>
      <c r="AF53" s="145"/>
      <c r="AG53" s="145"/>
      <c r="AH53" s="145"/>
      <c r="AI53" s="146"/>
      <c r="AJ53" s="242"/>
      <c r="AK53" s="145"/>
      <c r="AL53" s="145"/>
      <c r="AM53" s="145"/>
      <c r="AN53" s="146"/>
      <c r="AO53" s="145"/>
      <c r="AP53" s="145"/>
      <c r="AQ53" s="145"/>
      <c r="AR53" s="19"/>
      <c r="AS53" s="19"/>
      <c r="AT53" s="171">
        <f>+AT52+SUM(AR53:AS53)</f>
        <v>500</v>
      </c>
      <c r="AU53" s="146"/>
      <c r="AV53" s="146"/>
      <c r="AW53" s="146"/>
      <c r="AX53" s="146"/>
      <c r="AY53" s="145"/>
      <c r="AZ53" s="145"/>
      <c r="BA53" s="145"/>
      <c r="BB53" s="145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195"/>
      <c r="BS53" s="27"/>
      <c r="BT53" s="27"/>
      <c r="BU53" s="27"/>
      <c r="BV53" s="27"/>
    </row>
    <row r="54" spans="3:74" x14ac:dyDescent="0.25">
      <c r="C54" s="236"/>
      <c r="D54" s="146"/>
      <c r="E54" s="146"/>
      <c r="F54" s="146"/>
      <c r="G54" s="236"/>
      <c r="H54" s="145"/>
      <c r="I54" s="145"/>
      <c r="J54" s="145"/>
      <c r="K54" s="145"/>
      <c r="L54" s="145"/>
      <c r="M54" s="219"/>
      <c r="N54" s="241"/>
      <c r="O54" s="145"/>
      <c r="P54" s="145"/>
      <c r="Q54" s="145"/>
      <c r="R54" s="145"/>
      <c r="S54" s="219"/>
      <c r="T54" s="241"/>
      <c r="U54" s="145"/>
      <c r="V54" s="145"/>
      <c r="W54" s="145"/>
      <c r="X54" s="145"/>
      <c r="Y54" s="146"/>
      <c r="Z54" s="242"/>
      <c r="AA54" s="145"/>
      <c r="AB54" s="145"/>
      <c r="AC54" s="145"/>
      <c r="AD54" s="146"/>
      <c r="AE54" s="242"/>
      <c r="AF54" s="145"/>
      <c r="AG54" s="145"/>
      <c r="AH54" s="145"/>
      <c r="AI54" s="146"/>
      <c r="AJ54" s="242"/>
      <c r="AK54" s="145"/>
      <c r="AL54" s="145"/>
      <c r="AM54" s="145"/>
      <c r="AN54" s="146"/>
      <c r="AO54" s="145"/>
      <c r="AP54" s="145"/>
      <c r="AQ54" s="145"/>
      <c r="AR54" s="19"/>
      <c r="AS54" s="19"/>
      <c r="AT54" s="171">
        <f>+AT53+SUM(AR54:AS54)</f>
        <v>500</v>
      </c>
      <c r="AU54" s="146"/>
      <c r="AV54" s="146"/>
      <c r="AW54" s="146"/>
      <c r="AX54" s="146"/>
      <c r="AY54" s="145"/>
      <c r="AZ54" s="145"/>
      <c r="BA54" s="145"/>
      <c r="BB54" s="145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</row>
    <row r="55" spans="3:74" x14ac:dyDescent="0.25">
      <c r="C55" s="236"/>
      <c r="D55" s="146"/>
      <c r="E55" s="146"/>
      <c r="F55" s="146"/>
      <c r="G55" s="236"/>
      <c r="H55" s="145"/>
      <c r="I55" s="145"/>
      <c r="J55" s="145"/>
      <c r="K55" s="145"/>
      <c r="L55" s="145"/>
      <c r="M55" s="219"/>
      <c r="N55" s="241"/>
      <c r="O55" s="145"/>
      <c r="P55" s="145"/>
      <c r="Q55" s="145"/>
      <c r="R55" s="145"/>
      <c r="S55" s="219"/>
      <c r="T55" s="241"/>
      <c r="U55" s="145"/>
      <c r="V55" s="145"/>
      <c r="W55" s="145"/>
      <c r="X55" s="145"/>
      <c r="Y55" s="146"/>
      <c r="Z55" s="242"/>
      <c r="AA55" s="145"/>
      <c r="AB55" s="145"/>
      <c r="AC55" s="145"/>
      <c r="AD55" s="146"/>
      <c r="AE55" s="242"/>
      <c r="AF55" s="145"/>
      <c r="AG55" s="145"/>
      <c r="AH55" s="145"/>
      <c r="AI55" s="146"/>
      <c r="AJ55" s="242"/>
      <c r="AK55" s="145"/>
      <c r="AL55" s="145"/>
      <c r="AM55" s="145"/>
      <c r="AN55" s="146"/>
      <c r="AO55" s="145"/>
      <c r="AP55" s="145"/>
      <c r="AQ55" s="145"/>
      <c r="AR55" s="146"/>
      <c r="AS55" s="146"/>
      <c r="AT55" s="146"/>
      <c r="AU55" s="146"/>
      <c r="AV55" s="146"/>
      <c r="AW55" s="146"/>
      <c r="AX55" s="146"/>
      <c r="AY55" s="145"/>
      <c r="AZ55" s="145"/>
      <c r="BA55" s="145"/>
      <c r="BB55" s="145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</row>
    <row r="56" spans="3:74" ht="15.75" thickBot="1" x14ac:dyDescent="0.3">
      <c r="C56" s="236"/>
      <c r="D56" s="146"/>
      <c r="E56" s="146"/>
      <c r="F56" s="146"/>
      <c r="G56" s="236"/>
      <c r="H56" s="145"/>
      <c r="I56" s="145"/>
      <c r="J56" s="145"/>
      <c r="K56" s="145"/>
      <c r="L56" s="145"/>
      <c r="M56" s="219"/>
      <c r="N56" s="241"/>
      <c r="O56" s="145"/>
      <c r="P56" s="145"/>
      <c r="Q56" s="145"/>
      <c r="R56" s="145"/>
      <c r="S56" s="219"/>
      <c r="T56" s="241"/>
      <c r="U56" s="145"/>
      <c r="V56" s="145"/>
      <c r="W56" s="145"/>
      <c r="X56" s="145"/>
      <c r="Y56" s="146"/>
      <c r="Z56" s="242"/>
      <c r="AA56" s="145"/>
      <c r="AB56" s="145"/>
      <c r="AC56" s="145"/>
      <c r="AD56" s="146"/>
      <c r="AE56" s="242"/>
      <c r="AF56" s="145"/>
      <c r="AG56" s="145"/>
      <c r="AH56" s="145"/>
      <c r="AI56" s="146"/>
      <c r="AJ56" s="242"/>
      <c r="AK56" s="145"/>
      <c r="AL56" s="145"/>
      <c r="AM56" s="145"/>
      <c r="AN56" s="146"/>
      <c r="AO56" s="145"/>
      <c r="AP56" s="145"/>
      <c r="AQ56" s="145"/>
      <c r="AR56" s="245" t="s">
        <v>65</v>
      </c>
      <c r="AS56" s="146"/>
      <c r="AT56" s="146"/>
      <c r="AU56" s="146"/>
      <c r="AV56" s="146"/>
      <c r="AW56" s="146"/>
      <c r="AX56" s="248">
        <f>+AT40+AX40+AT47+AX47+AT54+AX54</f>
        <v>800</v>
      </c>
      <c r="AY56" s="145"/>
      <c r="AZ56" s="145"/>
      <c r="BA56" s="145"/>
      <c r="BB56" s="145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</row>
    <row r="57" spans="3:74" ht="15.75" thickTop="1" x14ac:dyDescent="0.25">
      <c r="C57" s="236"/>
      <c r="D57" s="146"/>
      <c r="E57" s="146"/>
      <c r="F57" s="146"/>
      <c r="G57" s="236"/>
      <c r="H57" s="145"/>
      <c r="I57" s="145"/>
      <c r="J57" s="145"/>
      <c r="K57" s="145"/>
      <c r="L57" s="145"/>
      <c r="M57" s="219"/>
      <c r="N57" s="241"/>
      <c r="O57" s="145"/>
      <c r="P57" s="145"/>
      <c r="Q57" s="145"/>
      <c r="R57" s="145"/>
      <c r="S57" s="219"/>
      <c r="T57" s="241"/>
      <c r="U57" s="145"/>
      <c r="V57" s="145"/>
      <c r="W57" s="145"/>
      <c r="X57" s="145"/>
      <c r="Y57" s="146"/>
      <c r="Z57" s="242"/>
      <c r="AA57" s="145"/>
      <c r="AB57" s="145"/>
      <c r="AC57" s="145"/>
      <c r="AD57" s="146"/>
      <c r="AE57" s="242"/>
      <c r="AF57" s="145"/>
      <c r="AG57" s="145"/>
      <c r="AH57" s="145"/>
      <c r="AI57" s="146"/>
      <c r="AJ57" s="242"/>
      <c r="AK57" s="145"/>
      <c r="AL57" s="145"/>
      <c r="AM57" s="145"/>
      <c r="AN57" s="146"/>
      <c r="AO57" s="145"/>
      <c r="AP57" s="145"/>
      <c r="AQ57" s="145"/>
      <c r="AR57" s="145"/>
      <c r="AS57" s="145"/>
      <c r="AT57" s="145"/>
      <c r="AU57" s="145"/>
      <c r="AV57" s="145"/>
      <c r="AW57" s="145"/>
      <c r="AX57" s="145"/>
      <c r="AY57" s="145"/>
      <c r="AZ57" s="145"/>
      <c r="BA57" s="145"/>
      <c r="BB57" s="145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</row>
    <row r="58" spans="3:74" x14ac:dyDescent="0.25">
      <c r="C58" s="236"/>
      <c r="D58" s="146"/>
      <c r="E58" s="146"/>
      <c r="F58" s="146"/>
      <c r="G58" s="236"/>
      <c r="H58" s="145"/>
      <c r="I58" s="145"/>
      <c r="J58" s="145"/>
      <c r="K58" s="145"/>
      <c r="L58" s="145"/>
      <c r="M58" s="219"/>
      <c r="N58" s="241"/>
      <c r="O58" s="145"/>
      <c r="P58" s="145"/>
      <c r="Q58" s="145"/>
      <c r="R58" s="145"/>
      <c r="S58" s="219"/>
      <c r="T58" s="241"/>
      <c r="U58" s="145"/>
      <c r="V58" s="145"/>
      <c r="W58" s="145"/>
      <c r="X58" s="145"/>
      <c r="Y58" s="146"/>
      <c r="Z58" s="242"/>
      <c r="AA58" s="145"/>
      <c r="AB58" s="145"/>
      <c r="AC58" s="145"/>
      <c r="AD58" s="146"/>
      <c r="AE58" s="242"/>
      <c r="AF58" s="145"/>
      <c r="AG58" s="145"/>
      <c r="AH58" s="145"/>
      <c r="AI58" s="146"/>
      <c r="AJ58" s="242"/>
      <c r="AK58" s="145"/>
      <c r="AL58" s="145"/>
      <c r="AM58" s="145"/>
      <c r="AN58" s="146"/>
      <c r="AO58" s="145"/>
      <c r="AP58" s="145"/>
      <c r="AQ58" s="145"/>
      <c r="AR58" s="145"/>
      <c r="AS58" s="145"/>
      <c r="AT58" s="145"/>
      <c r="AU58" s="145"/>
      <c r="AV58" s="145"/>
      <c r="AW58" s="145"/>
      <c r="AX58" s="145"/>
      <c r="AY58" s="145"/>
      <c r="AZ58" s="145"/>
      <c r="BA58" s="145"/>
      <c r="BB58" s="145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</row>
    <row r="60" spans="3:74" x14ac:dyDescent="0.25">
      <c r="BP60" s="15" t="str">
        <f>+AO25</f>
        <v>Depreciation Expense - Auto</v>
      </c>
      <c r="BQ60" s="15"/>
      <c r="BR60" s="36"/>
    </row>
    <row r="61" spans="3:74" x14ac:dyDescent="0.25">
      <c r="BP61" s="16" t="s">
        <v>11</v>
      </c>
      <c r="BQ61" s="16" t="s">
        <v>13</v>
      </c>
      <c r="BR61" s="37" t="s">
        <v>2</v>
      </c>
    </row>
    <row r="62" spans="3:74" ht="15.75" x14ac:dyDescent="0.25">
      <c r="BP62" s="35" t="s">
        <v>14</v>
      </c>
      <c r="BQ62" s="18"/>
      <c r="BR62" s="23">
        <v>0</v>
      </c>
      <c r="BT62" s="24"/>
      <c r="BU62" s="24"/>
      <c r="BV62" s="24"/>
    </row>
    <row r="63" spans="3:74" ht="15.75" x14ac:dyDescent="0.25">
      <c r="BP63" s="19"/>
      <c r="BQ63" s="19"/>
      <c r="BR63" s="23">
        <f>+BR62+SUM(BP63:BQ63)</f>
        <v>0</v>
      </c>
      <c r="BT63" s="25"/>
      <c r="BU63" s="25"/>
      <c r="BV63" s="25"/>
    </row>
    <row r="64" spans="3:74" ht="15.75" x14ac:dyDescent="0.25">
      <c r="BL64" s="27"/>
      <c r="BM64" s="27"/>
      <c r="BN64" s="39"/>
      <c r="BP64" s="19"/>
      <c r="BQ64" s="19"/>
      <c r="BR64" s="23">
        <f t="shared" ref="BR64:BR65" si="13">+BR63+SUM(BP64:BQ64)</f>
        <v>0</v>
      </c>
      <c r="BT64" s="38"/>
      <c r="BU64" s="26"/>
      <c r="BV64" s="39"/>
    </row>
    <row r="65" spans="56:74" ht="15.75" x14ac:dyDescent="0.25">
      <c r="BP65" s="19"/>
      <c r="BQ65" s="19"/>
      <c r="BR65" s="23">
        <f t="shared" si="13"/>
        <v>0</v>
      </c>
      <c r="BT65" s="27"/>
      <c r="BU65" s="27"/>
      <c r="BV65" s="39"/>
    </row>
    <row r="66" spans="56:74" ht="15.75" x14ac:dyDescent="0.25">
      <c r="BT66" s="27"/>
      <c r="BU66" s="27"/>
      <c r="BV66" s="39"/>
    </row>
    <row r="67" spans="56:74" x14ac:dyDescent="0.25">
      <c r="BP67" s="15" t="s">
        <v>57</v>
      </c>
      <c r="BQ67" s="15"/>
      <c r="BR67" s="36"/>
      <c r="BT67" s="28"/>
      <c r="BU67" s="28"/>
      <c r="BV67" s="28"/>
    </row>
    <row r="68" spans="56:74" x14ac:dyDescent="0.25">
      <c r="BP68" s="16" t="s">
        <v>11</v>
      </c>
      <c r="BQ68" s="16" t="s">
        <v>13</v>
      </c>
      <c r="BR68" s="37" t="s">
        <v>2</v>
      </c>
      <c r="BT68" s="24"/>
      <c r="BU68" s="24"/>
      <c r="BV68" s="24"/>
    </row>
    <row r="69" spans="56:74" ht="15.75" x14ac:dyDescent="0.25">
      <c r="BP69" s="35" t="s">
        <v>14</v>
      </c>
      <c r="BQ69" s="18"/>
      <c r="BR69" s="23">
        <v>0</v>
      </c>
      <c r="BT69" s="25"/>
      <c r="BU69" s="25"/>
      <c r="BV69" s="25"/>
    </row>
    <row r="70" spans="56:74" ht="15.75" x14ac:dyDescent="0.25">
      <c r="BP70" s="19"/>
      <c r="BQ70" s="19"/>
      <c r="BR70" s="23">
        <f>+BR69+SUM(BP70:BQ70)</f>
        <v>0</v>
      </c>
      <c r="BT70" s="38"/>
      <c r="BU70" s="26"/>
      <c r="BV70" s="39"/>
    </row>
    <row r="71" spans="56:74" ht="15.75" x14ac:dyDescent="0.25">
      <c r="BD71" s="24"/>
      <c r="BE71" s="24"/>
      <c r="BF71" s="24"/>
      <c r="BP71" s="19"/>
      <c r="BQ71" s="19"/>
      <c r="BR71" s="23">
        <f t="shared" ref="BR71:BR72" si="14">+BR70+SUM(BP71:BQ71)</f>
        <v>0</v>
      </c>
      <c r="BT71" s="27"/>
      <c r="BU71" s="27"/>
      <c r="BV71" s="39"/>
    </row>
    <row r="72" spans="56:74" ht="15.75" x14ac:dyDescent="0.25">
      <c r="BD72" s="25"/>
      <c r="BE72" s="25"/>
      <c r="BF72" s="25"/>
      <c r="BP72" s="19"/>
      <c r="BQ72" s="19"/>
      <c r="BR72" s="23">
        <f t="shared" si="14"/>
        <v>0</v>
      </c>
      <c r="BT72" s="27"/>
      <c r="BU72" s="27"/>
      <c r="BV72" s="39"/>
    </row>
    <row r="73" spans="56:74" ht="15.75" x14ac:dyDescent="0.25">
      <c r="BD73" s="38"/>
      <c r="BE73" s="26"/>
      <c r="BF73" s="39"/>
      <c r="BT73" s="27"/>
      <c r="BU73" s="27"/>
      <c r="BV73" s="39"/>
    </row>
    <row r="74" spans="56:74" ht="15.75" x14ac:dyDescent="0.25">
      <c r="BD74" s="27"/>
      <c r="BE74" s="27"/>
      <c r="BF74" s="39"/>
      <c r="BL74" s="24"/>
      <c r="BM74" s="24"/>
      <c r="BN74" s="24"/>
    </row>
    <row r="75" spans="56:74" ht="15.75" x14ac:dyDescent="0.25">
      <c r="BD75" s="27"/>
      <c r="BE75" s="27"/>
      <c r="BF75" s="39"/>
      <c r="BL75" s="25"/>
      <c r="BM75" s="25"/>
      <c r="BN75" s="25"/>
    </row>
    <row r="76" spans="56:74" ht="15.75" x14ac:dyDescent="0.25">
      <c r="BD76" s="28"/>
      <c r="BE76" s="28"/>
      <c r="BF76" s="28"/>
      <c r="BL76" s="38"/>
      <c r="BM76" s="26"/>
      <c r="BN76" s="39"/>
    </row>
    <row r="77" spans="56:74" ht="15.75" x14ac:dyDescent="0.25">
      <c r="BD77" s="24"/>
      <c r="BE77" s="24"/>
      <c r="BF77" s="24"/>
      <c r="BL77" s="27"/>
      <c r="BM77" s="27"/>
      <c r="BN77" s="39"/>
    </row>
    <row r="78" spans="56:74" ht="15.75" x14ac:dyDescent="0.25">
      <c r="BD78" s="25"/>
      <c r="BE78" s="25"/>
      <c r="BF78" s="25"/>
      <c r="BL78" s="27"/>
      <c r="BM78" s="27"/>
      <c r="BN78" s="39"/>
    </row>
    <row r="79" spans="56:74" ht="15.75" x14ac:dyDescent="0.25">
      <c r="BD79" s="38"/>
      <c r="BE79" s="26"/>
      <c r="BF79" s="39"/>
      <c r="BL79" s="28"/>
      <c r="BM79" s="28"/>
      <c r="BN79" s="28"/>
    </row>
    <row r="80" spans="56:74" ht="15.75" x14ac:dyDescent="0.25">
      <c r="BD80" s="27"/>
      <c r="BE80" s="27"/>
      <c r="BF80" s="39"/>
      <c r="BL80" s="24"/>
      <c r="BM80" s="24"/>
      <c r="BN80" s="24"/>
    </row>
    <row r="81" spans="1:77" s="32" customFormat="1" ht="15.75" x14ac:dyDescent="0.25">
      <c r="A81" s="86"/>
      <c r="B81" s="9"/>
      <c r="C81" s="95"/>
      <c r="D81" s="9"/>
      <c r="E81" s="9"/>
      <c r="F81" s="9"/>
      <c r="G81" s="95"/>
      <c r="H81" s="8"/>
      <c r="I81" s="8"/>
      <c r="J81" s="8"/>
      <c r="K81" s="8"/>
      <c r="L81" s="8"/>
      <c r="M81" s="31"/>
      <c r="N81" s="82"/>
      <c r="O81" s="8"/>
      <c r="P81" s="8"/>
      <c r="Q81" s="8"/>
      <c r="R81" s="8"/>
      <c r="S81" s="31"/>
      <c r="T81" s="82"/>
      <c r="U81" s="8"/>
      <c r="V81" s="8"/>
      <c r="W81" s="8"/>
      <c r="X81" s="8"/>
      <c r="Y81" s="9"/>
      <c r="Z81" s="83"/>
      <c r="AA81" s="8"/>
      <c r="AB81" s="8"/>
      <c r="AC81" s="8"/>
      <c r="AD81" s="9"/>
      <c r="AE81" s="83"/>
      <c r="AF81" s="8"/>
      <c r="AG81" s="8"/>
      <c r="AH81" s="8"/>
      <c r="AI81" s="9"/>
      <c r="AJ81" s="83"/>
      <c r="AK81" s="8"/>
      <c r="AL81" s="8"/>
      <c r="AM81" s="8"/>
      <c r="AN81" s="9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D81" s="27"/>
      <c r="BE81" s="27"/>
      <c r="BF81" s="39"/>
      <c r="BH81" s="24"/>
      <c r="BI81" s="24"/>
      <c r="BJ81" s="24"/>
      <c r="BL81" s="25"/>
      <c r="BM81" s="25"/>
      <c r="BN81" s="25"/>
      <c r="BW81" s="9"/>
      <c r="BX81" s="9"/>
      <c r="BY81" s="9"/>
    </row>
    <row r="82" spans="1:77" s="32" customFormat="1" ht="15.75" x14ac:dyDescent="0.25">
      <c r="A82" s="86"/>
      <c r="B82" s="9"/>
      <c r="C82" s="95"/>
      <c r="D82" s="9"/>
      <c r="E82" s="9"/>
      <c r="F82" s="9"/>
      <c r="G82" s="95"/>
      <c r="H82" s="8"/>
      <c r="I82" s="8"/>
      <c r="J82" s="8"/>
      <c r="K82" s="8"/>
      <c r="L82" s="8"/>
      <c r="M82" s="31"/>
      <c r="N82" s="82"/>
      <c r="O82" s="8"/>
      <c r="P82" s="8"/>
      <c r="Q82" s="8"/>
      <c r="R82" s="8"/>
      <c r="S82" s="31"/>
      <c r="T82" s="82"/>
      <c r="U82" s="8"/>
      <c r="V82" s="8"/>
      <c r="W82" s="8"/>
      <c r="X82" s="8"/>
      <c r="Y82" s="9"/>
      <c r="Z82" s="83"/>
      <c r="AA82" s="8"/>
      <c r="AB82" s="8"/>
      <c r="AC82" s="8"/>
      <c r="AD82" s="9"/>
      <c r="AE82" s="83"/>
      <c r="AF82" s="8"/>
      <c r="AG82" s="8"/>
      <c r="AH82" s="8"/>
      <c r="AI82" s="9"/>
      <c r="AJ82" s="83"/>
      <c r="AK82" s="8"/>
      <c r="AL82" s="8"/>
      <c r="AM82" s="8"/>
      <c r="AN82" s="9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D82" s="27"/>
      <c r="BE82" s="27"/>
      <c r="BF82" s="39"/>
      <c r="BH82" s="25"/>
      <c r="BI82" s="25"/>
      <c r="BJ82" s="25"/>
      <c r="BL82" s="38"/>
      <c r="BM82" s="26"/>
      <c r="BN82" s="39"/>
      <c r="BW82" s="9"/>
      <c r="BX82" s="9"/>
      <c r="BY82" s="9"/>
    </row>
    <row r="83" spans="1:77" s="32" customFormat="1" ht="15.75" x14ac:dyDescent="0.25">
      <c r="A83" s="86"/>
      <c r="B83" s="9"/>
      <c r="C83" s="95"/>
      <c r="D83" s="9"/>
      <c r="E83" s="9"/>
      <c r="F83" s="9"/>
      <c r="G83" s="95"/>
      <c r="H83" s="8"/>
      <c r="I83" s="8"/>
      <c r="J83" s="8"/>
      <c r="K83" s="8"/>
      <c r="L83" s="8"/>
      <c r="M83" s="31"/>
      <c r="N83" s="82"/>
      <c r="O83" s="8"/>
      <c r="P83" s="8"/>
      <c r="Q83" s="8"/>
      <c r="R83" s="8"/>
      <c r="S83" s="31"/>
      <c r="T83" s="82"/>
      <c r="U83" s="8"/>
      <c r="V83" s="8"/>
      <c r="W83" s="8"/>
      <c r="X83" s="8"/>
      <c r="Y83" s="9"/>
      <c r="Z83" s="83"/>
      <c r="AA83" s="8"/>
      <c r="AB83" s="8"/>
      <c r="AC83" s="8"/>
      <c r="AD83" s="9"/>
      <c r="AE83" s="83"/>
      <c r="AF83" s="8"/>
      <c r="AG83" s="8"/>
      <c r="AH83" s="8"/>
      <c r="AI83" s="9"/>
      <c r="AJ83" s="83"/>
      <c r="AK83" s="8"/>
      <c r="AL83" s="8"/>
      <c r="AM83" s="8"/>
      <c r="AN83" s="9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H83" s="38"/>
      <c r="BI83" s="26"/>
      <c r="BJ83" s="39"/>
      <c r="BW83" s="9"/>
      <c r="BX83" s="9"/>
      <c r="BY83" s="9"/>
    </row>
    <row r="84" spans="1:77" s="32" customFormat="1" ht="15.75" x14ac:dyDescent="0.25">
      <c r="A84" s="86"/>
      <c r="B84" s="9"/>
      <c r="C84" s="95"/>
      <c r="D84" s="9"/>
      <c r="E84" s="9"/>
      <c r="F84" s="9"/>
      <c r="G84" s="95"/>
      <c r="H84" s="8"/>
      <c r="I84" s="8"/>
      <c r="J84" s="8"/>
      <c r="K84" s="8"/>
      <c r="L84" s="8"/>
      <c r="M84" s="31"/>
      <c r="N84" s="82"/>
      <c r="O84" s="8"/>
      <c r="P84" s="8"/>
      <c r="Q84" s="8"/>
      <c r="R84" s="8"/>
      <c r="S84" s="31"/>
      <c r="T84" s="82"/>
      <c r="U84" s="8"/>
      <c r="V84" s="8"/>
      <c r="W84" s="8"/>
      <c r="X84" s="8"/>
      <c r="Y84" s="9"/>
      <c r="Z84" s="83"/>
      <c r="AA84" s="8"/>
      <c r="AB84" s="8"/>
      <c r="AC84" s="8"/>
      <c r="AD84" s="9"/>
      <c r="AE84" s="83"/>
      <c r="AF84" s="8"/>
      <c r="AG84" s="8"/>
      <c r="AH84" s="8"/>
      <c r="AI84" s="9"/>
      <c r="AJ84" s="83"/>
      <c r="AK84" s="8"/>
      <c r="AL84" s="8"/>
      <c r="AM84" s="8"/>
      <c r="AN84" s="9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H84" s="27"/>
      <c r="BI84" s="27"/>
      <c r="BJ84" s="39"/>
      <c r="BW84" s="9"/>
      <c r="BX84" s="9"/>
      <c r="BY84" s="9"/>
    </row>
    <row r="85" spans="1:77" s="32" customFormat="1" ht="15.75" x14ac:dyDescent="0.25">
      <c r="A85" s="86"/>
      <c r="B85" s="9"/>
      <c r="C85" s="95"/>
      <c r="D85" s="9"/>
      <c r="E85" s="9"/>
      <c r="F85" s="9"/>
      <c r="G85" s="95"/>
      <c r="H85" s="8"/>
      <c r="I85" s="8"/>
      <c r="J85" s="8"/>
      <c r="K85" s="8"/>
      <c r="L85" s="8"/>
      <c r="M85" s="31"/>
      <c r="N85" s="82"/>
      <c r="O85" s="8"/>
      <c r="P85" s="8"/>
      <c r="Q85" s="8"/>
      <c r="R85" s="8"/>
      <c r="S85" s="31"/>
      <c r="T85" s="82"/>
      <c r="U85" s="8"/>
      <c r="V85" s="8"/>
      <c r="W85" s="8"/>
      <c r="X85" s="8"/>
      <c r="Y85" s="9"/>
      <c r="Z85" s="83"/>
      <c r="AA85" s="8"/>
      <c r="AB85" s="8"/>
      <c r="AC85" s="8"/>
      <c r="AD85" s="9"/>
      <c r="AE85" s="83"/>
      <c r="AF85" s="8"/>
      <c r="AG85" s="8"/>
      <c r="AH85" s="8"/>
      <c r="AI85" s="9"/>
      <c r="AJ85" s="83"/>
      <c r="AK85" s="8"/>
      <c r="AL85" s="8"/>
      <c r="AM85" s="8"/>
      <c r="AN85" s="9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H85" s="27"/>
      <c r="BI85" s="27"/>
      <c r="BJ85" s="39"/>
      <c r="BW85" s="9"/>
      <c r="BX85" s="9"/>
      <c r="BY85" s="9"/>
    </row>
    <row r="86" spans="1:77" s="32" customFormat="1" x14ac:dyDescent="0.25">
      <c r="A86" s="86"/>
      <c r="B86" s="9"/>
      <c r="C86" s="95"/>
      <c r="D86" s="9"/>
      <c r="E86" s="9"/>
      <c r="F86" s="9"/>
      <c r="G86" s="95"/>
      <c r="H86" s="8"/>
      <c r="I86" s="8"/>
      <c r="J86" s="8"/>
      <c r="K86" s="8"/>
      <c r="L86" s="8"/>
      <c r="M86" s="31"/>
      <c r="N86" s="82"/>
      <c r="O86" s="8"/>
      <c r="P86" s="8"/>
      <c r="Q86" s="8"/>
      <c r="R86" s="8"/>
      <c r="S86" s="31"/>
      <c r="T86" s="82"/>
      <c r="U86" s="8"/>
      <c r="V86" s="8"/>
      <c r="W86" s="8"/>
      <c r="X86" s="8"/>
      <c r="Y86" s="9"/>
      <c r="Z86" s="83"/>
      <c r="AA86" s="8"/>
      <c r="AB86" s="8"/>
      <c r="AC86" s="8"/>
      <c r="AD86" s="9"/>
      <c r="AE86" s="83"/>
      <c r="AF86" s="8"/>
      <c r="AG86" s="8"/>
      <c r="AH86" s="8"/>
      <c r="AI86" s="9"/>
      <c r="AJ86" s="83"/>
      <c r="AK86" s="8"/>
      <c r="AL86" s="8"/>
      <c r="AM86" s="8"/>
      <c r="AN86" s="9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H86" s="28"/>
      <c r="BI86" s="28"/>
      <c r="BJ86" s="28"/>
      <c r="BW86" s="9"/>
      <c r="BX86" s="9"/>
      <c r="BY86" s="9"/>
    </row>
    <row r="87" spans="1:77" s="32" customFormat="1" x14ac:dyDescent="0.25">
      <c r="A87" s="86"/>
      <c r="B87" s="9"/>
      <c r="C87" s="95"/>
      <c r="D87" s="9"/>
      <c r="E87" s="9"/>
      <c r="F87" s="9"/>
      <c r="G87" s="95"/>
      <c r="H87" s="8"/>
      <c r="I87" s="8"/>
      <c r="J87" s="8"/>
      <c r="K87" s="8"/>
      <c r="L87" s="8"/>
      <c r="M87" s="31"/>
      <c r="N87" s="82"/>
      <c r="O87" s="8"/>
      <c r="P87" s="8"/>
      <c r="Q87" s="8"/>
      <c r="R87" s="8"/>
      <c r="S87" s="31"/>
      <c r="T87" s="82"/>
      <c r="U87" s="8"/>
      <c r="V87" s="8"/>
      <c r="W87" s="8"/>
      <c r="X87" s="8"/>
      <c r="Y87" s="9"/>
      <c r="Z87" s="83"/>
      <c r="AA87" s="8"/>
      <c r="AB87" s="8"/>
      <c r="AC87" s="8"/>
      <c r="AD87" s="9"/>
      <c r="AE87" s="83"/>
      <c r="AF87" s="8"/>
      <c r="AG87" s="8"/>
      <c r="AH87" s="8"/>
      <c r="AI87" s="9"/>
      <c r="AJ87" s="83"/>
      <c r="AK87" s="8"/>
      <c r="AL87" s="8"/>
      <c r="AM87" s="8"/>
      <c r="AN87" s="9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H87" s="24"/>
      <c r="BI87" s="24"/>
      <c r="BJ87" s="24"/>
      <c r="BW87" s="9"/>
      <c r="BX87" s="9"/>
      <c r="BY87" s="9"/>
    </row>
    <row r="88" spans="1:77" s="32" customFormat="1" x14ac:dyDescent="0.25">
      <c r="A88" s="86"/>
      <c r="B88" s="9"/>
      <c r="C88" s="95"/>
      <c r="D88" s="9"/>
      <c r="E88" s="9"/>
      <c r="F88" s="9"/>
      <c r="G88" s="95"/>
      <c r="H88" s="8"/>
      <c r="I88" s="8"/>
      <c r="J88" s="8"/>
      <c r="K88" s="8"/>
      <c r="L88" s="8"/>
      <c r="M88" s="31"/>
      <c r="N88" s="82"/>
      <c r="O88" s="8"/>
      <c r="P88" s="8"/>
      <c r="Q88" s="8"/>
      <c r="R88" s="8"/>
      <c r="S88" s="31"/>
      <c r="T88" s="82"/>
      <c r="U88" s="8"/>
      <c r="V88" s="8"/>
      <c r="W88" s="8"/>
      <c r="X88" s="8"/>
      <c r="Y88" s="9"/>
      <c r="Z88" s="83"/>
      <c r="AA88" s="8"/>
      <c r="AB88" s="8"/>
      <c r="AC88" s="8"/>
      <c r="AD88" s="9"/>
      <c r="AE88" s="83"/>
      <c r="AF88" s="8"/>
      <c r="AG88" s="8"/>
      <c r="AH88" s="8"/>
      <c r="AI88" s="9"/>
      <c r="AJ88" s="83"/>
      <c r="AK88" s="8"/>
      <c r="AL88" s="8"/>
      <c r="AM88" s="8"/>
      <c r="AN88" s="9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H88" s="25"/>
      <c r="BI88" s="25"/>
      <c r="BJ88" s="25"/>
      <c r="BW88" s="9"/>
      <c r="BX88" s="9"/>
      <c r="BY88" s="9"/>
    </row>
    <row r="89" spans="1:77" s="32" customFormat="1" ht="15.75" x14ac:dyDescent="0.25">
      <c r="A89" s="86"/>
      <c r="B89" s="9"/>
      <c r="C89" s="95"/>
      <c r="D89" s="9"/>
      <c r="E89" s="9"/>
      <c r="F89" s="9"/>
      <c r="G89" s="95"/>
      <c r="H89" s="8"/>
      <c r="I89" s="8"/>
      <c r="J89" s="8"/>
      <c r="K89" s="8"/>
      <c r="L89" s="8"/>
      <c r="M89" s="31"/>
      <c r="N89" s="82"/>
      <c r="O89" s="8"/>
      <c r="P89" s="8"/>
      <c r="Q89" s="8"/>
      <c r="R89" s="8"/>
      <c r="S89" s="31"/>
      <c r="T89" s="82"/>
      <c r="U89" s="8"/>
      <c r="V89" s="8"/>
      <c r="W89" s="8"/>
      <c r="X89" s="8"/>
      <c r="Y89" s="9"/>
      <c r="Z89" s="83"/>
      <c r="AA89" s="8"/>
      <c r="AB89" s="8"/>
      <c r="AC89" s="8"/>
      <c r="AD89" s="9"/>
      <c r="AE89" s="83"/>
      <c r="AF89" s="8"/>
      <c r="AG89" s="8"/>
      <c r="AH89" s="8"/>
      <c r="AI89" s="9"/>
      <c r="AJ89" s="83"/>
      <c r="AK89" s="8"/>
      <c r="AL89" s="8"/>
      <c r="AM89" s="8"/>
      <c r="AN89" s="9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H89" s="38"/>
      <c r="BI89" s="26"/>
      <c r="BJ89" s="39"/>
      <c r="BW89" s="9"/>
      <c r="BX89" s="9"/>
      <c r="BY89" s="9"/>
    </row>
    <row r="90" spans="1:77" s="32" customFormat="1" ht="15.75" x14ac:dyDescent="0.25">
      <c r="A90" s="86"/>
      <c r="B90" s="9"/>
      <c r="C90" s="95"/>
      <c r="D90" s="9"/>
      <c r="E90" s="9"/>
      <c r="F90" s="9"/>
      <c r="G90" s="95"/>
      <c r="H90" s="8"/>
      <c r="I90" s="8"/>
      <c r="J90" s="8"/>
      <c r="K90" s="8"/>
      <c r="L90" s="8"/>
      <c r="M90" s="31"/>
      <c r="N90" s="82"/>
      <c r="O90" s="8"/>
      <c r="P90" s="8"/>
      <c r="Q90" s="8"/>
      <c r="R90" s="8"/>
      <c r="S90" s="31"/>
      <c r="T90" s="82"/>
      <c r="U90" s="8"/>
      <c r="V90" s="8"/>
      <c r="W90" s="8"/>
      <c r="X90" s="8"/>
      <c r="Y90" s="9"/>
      <c r="Z90" s="83"/>
      <c r="AA90" s="8"/>
      <c r="AB90" s="8"/>
      <c r="AC90" s="8"/>
      <c r="AD90" s="9"/>
      <c r="AE90" s="83"/>
      <c r="AF90" s="8"/>
      <c r="AG90" s="8"/>
      <c r="AH90" s="8"/>
      <c r="AI90" s="9"/>
      <c r="AJ90" s="83"/>
      <c r="AK90" s="8"/>
      <c r="AL90" s="8"/>
      <c r="AM90" s="8"/>
      <c r="AN90" s="9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H90" s="27"/>
      <c r="BI90" s="27"/>
      <c r="BJ90" s="39"/>
      <c r="BW90" s="9"/>
      <c r="BX90" s="9"/>
      <c r="BY90" s="9"/>
    </row>
    <row r="91" spans="1:77" s="32" customFormat="1" ht="15.75" x14ac:dyDescent="0.25">
      <c r="A91" s="86"/>
      <c r="B91" s="9"/>
      <c r="C91" s="95"/>
      <c r="D91" s="9"/>
      <c r="E91" s="9"/>
      <c r="F91" s="9"/>
      <c r="G91" s="95"/>
      <c r="H91" s="8"/>
      <c r="I91" s="8"/>
      <c r="J91" s="8"/>
      <c r="K91" s="8"/>
      <c r="L91" s="8"/>
      <c r="M91" s="31"/>
      <c r="N91" s="82"/>
      <c r="O91" s="8"/>
      <c r="P91" s="8"/>
      <c r="Q91" s="8"/>
      <c r="R91" s="8"/>
      <c r="S91" s="31"/>
      <c r="T91" s="82"/>
      <c r="U91" s="8"/>
      <c r="V91" s="8"/>
      <c r="W91" s="8"/>
      <c r="X91" s="8"/>
      <c r="Y91" s="9"/>
      <c r="Z91" s="83"/>
      <c r="AA91" s="8"/>
      <c r="AB91" s="8"/>
      <c r="AC91" s="8"/>
      <c r="AD91" s="9"/>
      <c r="AE91" s="83"/>
      <c r="AF91" s="8"/>
      <c r="AG91" s="8"/>
      <c r="AH91" s="8"/>
      <c r="AI91" s="9"/>
      <c r="AJ91" s="83"/>
      <c r="AK91" s="8"/>
      <c r="AL91" s="8"/>
      <c r="AM91" s="8"/>
      <c r="AN91" s="9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H91" s="27"/>
      <c r="BI91" s="27"/>
      <c r="BJ91" s="39"/>
      <c r="BW91" s="9"/>
      <c r="BX91" s="9"/>
      <c r="BY91" s="9"/>
    </row>
    <row r="92" spans="1:77" s="32" customFormat="1" ht="15.75" x14ac:dyDescent="0.25">
      <c r="A92" s="86"/>
      <c r="B92" s="9"/>
      <c r="C92" s="95"/>
      <c r="D92" s="9"/>
      <c r="E92" s="9"/>
      <c r="F92" s="9"/>
      <c r="G92" s="95"/>
      <c r="H92" s="8"/>
      <c r="I92" s="8"/>
      <c r="J92" s="8"/>
      <c r="K92" s="8"/>
      <c r="L92" s="8"/>
      <c r="M92" s="31"/>
      <c r="N92" s="82"/>
      <c r="O92" s="8"/>
      <c r="P92" s="8"/>
      <c r="Q92" s="8"/>
      <c r="R92" s="8"/>
      <c r="S92" s="31"/>
      <c r="T92" s="82"/>
      <c r="U92" s="8"/>
      <c r="V92" s="8"/>
      <c r="W92" s="8"/>
      <c r="X92" s="8"/>
      <c r="Y92" s="9"/>
      <c r="Z92" s="83"/>
      <c r="AA92" s="8"/>
      <c r="AB92" s="8"/>
      <c r="AC92" s="8"/>
      <c r="AD92" s="9"/>
      <c r="AE92" s="83"/>
      <c r="AF92" s="8"/>
      <c r="AG92" s="8"/>
      <c r="AH92" s="8"/>
      <c r="AI92" s="9"/>
      <c r="AJ92" s="83"/>
      <c r="AK92" s="8"/>
      <c r="AL92" s="8"/>
      <c r="AM92" s="8"/>
      <c r="AN92" s="9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H92" s="27"/>
      <c r="BI92" s="27"/>
      <c r="BJ92" s="39"/>
      <c r="BW92" s="9"/>
      <c r="BX92" s="9"/>
      <c r="BY92" s="9"/>
    </row>
    <row r="107" spans="1:77" s="8" customFormat="1" x14ac:dyDescent="0.25">
      <c r="A107" s="86"/>
      <c r="B107" s="9"/>
      <c r="C107" s="95"/>
      <c r="D107" s="9"/>
      <c r="E107" s="9"/>
      <c r="F107" s="9"/>
      <c r="G107" s="95"/>
      <c r="M107" s="31"/>
      <c r="N107" s="82"/>
      <c r="S107" s="31"/>
      <c r="T107" s="82"/>
      <c r="Y107" s="9"/>
      <c r="Z107" s="83"/>
      <c r="AD107" s="9"/>
      <c r="AE107" s="83"/>
      <c r="AI107" s="9"/>
      <c r="AJ107" s="83"/>
      <c r="AN107" s="9"/>
      <c r="AV107" s="31"/>
      <c r="AW107" s="31"/>
      <c r="AX107" s="31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9"/>
      <c r="BX107" s="9"/>
      <c r="BY107" s="9"/>
    </row>
  </sheetData>
  <sheetProtection algorithmName="SHA-512" hashValue="T36UwJCzAEez1SCIOIhC+tQ3oBexrBJShFb0tvIebtFLuoK9qggDC626riBgzAcr7f08BSVqgNlvkfH6kz0cRA==" saltValue="7Jn00kQqX3pA/KMr7R8KOg==" spinCount="100000" sheet="1" formatCells="0" formatColumns="0" formatRows="0" insertColumns="0" insertRows="0" insertHyperlinks="0" deleteColumns="0" deleteRows="0" selectLockedCells="1" sort="0" autoFilter="0" pivotTables="0"/>
  <mergeCells count="12">
    <mergeCell ref="AR49:AT49"/>
    <mergeCell ref="AQ1:AR1"/>
    <mergeCell ref="AQ2:AR2"/>
    <mergeCell ref="AP3:AP4"/>
    <mergeCell ref="AQ3:AT3"/>
    <mergeCell ref="AR34:AT34"/>
    <mergeCell ref="AZ34:BB34"/>
    <mergeCell ref="BD34:BF34"/>
    <mergeCell ref="AR42:AT42"/>
    <mergeCell ref="AV42:AX42"/>
    <mergeCell ref="AZ44:BB44"/>
    <mergeCell ref="AV34:AX34"/>
  </mergeCells>
  <conditionalFormatting sqref="AP28">
    <cfRule type="cellIs" dxfId="62" priority="10" operator="lessThan">
      <formula>-1</formula>
    </cfRule>
    <cfRule type="cellIs" dxfId="61" priority="11" operator="greaterThan">
      <formula>1</formula>
    </cfRule>
    <cfRule type="cellIs" dxfId="60" priority="12" operator="between">
      <formula>-1</formula>
      <formula>1</formula>
    </cfRule>
  </conditionalFormatting>
  <conditionalFormatting sqref="AT5">
    <cfRule type="cellIs" dxfId="59" priority="7" operator="lessThan">
      <formula>-1</formula>
    </cfRule>
    <cfRule type="cellIs" dxfId="58" priority="8" operator="greaterThan">
      <formula>1</formula>
    </cfRule>
    <cfRule type="cellIs" dxfId="57" priority="9" operator="equal">
      <formula>0</formula>
    </cfRule>
  </conditionalFormatting>
  <conditionalFormatting sqref="AQ3">
    <cfRule type="cellIs" dxfId="56" priority="13" operator="greaterThan">
      <formula>$AO$2</formula>
    </cfRule>
    <cfRule type="cellIs" dxfId="55" priority="14" operator="lessThan">
      <formula>$AO$2</formula>
    </cfRule>
    <cfRule type="cellIs" dxfId="54" priority="15" operator="lessThan">
      <formula>$AO$2</formula>
    </cfRule>
  </conditionalFormatting>
  <conditionalFormatting sqref="AQ3">
    <cfRule type="cellIs" dxfId="53" priority="16" operator="lessThan">
      <formula>$AO$2</formula>
    </cfRule>
    <cfRule type="cellIs" dxfId="52" priority="17" operator="greaterThan">
      <formula>$AO$2</formula>
    </cfRule>
    <cfRule type="cellIs" dxfId="51" priority="18" operator="equal">
      <formula>$AO$2</formula>
    </cfRule>
  </conditionalFormatting>
  <conditionalFormatting sqref="AX56">
    <cfRule type="cellIs" dxfId="50" priority="4" operator="lessThan">
      <formula>$AP$6</formula>
    </cfRule>
    <cfRule type="cellIs" dxfId="49" priority="5" operator="greaterThan">
      <formula>$AP$6</formula>
    </cfRule>
    <cfRule type="cellIs" dxfId="48" priority="6" operator="equal">
      <formula>$AP$6</formula>
    </cfRule>
  </conditionalFormatting>
  <conditionalFormatting sqref="BF51">
    <cfRule type="cellIs" dxfId="47" priority="1" operator="lessThan">
      <formula>$AP$13</formula>
    </cfRule>
    <cfRule type="cellIs" dxfId="46" priority="2" operator="greaterThan">
      <formula>$AP$13</formula>
    </cfRule>
    <cfRule type="cellIs" dxfId="45" priority="3" operator="equal">
      <formula>$AP$13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3DA2-5929-4C89-9460-3DA6168D0503}">
  <dimension ref="A1:CC107"/>
  <sheetViews>
    <sheetView tabSelected="1" zoomScale="120" zoomScaleNormal="120" workbookViewId="0">
      <selection activeCell="E19" sqref="E19"/>
    </sheetView>
  </sheetViews>
  <sheetFormatPr defaultRowHeight="15" x14ac:dyDescent="0.25"/>
  <cols>
    <col min="1" max="1" width="63.85546875" style="128" customWidth="1"/>
    <col min="2" max="2" width="3.42578125" style="90" customWidth="1"/>
    <col min="3" max="3" width="5.5703125" style="123" bestFit="1" customWidth="1"/>
    <col min="4" max="4" width="9.85546875" style="90" bestFit="1" customWidth="1"/>
    <col min="5" max="5" width="16.28515625" style="90" bestFit="1" customWidth="1"/>
    <col min="6" max="6" width="2.7109375" style="90" customWidth="1"/>
    <col min="7" max="7" width="5.5703125" style="123" customWidth="1"/>
    <col min="8" max="8" width="19.85546875" style="106" customWidth="1"/>
    <col min="9" max="9" width="20.85546875" style="106" customWidth="1"/>
    <col min="10" max="10" width="8.42578125" style="106" customWidth="1"/>
    <col min="11" max="11" width="14.28515625" style="106" customWidth="1"/>
    <col min="12" max="13" width="8.5703125" style="106" customWidth="1"/>
    <col min="14" max="14" width="9.28515625" style="106" customWidth="1"/>
    <col min="15" max="15" width="2.7109375" style="104" customWidth="1"/>
    <col min="16" max="16" width="5.5703125" style="126" customWidth="1"/>
    <col min="17" max="17" width="17.28515625" style="106" customWidth="1"/>
    <col min="18" max="18" width="11.7109375" style="106" customWidth="1"/>
    <col min="19" max="19" width="11.85546875" style="106" customWidth="1"/>
    <col min="20" max="20" width="12.28515625" style="106" customWidth="1"/>
    <col min="21" max="21" width="9.85546875" style="106" customWidth="1"/>
    <col min="22" max="22" width="2.7109375" style="104" customWidth="1"/>
    <col min="23" max="23" width="5.5703125" style="126" customWidth="1"/>
    <col min="24" max="24" width="7.7109375" style="106" customWidth="1"/>
    <col min="25" max="25" width="16.42578125" style="106" customWidth="1"/>
    <col min="26" max="26" width="11.28515625" style="106" customWidth="1"/>
    <col min="27" max="27" width="12.28515625" style="106" customWidth="1"/>
    <col min="28" max="28" width="9.85546875" style="106" customWidth="1"/>
    <col min="29" max="29" width="3.85546875" style="90" customWidth="1"/>
    <col min="30" max="30" width="5.5703125" style="105" customWidth="1"/>
    <col min="31" max="31" width="20.7109375" style="106" customWidth="1"/>
    <col min="32" max="32" width="8.42578125" style="106" bestFit="1" customWidth="1"/>
    <col min="33" max="33" width="7.85546875" style="106" bestFit="1" customWidth="1"/>
    <col min="34" max="35" width="1.140625" style="90" customWidth="1"/>
    <col min="36" max="36" width="26.7109375" style="106" customWidth="1"/>
    <col min="37" max="37" width="8.5703125" style="106" customWidth="1"/>
    <col min="38" max="38" width="1.5703125" style="106" customWidth="1"/>
    <col min="39" max="40" width="9.28515625" style="106" customWidth="1"/>
    <col min="41" max="41" width="8" style="106" customWidth="1"/>
    <col min="42" max="42" width="1.5703125" style="106" customWidth="1"/>
    <col min="43" max="45" width="7.7109375" style="106" customWidth="1"/>
    <col min="46" max="46" width="1.5703125" style="106" customWidth="1"/>
    <col min="47" max="49" width="7.7109375" style="106" customWidth="1"/>
    <col min="50" max="50" width="1.5703125" style="93" customWidth="1"/>
    <col min="51" max="53" width="7.7109375" style="93" customWidth="1"/>
    <col min="54" max="54" width="1.5703125" style="93" customWidth="1"/>
    <col min="55" max="57" width="7.7109375" style="93" customWidth="1"/>
    <col min="58" max="58" width="1.5703125" style="93" customWidth="1"/>
    <col min="59" max="61" width="7.7109375" style="93" customWidth="1"/>
    <col min="62" max="62" width="1.5703125" style="93" customWidth="1"/>
    <col min="63" max="65" width="7.7109375" style="93" customWidth="1"/>
    <col min="66" max="66" width="1.5703125" style="93" customWidth="1"/>
    <col min="67" max="68" width="9.28515625" style="93" customWidth="1"/>
    <col min="69" max="69" width="9.85546875" style="93" bestFit="1" customWidth="1"/>
    <col min="70" max="16384" width="9.140625" style="90"/>
  </cols>
  <sheetData>
    <row r="1" spans="1:69" ht="35.65" customHeight="1" x14ac:dyDescent="0.5">
      <c r="A1" s="101"/>
      <c r="C1" s="102" t="s">
        <v>142</v>
      </c>
      <c r="D1" s="103"/>
      <c r="E1" s="103"/>
      <c r="G1" s="102" t="s">
        <v>143</v>
      </c>
      <c r="H1" s="103"/>
      <c r="I1" s="103"/>
      <c r="J1" s="102"/>
      <c r="K1" s="103"/>
      <c r="L1" s="103"/>
      <c r="M1" s="103"/>
      <c r="N1" s="103"/>
      <c r="P1" s="102" t="s">
        <v>144</v>
      </c>
      <c r="Q1" s="103"/>
      <c r="R1" s="103"/>
      <c r="S1" s="103"/>
      <c r="T1" s="102"/>
      <c r="U1" s="103"/>
      <c r="W1" s="102" t="s">
        <v>150</v>
      </c>
      <c r="X1" s="103"/>
      <c r="Y1" s="103"/>
      <c r="Z1" s="103"/>
      <c r="AA1" s="102"/>
      <c r="AB1" s="103"/>
      <c r="AJ1" s="107" t="s">
        <v>5</v>
      </c>
      <c r="AK1" s="108" t="s">
        <v>6</v>
      </c>
      <c r="AL1" s="308" t="s">
        <v>7</v>
      </c>
      <c r="AM1" s="308"/>
      <c r="AN1" s="108" t="s">
        <v>8</v>
      </c>
      <c r="AO1" s="109" t="s">
        <v>9</v>
      </c>
      <c r="AQ1" s="90"/>
      <c r="AR1" s="90"/>
      <c r="AS1" s="90"/>
      <c r="AU1" s="90"/>
      <c r="AV1" s="90"/>
      <c r="AW1" s="90"/>
      <c r="AY1" s="94"/>
      <c r="AZ1" s="94"/>
      <c r="BA1" s="94"/>
      <c r="BC1" s="94"/>
      <c r="BD1" s="94"/>
      <c r="BE1" s="94"/>
      <c r="BG1" s="94"/>
      <c r="BH1" s="94"/>
      <c r="BI1" s="94"/>
      <c r="BK1" s="94"/>
      <c r="BL1" s="94"/>
      <c r="BM1" s="94"/>
      <c r="BO1" s="94"/>
      <c r="BP1" s="94"/>
      <c r="BQ1" s="94"/>
    </row>
    <row r="2" spans="1:69" ht="15" customHeight="1" thickBot="1" x14ac:dyDescent="0.3">
      <c r="A2" s="101"/>
      <c r="C2" s="110"/>
      <c r="D2" s="111"/>
      <c r="E2" s="111"/>
      <c r="G2" s="110"/>
      <c r="H2" s="112"/>
      <c r="I2" s="112"/>
      <c r="J2" s="112"/>
      <c r="K2" s="112" t="s">
        <v>10</v>
      </c>
      <c r="L2" s="112"/>
      <c r="M2" s="112"/>
      <c r="N2" s="112"/>
      <c r="O2" s="113"/>
      <c r="P2" s="110"/>
      <c r="Q2" s="112"/>
      <c r="R2" s="112"/>
      <c r="S2" s="112" t="s">
        <v>10</v>
      </c>
      <c r="T2" s="112" t="s">
        <v>138</v>
      </c>
      <c r="U2" s="112"/>
      <c r="V2" s="113"/>
      <c r="W2" s="110"/>
      <c r="X2" s="112"/>
      <c r="Y2" s="112"/>
      <c r="Z2" s="112" t="s">
        <v>146</v>
      </c>
      <c r="AA2" s="112" t="s">
        <v>138</v>
      </c>
      <c r="AB2" s="112"/>
      <c r="AJ2" s="107">
        <f>SUM(AK5:AK12)</f>
        <v>14785</v>
      </c>
      <c r="AK2" s="108" t="s">
        <v>6</v>
      </c>
      <c r="AL2" s="309">
        <f>-SUM(AK13:AK16)</f>
        <v>10250</v>
      </c>
      <c r="AM2" s="309"/>
      <c r="AN2" s="108" t="s">
        <v>8</v>
      </c>
      <c r="AO2" s="109">
        <f>-SUM(AK17:AK27)</f>
        <v>4535</v>
      </c>
      <c r="AQ2" s="90"/>
      <c r="AR2" s="90"/>
      <c r="AS2" s="90"/>
      <c r="AU2" s="90"/>
      <c r="AV2" s="90"/>
      <c r="AW2" s="90"/>
      <c r="AY2" s="94"/>
      <c r="AZ2" s="94"/>
      <c r="BA2" s="94"/>
      <c r="BC2" s="94"/>
      <c r="BD2" s="94"/>
      <c r="BE2" s="94"/>
      <c r="BG2" s="94"/>
      <c r="BH2" s="94"/>
      <c r="BI2" s="94"/>
      <c r="BK2" s="94"/>
      <c r="BL2" s="94"/>
      <c r="BM2" s="94"/>
      <c r="BO2" s="94"/>
      <c r="BP2" s="94"/>
      <c r="BQ2" s="94"/>
    </row>
    <row r="3" spans="1:69" ht="15.75" thickBot="1" x14ac:dyDescent="0.3">
      <c r="A3" s="114"/>
      <c r="C3" s="223" t="s">
        <v>19</v>
      </c>
      <c r="D3" s="224" t="s">
        <v>124</v>
      </c>
      <c r="E3" s="224" t="s">
        <v>123</v>
      </c>
      <c r="F3" s="146"/>
      <c r="G3" s="223" t="s">
        <v>19</v>
      </c>
      <c r="H3" s="225" t="s">
        <v>126</v>
      </c>
      <c r="I3" s="225" t="s">
        <v>127</v>
      </c>
      <c r="J3" s="225" t="s">
        <v>128</v>
      </c>
      <c r="K3" s="225" t="s">
        <v>154</v>
      </c>
      <c r="L3" s="225" t="s">
        <v>152</v>
      </c>
      <c r="M3" s="225" t="s">
        <v>153</v>
      </c>
      <c r="N3" s="225" t="s">
        <v>134</v>
      </c>
      <c r="O3" s="226"/>
      <c r="P3" s="223" t="s">
        <v>19</v>
      </c>
      <c r="Q3" s="225" t="s">
        <v>127</v>
      </c>
      <c r="R3" s="225" t="s">
        <v>155</v>
      </c>
      <c r="S3" s="225" t="s">
        <v>145</v>
      </c>
      <c r="T3" s="225" t="s">
        <v>139</v>
      </c>
      <c r="U3" s="225" t="s">
        <v>140</v>
      </c>
      <c r="V3" s="226"/>
      <c r="W3" s="223" t="s">
        <v>19</v>
      </c>
      <c r="X3" s="225" t="s">
        <v>141</v>
      </c>
      <c r="Y3" s="225" t="s">
        <v>161</v>
      </c>
      <c r="Z3" s="225" t="s">
        <v>147</v>
      </c>
      <c r="AA3" s="225" t="s">
        <v>139</v>
      </c>
      <c r="AB3" s="225" t="s">
        <v>140</v>
      </c>
      <c r="AC3" s="146"/>
      <c r="AD3" s="141" t="s">
        <v>107</v>
      </c>
      <c r="AE3" s="142"/>
      <c r="AF3" s="142"/>
      <c r="AG3" s="142"/>
      <c r="AH3" s="146"/>
      <c r="AI3" s="146"/>
      <c r="AJ3" s="227"/>
      <c r="AK3" s="303" t="s">
        <v>0</v>
      </c>
      <c r="AL3" s="300">
        <f>AL2+AO2</f>
        <v>14785</v>
      </c>
      <c r="AM3" s="301"/>
      <c r="AN3" s="301"/>
      <c r="AO3" s="302"/>
      <c r="AP3" s="145"/>
      <c r="AQ3" s="146"/>
      <c r="AR3" s="146"/>
      <c r="AS3" s="146"/>
      <c r="AT3" s="145"/>
      <c r="AU3" s="146"/>
      <c r="AV3" s="146"/>
      <c r="AW3" s="146"/>
      <c r="AX3" s="27"/>
      <c r="AY3" s="147"/>
      <c r="AZ3" s="147"/>
      <c r="BA3" s="147"/>
      <c r="BB3" s="27"/>
      <c r="BC3" s="147"/>
      <c r="BD3" s="147"/>
      <c r="BE3" s="147"/>
      <c r="BF3" s="27"/>
      <c r="BG3" s="147"/>
      <c r="BH3" s="147"/>
      <c r="BI3" s="147"/>
      <c r="BJ3" s="27"/>
      <c r="BK3" s="147"/>
      <c r="BL3" s="147"/>
      <c r="BM3" s="147"/>
      <c r="BN3" s="27"/>
      <c r="BO3" s="147"/>
      <c r="BP3" s="147"/>
      <c r="BQ3" s="94"/>
    </row>
    <row r="4" spans="1:69" ht="21.75" thickBot="1" x14ac:dyDescent="0.4">
      <c r="A4" s="114"/>
      <c r="C4" s="228">
        <v>43298</v>
      </c>
      <c r="D4" s="229" t="s">
        <v>125</v>
      </c>
      <c r="E4" s="229">
        <v>720</v>
      </c>
      <c r="F4" s="146"/>
      <c r="G4" s="228">
        <v>43282</v>
      </c>
      <c r="H4" s="19" t="s">
        <v>156</v>
      </c>
      <c r="I4" s="19" t="s">
        <v>157</v>
      </c>
      <c r="J4" s="19">
        <v>3000</v>
      </c>
      <c r="K4" s="19"/>
      <c r="L4" s="19"/>
      <c r="M4" s="19">
        <v>3000</v>
      </c>
      <c r="N4" s="19"/>
      <c r="O4" s="219"/>
      <c r="P4" s="228">
        <v>43286</v>
      </c>
      <c r="Q4" s="19" t="s">
        <v>179</v>
      </c>
      <c r="R4" s="19">
        <v>5000</v>
      </c>
      <c r="S4" s="19"/>
      <c r="T4" s="19"/>
      <c r="U4" s="19">
        <v>5000</v>
      </c>
      <c r="V4" s="219"/>
      <c r="W4" s="228">
        <v>43286</v>
      </c>
      <c r="X4" s="19" t="s">
        <v>160</v>
      </c>
      <c r="Y4" s="19" t="s">
        <v>162</v>
      </c>
      <c r="Z4" s="19">
        <v>1500</v>
      </c>
      <c r="AA4" s="19"/>
      <c r="AB4" s="249">
        <v>1500</v>
      </c>
      <c r="AC4" s="146"/>
      <c r="AD4" s="148" t="s">
        <v>19</v>
      </c>
      <c r="AE4" s="148" t="s">
        <v>10</v>
      </c>
      <c r="AF4" s="148" t="s">
        <v>11</v>
      </c>
      <c r="AG4" s="148" t="s">
        <v>12</v>
      </c>
      <c r="AH4" s="146"/>
      <c r="AI4" s="146"/>
      <c r="AJ4" s="149" t="s">
        <v>10</v>
      </c>
      <c r="AK4" s="304"/>
      <c r="AL4" s="145"/>
      <c r="AM4" s="151" t="s">
        <v>1</v>
      </c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  <c r="BM4" s="153"/>
      <c r="BN4" s="154"/>
      <c r="BO4" s="154"/>
      <c r="BP4" s="154"/>
      <c r="BQ4" s="115"/>
    </row>
    <row r="5" spans="1:69" ht="16.5" thickBot="1" x14ac:dyDescent="0.3">
      <c r="A5" s="114"/>
      <c r="C5" s="228">
        <v>43307</v>
      </c>
      <c r="D5" s="229" t="s">
        <v>174</v>
      </c>
      <c r="E5" s="229">
        <v>150</v>
      </c>
      <c r="F5" s="146"/>
      <c r="G5" s="228">
        <v>43282</v>
      </c>
      <c r="H5" s="19" t="s">
        <v>158</v>
      </c>
      <c r="I5" s="19" t="s">
        <v>159</v>
      </c>
      <c r="J5" s="19">
        <v>8000</v>
      </c>
      <c r="K5" s="19"/>
      <c r="L5" s="19"/>
      <c r="M5" s="19">
        <v>8000</v>
      </c>
      <c r="N5" s="19"/>
      <c r="O5" s="219"/>
      <c r="P5" s="228">
        <v>43289</v>
      </c>
      <c r="Q5" s="19" t="s">
        <v>165</v>
      </c>
      <c r="R5" s="19">
        <v>80</v>
      </c>
      <c r="S5" s="19"/>
      <c r="T5" s="19"/>
      <c r="U5" s="19">
        <v>80</v>
      </c>
      <c r="V5" s="219"/>
      <c r="W5" s="228">
        <v>43287</v>
      </c>
      <c r="X5" s="19" t="s">
        <v>163</v>
      </c>
      <c r="Y5" s="19" t="s">
        <v>164</v>
      </c>
      <c r="Z5" s="19">
        <v>185</v>
      </c>
      <c r="AA5" s="19">
        <v>185</v>
      </c>
      <c r="AB5" s="19"/>
      <c r="AC5" s="146"/>
      <c r="AD5" s="155">
        <v>43312</v>
      </c>
      <c r="AE5" s="3" t="s">
        <v>3</v>
      </c>
      <c r="AF5" s="3">
        <f>E8</f>
        <v>1295</v>
      </c>
      <c r="AG5" s="3"/>
      <c r="AH5" s="146"/>
      <c r="AI5" s="146"/>
      <c r="AJ5" s="157" t="s">
        <v>40</v>
      </c>
      <c r="AK5" s="158">
        <f>+AO11</f>
        <v>6160</v>
      </c>
      <c r="AL5" s="145"/>
      <c r="AM5" s="145" t="s">
        <v>16</v>
      </c>
      <c r="AN5" s="145"/>
      <c r="AO5" s="145">
        <f>+AO11+AO19+AO24+AS18+AS24+AW10+AW16+AW23+BA10+BA16+BA24+BE11+BE17+BE24+BI10+BI16+BI22+BM10+BM16+BM60+BM67+AS10</f>
        <v>0</v>
      </c>
      <c r="AP5" s="145"/>
      <c r="AQ5" s="146"/>
      <c r="AR5" s="146"/>
      <c r="AS5" s="146"/>
      <c r="AT5" s="145"/>
      <c r="AU5" s="146"/>
      <c r="AV5" s="146"/>
      <c r="AW5" s="146"/>
      <c r="AX5" s="27"/>
      <c r="AY5" s="147"/>
      <c r="AZ5" s="147"/>
      <c r="BA5" s="147"/>
      <c r="BB5" s="27"/>
      <c r="BC5" s="147"/>
      <c r="BD5" s="147"/>
      <c r="BE5" s="147"/>
      <c r="BF5" s="27"/>
      <c r="BG5" s="27"/>
      <c r="BH5" s="27"/>
      <c r="BI5" s="27"/>
      <c r="BJ5" s="27"/>
      <c r="BK5" s="147"/>
      <c r="BL5" s="147"/>
      <c r="BM5" s="147"/>
      <c r="BN5" s="27"/>
      <c r="BO5" s="147"/>
      <c r="BP5" s="147"/>
      <c r="BQ5" s="94"/>
    </row>
    <row r="6" spans="1:69" ht="16.5" thickBot="1" x14ac:dyDescent="0.3">
      <c r="A6" s="116"/>
      <c r="C6" s="228">
        <v>43305</v>
      </c>
      <c r="D6" s="229" t="s">
        <v>125</v>
      </c>
      <c r="E6" s="232">
        <v>425</v>
      </c>
      <c r="F6" s="146"/>
      <c r="G6" s="228">
        <v>43290</v>
      </c>
      <c r="H6" s="19" t="s">
        <v>168</v>
      </c>
      <c r="I6" s="19" t="s">
        <v>169</v>
      </c>
      <c r="J6" s="19">
        <v>360</v>
      </c>
      <c r="K6" s="19"/>
      <c r="L6" s="19"/>
      <c r="M6" s="19">
        <v>360</v>
      </c>
      <c r="N6" s="19"/>
      <c r="O6" s="219"/>
      <c r="P6" s="228">
        <v>43296</v>
      </c>
      <c r="Q6" s="19" t="s">
        <v>170</v>
      </c>
      <c r="R6" s="19">
        <v>75</v>
      </c>
      <c r="S6" s="19"/>
      <c r="T6" s="19"/>
      <c r="U6" s="19">
        <v>75</v>
      </c>
      <c r="V6" s="219"/>
      <c r="W6" s="228">
        <v>43289</v>
      </c>
      <c r="X6" s="19" t="s">
        <v>166</v>
      </c>
      <c r="Y6" s="19" t="s">
        <v>167</v>
      </c>
      <c r="Z6" s="19">
        <v>315</v>
      </c>
      <c r="AA6" s="19"/>
      <c r="AB6" s="249">
        <v>315</v>
      </c>
      <c r="AC6" s="146"/>
      <c r="AD6" s="155"/>
      <c r="AE6" s="136" t="s">
        <v>52</v>
      </c>
      <c r="AF6" s="3"/>
      <c r="AG6" s="3">
        <f>-AF5</f>
        <v>-1295</v>
      </c>
      <c r="AH6" s="146"/>
      <c r="AI6" s="146"/>
      <c r="AJ6" s="157" t="s">
        <v>3</v>
      </c>
      <c r="AK6" s="158">
        <f>+AO19</f>
        <v>800</v>
      </c>
      <c r="AL6" s="145"/>
      <c r="AM6" s="159" t="str">
        <f>+AJ5</f>
        <v>Cash-Checking</v>
      </c>
      <c r="AN6" s="159"/>
      <c r="AO6" s="160"/>
      <c r="AP6" s="145"/>
      <c r="AQ6" s="159" t="str">
        <f>+AJ8</f>
        <v>Prepaid insurance</v>
      </c>
      <c r="AR6" s="159"/>
      <c r="AS6" s="160"/>
      <c r="AT6" s="145"/>
      <c r="AU6" s="159" t="str">
        <f>+AJ11</f>
        <v>Lawn Equipment</v>
      </c>
      <c r="AV6" s="159"/>
      <c r="AW6" s="160"/>
      <c r="AX6" s="27"/>
      <c r="AY6" s="161" t="str">
        <f>+AJ14</f>
        <v>Notes payable</v>
      </c>
      <c r="AZ6" s="161"/>
      <c r="BA6" s="162"/>
      <c r="BB6" s="27"/>
      <c r="BC6" s="185" t="str">
        <f>+AJ17</f>
        <v>Capital</v>
      </c>
      <c r="BD6" s="186"/>
      <c r="BE6" s="187"/>
      <c r="BF6" s="27"/>
      <c r="BG6" s="163" t="s">
        <v>103</v>
      </c>
      <c r="BH6" s="164"/>
      <c r="BI6" s="165"/>
      <c r="BJ6" s="27"/>
      <c r="BK6" s="163" t="str">
        <f>+AJ23</f>
        <v>Equipment Rental Expense</v>
      </c>
      <c r="BL6" s="164"/>
      <c r="BM6" s="165"/>
      <c r="BN6" s="27"/>
      <c r="BO6" s="166"/>
      <c r="BP6" s="194"/>
      <c r="BQ6" s="119"/>
    </row>
    <row r="7" spans="1:69" ht="15.75" x14ac:dyDescent="0.25">
      <c r="A7" s="116"/>
      <c r="C7" s="228"/>
      <c r="D7" s="229"/>
      <c r="E7" s="232"/>
      <c r="F7" s="146"/>
      <c r="G7" s="228">
        <v>43301</v>
      </c>
      <c r="H7" s="249" t="s">
        <v>74</v>
      </c>
      <c r="I7" s="249" t="s">
        <v>172</v>
      </c>
      <c r="J7" s="249">
        <v>250</v>
      </c>
      <c r="K7" s="249"/>
      <c r="L7" s="249">
        <v>550</v>
      </c>
      <c r="M7" s="249"/>
      <c r="N7" s="249">
        <v>300</v>
      </c>
      <c r="O7" s="219"/>
      <c r="P7" s="228">
        <v>43297</v>
      </c>
      <c r="Q7" s="19" t="s">
        <v>171</v>
      </c>
      <c r="R7" s="19">
        <v>1000</v>
      </c>
      <c r="S7" s="19"/>
      <c r="T7" s="19"/>
      <c r="U7" s="19">
        <f>R7</f>
        <v>1000</v>
      </c>
      <c r="V7" s="219"/>
      <c r="W7" s="228">
        <v>43299</v>
      </c>
      <c r="X7" s="19" t="s">
        <v>160</v>
      </c>
      <c r="Y7" s="19" t="s">
        <v>164</v>
      </c>
      <c r="Z7" s="239">
        <v>140</v>
      </c>
      <c r="AA7" s="239">
        <f>Z7</f>
        <v>140</v>
      </c>
      <c r="AB7" s="239"/>
      <c r="AC7" s="146"/>
      <c r="AD7" s="155"/>
      <c r="AE7" s="3"/>
      <c r="AF7" s="3"/>
      <c r="AG7" s="3"/>
      <c r="AH7" s="146"/>
      <c r="AI7" s="146"/>
      <c r="AJ7" s="157" t="s">
        <v>41</v>
      </c>
      <c r="AK7" s="158">
        <f>+AO24</f>
        <v>325</v>
      </c>
      <c r="AL7" s="145"/>
      <c r="AM7" s="167" t="s">
        <v>11</v>
      </c>
      <c r="AN7" s="167" t="s">
        <v>13</v>
      </c>
      <c r="AO7" s="167" t="s">
        <v>2</v>
      </c>
      <c r="AP7" s="145"/>
      <c r="AQ7" s="167" t="s">
        <v>11</v>
      </c>
      <c r="AR7" s="167" t="s">
        <v>13</v>
      </c>
      <c r="AS7" s="167" t="s">
        <v>2</v>
      </c>
      <c r="AT7" s="145"/>
      <c r="AU7" s="167" t="s">
        <v>11</v>
      </c>
      <c r="AV7" s="167" t="s">
        <v>13</v>
      </c>
      <c r="AW7" s="168" t="s">
        <v>2</v>
      </c>
      <c r="AX7" s="27"/>
      <c r="AY7" s="167" t="s">
        <v>11</v>
      </c>
      <c r="AZ7" s="167" t="s">
        <v>13</v>
      </c>
      <c r="BA7" s="168" t="s">
        <v>2</v>
      </c>
      <c r="BB7" s="27"/>
      <c r="BC7" s="169" t="s">
        <v>11</v>
      </c>
      <c r="BD7" s="169" t="s">
        <v>13</v>
      </c>
      <c r="BE7" s="170" t="s">
        <v>2</v>
      </c>
      <c r="BF7" s="27"/>
      <c r="BG7" s="167" t="s">
        <v>11</v>
      </c>
      <c r="BH7" s="167" t="s">
        <v>13</v>
      </c>
      <c r="BI7" s="168" t="s">
        <v>2</v>
      </c>
      <c r="BJ7" s="27"/>
      <c r="BK7" s="167" t="s">
        <v>11</v>
      </c>
      <c r="BL7" s="167" t="s">
        <v>13</v>
      </c>
      <c r="BM7" s="168" t="s">
        <v>2</v>
      </c>
      <c r="BN7" s="27"/>
      <c r="BO7" s="27"/>
      <c r="BP7" s="27"/>
      <c r="BQ7" s="119"/>
    </row>
    <row r="8" spans="1:69" ht="15.75" x14ac:dyDescent="0.25">
      <c r="A8" s="116"/>
      <c r="C8" s="228"/>
      <c r="D8" s="229" t="s">
        <v>151</v>
      </c>
      <c r="E8" s="234">
        <f>SUM(E4:E6)</f>
        <v>1295</v>
      </c>
      <c r="F8" s="146"/>
      <c r="G8" s="228">
        <v>43307</v>
      </c>
      <c r="H8" s="19" t="s">
        <v>125</v>
      </c>
      <c r="I8" s="19" t="s">
        <v>175</v>
      </c>
      <c r="J8" s="19">
        <v>720</v>
      </c>
      <c r="K8" s="19">
        <f>J8</f>
        <v>720</v>
      </c>
      <c r="L8" s="19"/>
      <c r="M8" s="19"/>
      <c r="N8" s="19"/>
      <c r="O8" s="219"/>
      <c r="P8" s="228">
        <v>43303</v>
      </c>
      <c r="Q8" s="19" t="s">
        <v>66</v>
      </c>
      <c r="R8" s="19">
        <v>175</v>
      </c>
      <c r="S8" s="249">
        <v>175</v>
      </c>
      <c r="T8" s="19"/>
      <c r="U8" s="19"/>
      <c r="V8" s="219"/>
      <c r="W8" s="228"/>
      <c r="X8" s="19"/>
      <c r="Y8" s="19"/>
      <c r="Z8" s="19"/>
      <c r="AA8" s="19"/>
      <c r="AB8" s="19"/>
      <c r="AC8" s="146"/>
      <c r="AD8" s="155">
        <v>43312</v>
      </c>
      <c r="AE8" s="3" t="s">
        <v>40</v>
      </c>
      <c r="AF8" s="3">
        <f>J13</f>
        <v>13105</v>
      </c>
      <c r="AG8" s="3"/>
      <c r="AH8" s="146"/>
      <c r="AI8" s="146"/>
      <c r="AJ8" s="157" t="s">
        <v>95</v>
      </c>
      <c r="AK8" s="158">
        <f>+AS10</f>
        <v>1000</v>
      </c>
      <c r="AL8" s="145"/>
      <c r="AM8" s="171" t="s">
        <v>14</v>
      </c>
      <c r="AN8" s="171"/>
      <c r="AO8" s="171">
        <f>+'Beg Bal'!B2</f>
        <v>0</v>
      </c>
      <c r="AP8" s="145"/>
      <c r="AQ8" s="171" t="s">
        <v>14</v>
      </c>
      <c r="AR8" s="171"/>
      <c r="AS8" s="171">
        <v>0</v>
      </c>
      <c r="AT8" s="145"/>
      <c r="AU8" s="171" t="s">
        <v>14</v>
      </c>
      <c r="AV8" s="171"/>
      <c r="AW8" s="172">
        <f>+'Beg Bal'!B10</f>
        <v>0</v>
      </c>
      <c r="AX8" s="27"/>
      <c r="AY8" s="173" t="s">
        <v>14</v>
      </c>
      <c r="AZ8" s="171"/>
      <c r="BA8" s="176">
        <f>+'Beg Bal'!B13</f>
        <v>0</v>
      </c>
      <c r="BB8" s="27"/>
      <c r="BC8" s="177" t="s">
        <v>14</v>
      </c>
      <c r="BD8" s="171"/>
      <c r="BE8" s="178">
        <f>+'Beg Bal'!B16</f>
        <v>0</v>
      </c>
      <c r="BF8" s="27"/>
      <c r="BG8" s="179" t="s">
        <v>14</v>
      </c>
      <c r="BH8" s="192"/>
      <c r="BI8" s="180">
        <f>+'Beg Bal'!B21</f>
        <v>0</v>
      </c>
      <c r="BJ8" s="27"/>
      <c r="BK8" s="179" t="s">
        <v>14</v>
      </c>
      <c r="BL8" s="171"/>
      <c r="BM8" s="180">
        <v>0</v>
      </c>
      <c r="BN8" s="27"/>
      <c r="BO8" s="27"/>
      <c r="BP8" s="27"/>
      <c r="BQ8" s="119"/>
    </row>
    <row r="9" spans="1:69" ht="15.75" x14ac:dyDescent="0.25">
      <c r="A9" s="116"/>
      <c r="C9" s="236"/>
      <c r="D9" s="146"/>
      <c r="E9" s="146"/>
      <c r="F9" s="146"/>
      <c r="G9" s="228">
        <v>43308</v>
      </c>
      <c r="H9" s="19" t="s">
        <v>176</v>
      </c>
      <c r="I9" s="19" t="s">
        <v>172</v>
      </c>
      <c r="J9" s="19">
        <v>200</v>
      </c>
      <c r="K9" s="19"/>
      <c r="L9" s="19">
        <v>700</v>
      </c>
      <c r="M9" s="19"/>
      <c r="N9" s="19">
        <v>500</v>
      </c>
      <c r="O9" s="219"/>
      <c r="P9" s="228">
        <v>43305</v>
      </c>
      <c r="Q9" s="19" t="s">
        <v>173</v>
      </c>
      <c r="R9" s="19">
        <v>40</v>
      </c>
      <c r="S9" s="19"/>
      <c r="T9" s="19"/>
      <c r="U9" s="19">
        <f>R9</f>
        <v>40</v>
      </c>
      <c r="V9" s="219"/>
      <c r="W9" s="237"/>
      <c r="X9" s="19"/>
      <c r="Y9" s="19" t="s">
        <v>151</v>
      </c>
      <c r="Z9" s="238">
        <f>SUM(Z4:Z8)</f>
        <v>2140</v>
      </c>
      <c r="AA9" s="238">
        <f>SUM(AA4:AA8)</f>
        <v>325</v>
      </c>
      <c r="AB9" s="238">
        <f>SUM(AB4:AB8)</f>
        <v>1815</v>
      </c>
      <c r="AC9" s="146"/>
      <c r="AD9" s="155"/>
      <c r="AE9" s="136" t="s">
        <v>3</v>
      </c>
      <c r="AF9" s="3"/>
      <c r="AG9" s="3">
        <f>-K13</f>
        <v>-1295</v>
      </c>
      <c r="AH9" s="146"/>
      <c r="AI9" s="146"/>
      <c r="AJ9" s="157" t="s">
        <v>49</v>
      </c>
      <c r="AK9" s="158">
        <f>+AS18</f>
        <v>5000</v>
      </c>
      <c r="AL9" s="145"/>
      <c r="AM9" s="19">
        <f>AF8</f>
        <v>13105</v>
      </c>
      <c r="AN9" s="19"/>
      <c r="AO9" s="171">
        <f>+AO8+SUM(AM9:AN9)</f>
        <v>13105</v>
      </c>
      <c r="AP9" s="145"/>
      <c r="AQ9" s="19">
        <f>AF21</f>
        <v>1000</v>
      </c>
      <c r="AR9" s="19"/>
      <c r="AS9" s="171">
        <f>+AS8+SUM(AQ9:AR9)</f>
        <v>1000</v>
      </c>
      <c r="AT9" s="145"/>
      <c r="AU9" s="19">
        <f>AF26</f>
        <v>1500</v>
      </c>
      <c r="AV9" s="19"/>
      <c r="AW9" s="172">
        <f>+AW8+SUM(AU9:AV9)</f>
        <v>1500</v>
      </c>
      <c r="AX9" s="27"/>
      <c r="AY9" s="19"/>
      <c r="AZ9" s="19">
        <f>AG12</f>
        <v>-8000</v>
      </c>
      <c r="BA9" s="176">
        <f>+BA8+SUM(AY9:AZ9)</f>
        <v>-8000</v>
      </c>
      <c r="BB9" s="27"/>
      <c r="BC9" s="19"/>
      <c r="BD9" s="19">
        <f>AG11</f>
        <v>-3000</v>
      </c>
      <c r="BE9" s="178">
        <f>+BE8+SUM(BC9:BD9)</f>
        <v>-3000</v>
      </c>
      <c r="BF9" s="27"/>
      <c r="BG9" s="19"/>
      <c r="BH9" s="19"/>
      <c r="BI9" s="180">
        <f>+BI8+SUM(BG9:BH9)</f>
        <v>0</v>
      </c>
      <c r="BJ9" s="27"/>
      <c r="BK9" s="19">
        <f>AF20</f>
        <v>75</v>
      </c>
      <c r="BL9" s="19"/>
      <c r="BM9" s="180">
        <f>+BM8+SUM(BK9:BL9)</f>
        <v>75</v>
      </c>
      <c r="BN9" s="27"/>
      <c r="BO9" s="181"/>
      <c r="BP9" s="181"/>
      <c r="BQ9" s="124"/>
    </row>
    <row r="10" spans="1:69" ht="15.75" x14ac:dyDescent="0.25">
      <c r="A10" s="116"/>
      <c r="C10" s="236"/>
      <c r="D10" s="146"/>
      <c r="E10" s="146"/>
      <c r="F10" s="146"/>
      <c r="G10" s="228">
        <v>43308</v>
      </c>
      <c r="H10" s="19" t="s">
        <v>177</v>
      </c>
      <c r="I10" s="19" t="s">
        <v>175</v>
      </c>
      <c r="J10" s="19">
        <v>150</v>
      </c>
      <c r="K10" s="19">
        <f>J10</f>
        <v>150</v>
      </c>
      <c r="L10" s="19"/>
      <c r="M10" s="19"/>
      <c r="N10" s="19"/>
      <c r="O10" s="219"/>
      <c r="P10" s="228">
        <v>43309</v>
      </c>
      <c r="Q10" s="19" t="s">
        <v>66</v>
      </c>
      <c r="R10" s="19">
        <v>75</v>
      </c>
      <c r="S10" s="249">
        <f>R10</f>
        <v>75</v>
      </c>
      <c r="T10" s="19"/>
      <c r="U10" s="19"/>
      <c r="V10" s="219"/>
      <c r="W10" s="237"/>
      <c r="X10" s="19"/>
      <c r="Y10" s="19"/>
      <c r="Z10" s="19"/>
      <c r="AA10" s="19"/>
      <c r="AB10" s="19"/>
      <c r="AC10" s="146"/>
      <c r="AD10" s="155"/>
      <c r="AE10" s="136" t="s">
        <v>52</v>
      </c>
      <c r="AF10" s="3"/>
      <c r="AG10" s="3">
        <f>-L13</f>
        <v>-1250</v>
      </c>
      <c r="AH10" s="146"/>
      <c r="AI10" s="146"/>
      <c r="AJ10" s="157" t="s">
        <v>55</v>
      </c>
      <c r="AK10" s="158">
        <f>+AS24</f>
        <v>0</v>
      </c>
      <c r="AL10" s="145"/>
      <c r="AM10" s="19"/>
      <c r="AN10" s="19">
        <f>AG16</f>
        <v>-6945</v>
      </c>
      <c r="AO10" s="171">
        <f>+AO9+SUM(AM10:AN10)</f>
        <v>6160</v>
      </c>
      <c r="AP10" s="145"/>
      <c r="AQ10" s="19"/>
      <c r="AR10" s="19"/>
      <c r="AS10" s="171">
        <f>+AS9+SUM(AQ10:AR10)</f>
        <v>1000</v>
      </c>
      <c r="AT10" s="145"/>
      <c r="AU10" s="19"/>
      <c r="AV10" s="19"/>
      <c r="AW10" s="172">
        <f>+AW9+SUM(AU10:AV10)</f>
        <v>1500</v>
      </c>
      <c r="AX10" s="27"/>
      <c r="AY10" s="19"/>
      <c r="AZ10" s="19"/>
      <c r="BA10" s="176">
        <f>+BA9+SUM(AY10:AZ10)</f>
        <v>-8000</v>
      </c>
      <c r="BB10" s="27"/>
      <c r="BC10" s="19"/>
      <c r="BD10" s="19"/>
      <c r="BE10" s="178">
        <f t="shared" ref="BE10:BE11" si="0">+BE9+SUM(BC10:BD10)</f>
        <v>-3000</v>
      </c>
      <c r="BF10" s="27"/>
      <c r="BG10" s="19"/>
      <c r="BH10" s="19"/>
      <c r="BI10" s="180">
        <f>+BI9+SUM(BG10:BH10)</f>
        <v>0</v>
      </c>
      <c r="BJ10" s="27"/>
      <c r="BK10" s="19"/>
      <c r="BL10" s="19"/>
      <c r="BM10" s="180">
        <f>+BM9+SUM(BK10:BL10)</f>
        <v>75</v>
      </c>
      <c r="BN10" s="27"/>
      <c r="BO10" s="182"/>
      <c r="BP10" s="182"/>
      <c r="BQ10" s="125"/>
    </row>
    <row r="11" spans="1:69" ht="16.5" thickBot="1" x14ac:dyDescent="0.3">
      <c r="A11" s="116"/>
      <c r="C11" s="236"/>
      <c r="D11" s="146"/>
      <c r="E11" s="146"/>
      <c r="F11" s="146"/>
      <c r="G11" s="228">
        <v>43311</v>
      </c>
      <c r="H11" s="19" t="s">
        <v>125</v>
      </c>
      <c r="I11" s="19" t="s">
        <v>175</v>
      </c>
      <c r="J11" s="239">
        <v>425</v>
      </c>
      <c r="K11" s="239">
        <f>J11</f>
        <v>425</v>
      </c>
      <c r="L11" s="239"/>
      <c r="M11" s="239"/>
      <c r="N11" s="239"/>
      <c r="O11" s="219"/>
      <c r="P11" s="228">
        <v>43311</v>
      </c>
      <c r="Q11" s="19" t="s">
        <v>178</v>
      </c>
      <c r="R11" s="239">
        <v>500</v>
      </c>
      <c r="S11" s="239"/>
      <c r="T11" s="239"/>
      <c r="U11" s="239">
        <f>R11</f>
        <v>500</v>
      </c>
      <c r="V11" s="219"/>
      <c r="W11" s="237"/>
      <c r="X11" s="19"/>
      <c r="Y11" s="19"/>
      <c r="Z11" s="19"/>
      <c r="AA11" s="19"/>
      <c r="AB11" s="19"/>
      <c r="AC11" s="146"/>
      <c r="AD11" s="155"/>
      <c r="AE11" s="136" t="s">
        <v>50</v>
      </c>
      <c r="AF11" s="3"/>
      <c r="AG11" s="3">
        <f>-M4</f>
        <v>-3000</v>
      </c>
      <c r="AH11" s="146"/>
      <c r="AI11" s="146"/>
      <c r="AJ11" s="157" t="s">
        <v>42</v>
      </c>
      <c r="AK11" s="158">
        <f>+AW10</f>
        <v>1500</v>
      </c>
      <c r="AL11" s="145"/>
      <c r="AM11" s="19"/>
      <c r="AN11" s="19"/>
      <c r="AO11" s="171">
        <f>+AO10+SUM(AM11:AN11)</f>
        <v>6160</v>
      </c>
      <c r="AP11" s="145"/>
      <c r="AQ11" s="146"/>
      <c r="AR11" s="146"/>
      <c r="AS11" s="146"/>
      <c r="AT11" s="145"/>
      <c r="AU11" s="146"/>
      <c r="AV11" s="146"/>
      <c r="AW11" s="146"/>
      <c r="AX11" s="27"/>
      <c r="AY11" s="27"/>
      <c r="AZ11" s="27"/>
      <c r="BA11" s="27"/>
      <c r="BB11" s="27"/>
      <c r="BC11" s="19"/>
      <c r="BD11" s="19"/>
      <c r="BE11" s="178">
        <f t="shared" si="0"/>
        <v>-3000</v>
      </c>
      <c r="BF11" s="27"/>
      <c r="BG11" s="181"/>
      <c r="BH11" s="181"/>
      <c r="BI11" s="181"/>
      <c r="BJ11" s="27"/>
      <c r="BK11" s="146"/>
      <c r="BL11" s="146"/>
      <c r="BM11" s="146"/>
      <c r="BN11" s="27"/>
      <c r="BO11" s="181"/>
      <c r="BP11" s="181"/>
      <c r="BQ11" s="124"/>
    </row>
    <row r="12" spans="1:69" ht="16.5" thickBot="1" x14ac:dyDescent="0.3">
      <c r="A12" s="116"/>
      <c r="C12" s="236"/>
      <c r="D12" s="146"/>
      <c r="E12" s="146"/>
      <c r="F12" s="146"/>
      <c r="G12" s="228"/>
      <c r="H12" s="19"/>
      <c r="I12" s="19"/>
      <c r="J12" s="19"/>
      <c r="K12" s="19"/>
      <c r="L12" s="19"/>
      <c r="M12" s="19"/>
      <c r="N12" s="19"/>
      <c r="O12" s="219"/>
      <c r="P12" s="237"/>
      <c r="Q12" s="19"/>
      <c r="R12" s="19"/>
      <c r="S12" s="19"/>
      <c r="T12" s="19"/>
      <c r="U12" s="19"/>
      <c r="V12" s="219"/>
      <c r="W12" s="237"/>
      <c r="X12" s="19"/>
      <c r="Y12" s="19"/>
      <c r="Z12" s="19"/>
      <c r="AA12" s="19"/>
      <c r="AB12" s="19"/>
      <c r="AC12" s="146"/>
      <c r="AD12" s="155"/>
      <c r="AE12" s="136" t="s">
        <v>59</v>
      </c>
      <c r="AF12" s="3"/>
      <c r="AG12" s="3">
        <f>-M5</f>
        <v>-8000</v>
      </c>
      <c r="AH12" s="146"/>
      <c r="AI12" s="146"/>
      <c r="AJ12" s="157" t="s">
        <v>56</v>
      </c>
      <c r="AK12" s="158">
        <f>+AW16</f>
        <v>0</v>
      </c>
      <c r="AL12" s="145"/>
      <c r="AM12" s="145"/>
      <c r="AN12" s="145"/>
      <c r="AO12" s="145"/>
      <c r="AP12" s="145" t="s">
        <v>17</v>
      </c>
      <c r="AQ12" s="159" t="str">
        <f>+AJ9</f>
        <v>Auto</v>
      </c>
      <c r="AR12" s="159"/>
      <c r="AS12" s="160"/>
      <c r="AT12" s="145"/>
      <c r="AU12" s="159" t="s">
        <v>104</v>
      </c>
      <c r="AV12" s="159"/>
      <c r="AW12" s="160"/>
      <c r="AX12" s="27"/>
      <c r="AY12" s="161" t="str">
        <f>+AJ15</f>
        <v>Interest Payable</v>
      </c>
      <c r="AZ12" s="161"/>
      <c r="BA12" s="162"/>
      <c r="BB12" s="27"/>
      <c r="BC12" s="27"/>
      <c r="BD12" s="27"/>
      <c r="BE12" s="27"/>
      <c r="BF12" s="27"/>
      <c r="BG12" s="163" t="str">
        <f>+AJ21</f>
        <v>Auto Expense</v>
      </c>
      <c r="BH12" s="164"/>
      <c r="BI12" s="165"/>
      <c r="BJ12" s="27"/>
      <c r="BK12" s="163" t="str">
        <f>+AJ24</f>
        <v>Insurance Expense</v>
      </c>
      <c r="BL12" s="164"/>
      <c r="BM12" s="165"/>
      <c r="BN12" s="27"/>
      <c r="BO12" s="166"/>
      <c r="BP12" s="194"/>
      <c r="BQ12" s="119"/>
    </row>
    <row r="13" spans="1:69" ht="16.5" thickBot="1" x14ac:dyDescent="0.3">
      <c r="A13" s="116"/>
      <c r="C13" s="236"/>
      <c r="D13" s="146"/>
      <c r="E13" s="146"/>
      <c r="F13" s="146"/>
      <c r="G13" s="228"/>
      <c r="H13" s="19" t="s">
        <v>151</v>
      </c>
      <c r="I13" s="19"/>
      <c r="J13" s="238">
        <f>SUM(J4:J11)</f>
        <v>13105</v>
      </c>
      <c r="K13" s="238">
        <f>SUM(K4:K11)</f>
        <v>1295</v>
      </c>
      <c r="L13" s="238">
        <f>SUM(L4:L12)</f>
        <v>1250</v>
      </c>
      <c r="M13" s="238">
        <f>SUM(M4:M12)</f>
        <v>11360</v>
      </c>
      <c r="N13" s="238">
        <f>SUM(N4:N12)</f>
        <v>800</v>
      </c>
      <c r="O13" s="219"/>
      <c r="P13" s="237"/>
      <c r="Q13" s="19" t="s">
        <v>151</v>
      </c>
      <c r="R13" s="238">
        <f>SUM(R4:R12)</f>
        <v>6945</v>
      </c>
      <c r="S13" s="238">
        <f>SUM(S4:S12)</f>
        <v>250</v>
      </c>
      <c r="T13" s="238">
        <f>SUM(T4:T12)</f>
        <v>0</v>
      </c>
      <c r="U13" s="238">
        <f>SUM(U4:U12)</f>
        <v>6695</v>
      </c>
      <c r="V13" s="219"/>
      <c r="W13" s="237"/>
      <c r="X13" s="19"/>
      <c r="Y13" s="19"/>
      <c r="Z13" s="19"/>
      <c r="AA13" s="19"/>
      <c r="AB13" s="19"/>
      <c r="AC13" s="146"/>
      <c r="AD13" s="155"/>
      <c r="AE13" s="136" t="s">
        <v>45</v>
      </c>
      <c r="AF13" s="3"/>
      <c r="AG13" s="3">
        <f>-M6</f>
        <v>-360</v>
      </c>
      <c r="AH13" s="146"/>
      <c r="AI13" s="146"/>
      <c r="AJ13" s="183" t="s">
        <v>43</v>
      </c>
      <c r="AK13" s="184">
        <f>+AW23</f>
        <v>-1890</v>
      </c>
      <c r="AL13" s="145"/>
      <c r="AM13" s="159" t="str">
        <f>+AJ6</f>
        <v>Accounts Receivable</v>
      </c>
      <c r="AN13" s="159"/>
      <c r="AO13" s="160"/>
      <c r="AP13" s="145"/>
      <c r="AQ13" s="167" t="s">
        <v>11</v>
      </c>
      <c r="AR13" s="167" t="s">
        <v>13</v>
      </c>
      <c r="AS13" s="168" t="s">
        <v>2</v>
      </c>
      <c r="AT13" s="145"/>
      <c r="AU13" s="167" t="s">
        <v>11</v>
      </c>
      <c r="AV13" s="167" t="s">
        <v>13</v>
      </c>
      <c r="AW13" s="168" t="s">
        <v>2</v>
      </c>
      <c r="AX13" s="27"/>
      <c r="AY13" s="167" t="s">
        <v>11</v>
      </c>
      <c r="AZ13" s="167" t="s">
        <v>13</v>
      </c>
      <c r="BA13" s="168" t="s">
        <v>2</v>
      </c>
      <c r="BB13" s="27"/>
      <c r="BC13" s="185" t="str">
        <f>+AJ18</f>
        <v>Drawing</v>
      </c>
      <c r="BD13" s="186"/>
      <c r="BE13" s="187"/>
      <c r="BF13" s="27"/>
      <c r="BG13" s="167" t="s">
        <v>11</v>
      </c>
      <c r="BH13" s="167" t="s">
        <v>13</v>
      </c>
      <c r="BI13" s="168" t="s">
        <v>2</v>
      </c>
      <c r="BJ13" s="27"/>
      <c r="BK13" s="167" t="s">
        <v>11</v>
      </c>
      <c r="BL13" s="167" t="s">
        <v>13</v>
      </c>
      <c r="BM13" s="168" t="s">
        <v>2</v>
      </c>
      <c r="BN13" s="27"/>
      <c r="BO13" s="27"/>
      <c r="BP13" s="27"/>
      <c r="BQ13" s="119"/>
    </row>
    <row r="14" spans="1:69" ht="15.75" x14ac:dyDescent="0.25">
      <c r="A14" s="116"/>
      <c r="C14" s="236"/>
      <c r="D14" s="146"/>
      <c r="E14" s="146"/>
      <c r="F14" s="146"/>
      <c r="G14" s="236"/>
      <c r="H14" s="145"/>
      <c r="I14" s="145"/>
      <c r="J14" s="145"/>
      <c r="K14" s="145"/>
      <c r="L14" s="145"/>
      <c r="M14" s="145"/>
      <c r="N14" s="145"/>
      <c r="O14" s="219"/>
      <c r="P14" s="241"/>
      <c r="Q14" s="145"/>
      <c r="R14" s="145"/>
      <c r="S14" s="145"/>
      <c r="T14" s="145"/>
      <c r="U14" s="145"/>
      <c r="V14" s="219"/>
      <c r="W14" s="241"/>
      <c r="X14" s="145"/>
      <c r="Y14" s="145"/>
      <c r="Z14" s="145"/>
      <c r="AA14" s="145"/>
      <c r="AB14" s="145"/>
      <c r="AC14" s="146"/>
      <c r="AD14" s="155"/>
      <c r="AE14" s="3" t="s">
        <v>3</v>
      </c>
      <c r="AF14" s="3">
        <f>N13</f>
        <v>800</v>
      </c>
      <c r="AG14" s="3"/>
      <c r="AH14" s="146"/>
      <c r="AI14" s="146"/>
      <c r="AJ14" s="183" t="s">
        <v>59</v>
      </c>
      <c r="AK14" s="184">
        <f>+BA10</f>
        <v>-8000</v>
      </c>
      <c r="AL14" s="145"/>
      <c r="AM14" s="167" t="s">
        <v>11</v>
      </c>
      <c r="AN14" s="167" t="s">
        <v>13</v>
      </c>
      <c r="AO14" s="167" t="s">
        <v>2</v>
      </c>
      <c r="AP14" s="145"/>
      <c r="AQ14" s="171" t="s">
        <v>14</v>
      </c>
      <c r="AR14" s="171"/>
      <c r="AS14" s="172">
        <f>+'Beg Bal'!B8</f>
        <v>0</v>
      </c>
      <c r="AT14" s="145"/>
      <c r="AU14" s="171" t="s">
        <v>14</v>
      </c>
      <c r="AV14" s="171"/>
      <c r="AW14" s="172">
        <f>+'Beg Bal'!B11</f>
        <v>0</v>
      </c>
      <c r="AX14" s="27"/>
      <c r="AY14" s="173" t="s">
        <v>14</v>
      </c>
      <c r="AZ14" s="171"/>
      <c r="BA14" s="176">
        <f>+'Beg Bal'!B14</f>
        <v>0</v>
      </c>
      <c r="BB14" s="27"/>
      <c r="BC14" s="167" t="s">
        <v>11</v>
      </c>
      <c r="BD14" s="167" t="s">
        <v>13</v>
      </c>
      <c r="BE14" s="168" t="s">
        <v>2</v>
      </c>
      <c r="BF14" s="27"/>
      <c r="BG14" s="179" t="s">
        <v>14</v>
      </c>
      <c r="BH14" s="171"/>
      <c r="BI14" s="180">
        <v>0</v>
      </c>
      <c r="BJ14" s="27"/>
      <c r="BK14" s="179" t="s">
        <v>14</v>
      </c>
      <c r="BL14" s="171"/>
      <c r="BM14" s="180">
        <v>0</v>
      </c>
      <c r="BN14" s="27"/>
      <c r="BO14" s="27"/>
      <c r="BP14" s="27"/>
      <c r="BQ14" s="119"/>
    </row>
    <row r="15" spans="1:69" ht="15.75" x14ac:dyDescent="0.25">
      <c r="A15" s="116"/>
      <c r="C15" s="236"/>
      <c r="D15" s="146"/>
      <c r="E15" s="146"/>
      <c r="F15" s="146"/>
      <c r="G15" s="236"/>
      <c r="H15" s="145"/>
      <c r="I15" s="145"/>
      <c r="J15" s="145">
        <f>J13+N13</f>
        <v>13905</v>
      </c>
      <c r="K15" s="145">
        <f>SUM(K13:M13)</f>
        <v>13905</v>
      </c>
      <c r="L15" s="145"/>
      <c r="M15" s="145"/>
      <c r="N15" s="145"/>
      <c r="O15" s="219"/>
      <c r="P15" s="241"/>
      <c r="Q15" s="145"/>
      <c r="R15" s="145"/>
      <c r="S15" s="145"/>
      <c r="T15" s="145"/>
      <c r="U15" s="145"/>
      <c r="V15" s="219"/>
      <c r="W15" s="241"/>
      <c r="X15" s="145"/>
      <c r="Y15" s="145"/>
      <c r="Z15" s="145"/>
      <c r="AA15" s="145"/>
      <c r="AB15" s="145"/>
      <c r="AC15" s="146"/>
      <c r="AD15" s="155"/>
      <c r="AE15" s="3"/>
      <c r="AF15" s="3"/>
      <c r="AG15" s="3"/>
      <c r="AH15" s="146"/>
      <c r="AI15" s="146"/>
      <c r="AJ15" s="183" t="s">
        <v>44</v>
      </c>
      <c r="AK15" s="184">
        <f>+BA16</f>
        <v>0</v>
      </c>
      <c r="AL15" s="145"/>
      <c r="AM15" s="171" t="s">
        <v>14</v>
      </c>
      <c r="AN15" s="171"/>
      <c r="AO15" s="171">
        <f>+'Beg Bal'!B4</f>
        <v>0</v>
      </c>
      <c r="AP15" s="145"/>
      <c r="AQ15" s="19">
        <f>AF18</f>
        <v>5000</v>
      </c>
      <c r="AR15" s="19"/>
      <c r="AS15" s="172">
        <f>+AS14+SUM(AQ15:AR15)</f>
        <v>5000</v>
      </c>
      <c r="AT15" s="145"/>
      <c r="AU15" s="19"/>
      <c r="AV15" s="19"/>
      <c r="AW15" s="172">
        <f>+AW14+SUM(AU15:AV15)</f>
        <v>0</v>
      </c>
      <c r="AX15" s="27"/>
      <c r="AY15" s="19"/>
      <c r="AZ15" s="19"/>
      <c r="BA15" s="176">
        <f>+BA14+SUM(AY15:AZ15)</f>
        <v>0</v>
      </c>
      <c r="BB15" s="27"/>
      <c r="BC15" s="177" t="s">
        <v>14</v>
      </c>
      <c r="BD15" s="193"/>
      <c r="BE15" s="178">
        <f>+'Beg Bal'!B17</f>
        <v>0</v>
      </c>
      <c r="BF15" s="27"/>
      <c r="BG15" s="19">
        <f>AF19</f>
        <v>120</v>
      </c>
      <c r="BH15" s="19"/>
      <c r="BI15" s="180">
        <f>+BI14+SUM(BG15:BH15)</f>
        <v>120</v>
      </c>
      <c r="BJ15" s="27"/>
      <c r="BK15" s="19"/>
      <c r="BL15" s="19"/>
      <c r="BM15" s="180">
        <f>+BM14+SUM(BK15:BL15)</f>
        <v>0</v>
      </c>
      <c r="BN15" s="27"/>
      <c r="BO15" s="27"/>
      <c r="BP15" s="27"/>
      <c r="BQ15" s="119"/>
    </row>
    <row r="16" spans="1:69" ht="15.75" x14ac:dyDescent="0.25">
      <c r="A16" s="116"/>
      <c r="C16" s="236"/>
      <c r="D16" s="146"/>
      <c r="E16" s="146"/>
      <c r="F16" s="146"/>
      <c r="G16" s="236"/>
      <c r="H16" s="145"/>
      <c r="I16" s="145"/>
      <c r="J16" s="145"/>
      <c r="K16" s="145"/>
      <c r="L16" s="145"/>
      <c r="M16" s="145"/>
      <c r="N16" s="145"/>
      <c r="O16" s="219"/>
      <c r="P16" s="241"/>
      <c r="Q16" s="145"/>
      <c r="R16" s="145"/>
      <c r="S16" s="145"/>
      <c r="T16" s="145"/>
      <c r="U16" s="145"/>
      <c r="V16" s="219"/>
      <c r="W16" s="241"/>
      <c r="X16" s="145"/>
      <c r="Y16" s="145"/>
      <c r="Z16" s="145"/>
      <c r="AA16" s="145"/>
      <c r="AB16" s="145"/>
      <c r="AC16" s="146"/>
      <c r="AD16" s="155">
        <v>43312</v>
      </c>
      <c r="AE16" s="136" t="s">
        <v>40</v>
      </c>
      <c r="AF16" s="3"/>
      <c r="AG16" s="3">
        <f>-R13</f>
        <v>-6945</v>
      </c>
      <c r="AH16" s="146"/>
      <c r="AI16" s="146"/>
      <c r="AJ16" s="183" t="s">
        <v>45</v>
      </c>
      <c r="AK16" s="184">
        <f>+BA24</f>
        <v>-360</v>
      </c>
      <c r="AL16" s="145"/>
      <c r="AM16" s="19">
        <f>AF5</f>
        <v>1295</v>
      </c>
      <c r="AN16" s="19"/>
      <c r="AO16" s="171">
        <f>+AO15+SUM(AM16:AN16)</f>
        <v>1295</v>
      </c>
      <c r="AP16" s="145"/>
      <c r="AQ16" s="19"/>
      <c r="AR16" s="19"/>
      <c r="AS16" s="172">
        <f t="shared" ref="AS16:AS18" si="1">+AS15+SUM(AQ16:AR16)</f>
        <v>5000</v>
      </c>
      <c r="AT16" s="145"/>
      <c r="AU16" s="19"/>
      <c r="AV16" s="19"/>
      <c r="AW16" s="172">
        <f>+AW15+SUM(AU16:AV16)</f>
        <v>0</v>
      </c>
      <c r="AX16" s="27"/>
      <c r="AY16" s="19"/>
      <c r="AZ16" s="19"/>
      <c r="BA16" s="176">
        <f>+BA15+SUM(AY16:AZ16)</f>
        <v>0</v>
      </c>
      <c r="BB16" s="27"/>
      <c r="BC16" s="19">
        <f>AF22</f>
        <v>500</v>
      </c>
      <c r="BD16" s="19"/>
      <c r="BE16" s="178">
        <f>+BE15+SUM(BC16:BD16)</f>
        <v>500</v>
      </c>
      <c r="BF16" s="27"/>
      <c r="BG16" s="19"/>
      <c r="BH16" s="19"/>
      <c r="BI16" s="180">
        <f>+BI15+SUM(BG16:BH16)</f>
        <v>120</v>
      </c>
      <c r="BJ16" s="27"/>
      <c r="BK16" s="19"/>
      <c r="BL16" s="19"/>
      <c r="BM16" s="180">
        <f>+BM15+SUM(BK16:BL16)</f>
        <v>0</v>
      </c>
      <c r="BN16" s="27"/>
      <c r="BO16" s="182"/>
      <c r="BP16" s="182"/>
      <c r="BQ16" s="125"/>
    </row>
    <row r="17" spans="1:81" ht="16.5" thickBot="1" x14ac:dyDescent="0.3">
      <c r="A17" s="116"/>
      <c r="C17" s="236"/>
      <c r="D17" s="146"/>
      <c r="E17" s="146"/>
      <c r="F17" s="146"/>
      <c r="G17" s="236"/>
      <c r="H17" s="145"/>
      <c r="I17" s="145"/>
      <c r="J17" s="145"/>
      <c r="K17" s="145"/>
      <c r="L17" s="145"/>
      <c r="M17" s="145"/>
      <c r="N17" s="145"/>
      <c r="O17" s="219"/>
      <c r="P17" s="241"/>
      <c r="Q17" s="145"/>
      <c r="R17" s="145"/>
      <c r="S17" s="145"/>
      <c r="T17" s="145"/>
      <c r="U17" s="145"/>
      <c r="V17" s="219"/>
      <c r="W17" s="241"/>
      <c r="X17" s="145"/>
      <c r="Y17" s="145"/>
      <c r="Z17" s="145"/>
      <c r="AA17" s="145"/>
      <c r="AB17" s="145"/>
      <c r="AC17" s="146"/>
      <c r="AD17" s="155"/>
      <c r="AE17" s="3" t="s">
        <v>43</v>
      </c>
      <c r="AF17" s="3">
        <f>S13</f>
        <v>250</v>
      </c>
      <c r="AG17" s="3"/>
      <c r="AH17" s="146"/>
      <c r="AI17" s="146"/>
      <c r="AJ17" s="188" t="s">
        <v>50</v>
      </c>
      <c r="AK17" s="189">
        <f>+BE11</f>
        <v>-3000</v>
      </c>
      <c r="AL17" s="145"/>
      <c r="AM17" s="19"/>
      <c r="AN17" s="19">
        <f>AG9</f>
        <v>-1295</v>
      </c>
      <c r="AO17" s="171">
        <f t="shared" ref="AO17:AO19" si="2">+AO16+SUM(AM17:AN17)</f>
        <v>0</v>
      </c>
      <c r="AP17" s="145"/>
      <c r="AQ17" s="19"/>
      <c r="AR17" s="19"/>
      <c r="AS17" s="172">
        <f t="shared" si="1"/>
        <v>5000</v>
      </c>
      <c r="AT17" s="145"/>
      <c r="AU17" s="146"/>
      <c r="AV17" s="146"/>
      <c r="AW17" s="146"/>
      <c r="AX17" s="27"/>
      <c r="AY17" s="146"/>
      <c r="AZ17" s="146"/>
      <c r="BA17" s="146"/>
      <c r="BB17" s="27"/>
      <c r="BC17" s="19"/>
      <c r="BD17" s="19"/>
      <c r="BE17" s="178">
        <f>+BE16+SUM(BC17:BD17)</f>
        <v>500</v>
      </c>
      <c r="BF17" s="27"/>
      <c r="BG17" s="146"/>
      <c r="BH17" s="146"/>
      <c r="BI17" s="146"/>
      <c r="BJ17" s="27"/>
      <c r="BK17" s="166"/>
      <c r="BL17" s="194"/>
      <c r="BM17" s="195"/>
      <c r="BN17" s="27"/>
      <c r="BO17" s="181"/>
      <c r="BP17" s="181"/>
      <c r="BQ17" s="124"/>
    </row>
    <row r="18" spans="1:81" ht="16.5" thickBot="1" x14ac:dyDescent="0.3">
      <c r="A18" s="127"/>
      <c r="C18" s="236"/>
      <c r="D18" s="146"/>
      <c r="E18" s="146"/>
      <c r="F18" s="146"/>
      <c r="G18" s="236"/>
      <c r="H18" s="145"/>
      <c r="I18" s="145"/>
      <c r="J18" s="145"/>
      <c r="K18" s="145"/>
      <c r="L18" s="145"/>
      <c r="M18" s="145"/>
      <c r="N18" s="145"/>
      <c r="O18" s="219"/>
      <c r="P18" s="241"/>
      <c r="Q18" s="145"/>
      <c r="R18" s="145"/>
      <c r="S18" s="145"/>
      <c r="T18" s="145"/>
      <c r="U18" s="145"/>
      <c r="V18" s="219"/>
      <c r="W18" s="241"/>
      <c r="X18" s="145"/>
      <c r="Y18" s="145"/>
      <c r="Z18" s="145"/>
      <c r="AA18" s="145"/>
      <c r="AB18" s="145"/>
      <c r="AC18" s="146"/>
      <c r="AD18" s="155"/>
      <c r="AE18" s="3" t="s">
        <v>49</v>
      </c>
      <c r="AF18" s="3">
        <f>U4</f>
        <v>5000</v>
      </c>
      <c r="AG18" s="3"/>
      <c r="AH18" s="146"/>
      <c r="AI18" s="146"/>
      <c r="AJ18" s="188" t="s">
        <v>51</v>
      </c>
      <c r="AK18" s="189">
        <f>+BE17</f>
        <v>500</v>
      </c>
      <c r="AL18" s="145"/>
      <c r="AM18" s="19">
        <f>AF14</f>
        <v>800</v>
      </c>
      <c r="AN18" s="19"/>
      <c r="AO18" s="171">
        <f t="shared" si="2"/>
        <v>800</v>
      </c>
      <c r="AP18" s="145"/>
      <c r="AQ18" s="19"/>
      <c r="AR18" s="19"/>
      <c r="AS18" s="172">
        <f t="shared" si="1"/>
        <v>5000</v>
      </c>
      <c r="AT18" s="145"/>
      <c r="AU18" s="161" t="str">
        <f>+AJ13</f>
        <v xml:space="preserve">Accounts Payable </v>
      </c>
      <c r="AV18" s="161"/>
      <c r="AW18" s="162"/>
      <c r="AX18" s="27"/>
      <c r="AY18" s="161" t="str">
        <f>+AJ16</f>
        <v>Unearned Revenue</v>
      </c>
      <c r="AZ18" s="161"/>
      <c r="BA18" s="162"/>
      <c r="BB18" s="27"/>
      <c r="BC18" s="146"/>
      <c r="BD18" s="146"/>
      <c r="BE18" s="146"/>
      <c r="BF18" s="27"/>
      <c r="BG18" s="163" t="str">
        <f>+AJ22</f>
        <v>Advertising Expense</v>
      </c>
      <c r="BH18" s="164"/>
      <c r="BI18" s="165"/>
      <c r="BJ18" s="27"/>
      <c r="BK18" s="163" t="str">
        <f>+AJ27</f>
        <v>Interest Expense</v>
      </c>
      <c r="BL18" s="164"/>
      <c r="BM18" s="165"/>
      <c r="BN18" s="27"/>
      <c r="BO18" s="166"/>
      <c r="BP18" s="194"/>
      <c r="BQ18" s="119"/>
    </row>
    <row r="19" spans="1:81" ht="16.149999999999999" customHeight="1" thickBot="1" x14ac:dyDescent="0.3">
      <c r="A19" s="127"/>
      <c r="C19" s="236"/>
      <c r="D19" s="146"/>
      <c r="E19" s="146"/>
      <c r="F19" s="146"/>
      <c r="G19" s="236"/>
      <c r="H19" s="145"/>
      <c r="I19" s="145"/>
      <c r="J19" s="145"/>
      <c r="K19" s="145"/>
      <c r="L19" s="145"/>
      <c r="M19" s="145"/>
      <c r="N19" s="145"/>
      <c r="O19" s="219"/>
      <c r="P19" s="241"/>
      <c r="Q19" s="145"/>
      <c r="R19" s="145"/>
      <c r="S19" s="145"/>
      <c r="T19" s="145"/>
      <c r="U19" s="145"/>
      <c r="V19" s="219"/>
      <c r="W19" s="241"/>
      <c r="X19" s="145"/>
      <c r="Y19" s="145"/>
      <c r="Z19" s="145"/>
      <c r="AA19" s="145"/>
      <c r="AB19" s="145"/>
      <c r="AC19" s="146"/>
      <c r="AD19" s="155"/>
      <c r="AE19" s="3" t="s">
        <v>53</v>
      </c>
      <c r="AF19" s="3">
        <f>U5+U9</f>
        <v>120</v>
      </c>
      <c r="AG19" s="3"/>
      <c r="AH19" s="146"/>
      <c r="AI19" s="146"/>
      <c r="AJ19" s="190" t="s">
        <v>52</v>
      </c>
      <c r="AK19" s="191">
        <f>+BE24</f>
        <v>-2545</v>
      </c>
      <c r="AL19" s="145"/>
      <c r="AM19" s="19"/>
      <c r="AN19" s="19"/>
      <c r="AO19" s="171">
        <f t="shared" si="2"/>
        <v>800</v>
      </c>
      <c r="AP19" s="145"/>
      <c r="AQ19" s="145"/>
      <c r="AR19" s="145"/>
      <c r="AS19" s="145"/>
      <c r="AT19" s="145"/>
      <c r="AU19" s="167" t="s">
        <v>11</v>
      </c>
      <c r="AV19" s="167" t="s">
        <v>13</v>
      </c>
      <c r="AW19" s="168" t="s">
        <v>2</v>
      </c>
      <c r="AX19" s="27"/>
      <c r="AY19" s="167" t="s">
        <v>11</v>
      </c>
      <c r="AZ19" s="167" t="s">
        <v>13</v>
      </c>
      <c r="BA19" s="168" t="s">
        <v>2</v>
      </c>
      <c r="BB19" s="27"/>
      <c r="BC19" s="163" t="str">
        <f>+AJ19</f>
        <v>Revenue</v>
      </c>
      <c r="BD19" s="164"/>
      <c r="BE19" s="165"/>
      <c r="BF19" s="27"/>
      <c r="BG19" s="167" t="s">
        <v>11</v>
      </c>
      <c r="BH19" s="167" t="s">
        <v>13</v>
      </c>
      <c r="BI19" s="168" t="s">
        <v>2</v>
      </c>
      <c r="BJ19" s="27"/>
      <c r="BK19" s="167" t="s">
        <v>11</v>
      </c>
      <c r="BL19" s="167" t="s">
        <v>13</v>
      </c>
      <c r="BM19" s="168" t="s">
        <v>2</v>
      </c>
      <c r="BN19" s="27"/>
      <c r="BO19" s="27"/>
      <c r="BP19" s="27"/>
      <c r="BQ19" s="119"/>
    </row>
    <row r="20" spans="1:81" ht="16.5" thickBot="1" x14ac:dyDescent="0.3">
      <c r="A20" s="127"/>
      <c r="C20" s="236"/>
      <c r="D20" s="146"/>
      <c r="E20" s="146"/>
      <c r="F20" s="146"/>
      <c r="G20" s="236"/>
      <c r="H20" s="145"/>
      <c r="I20" s="145"/>
      <c r="J20" s="145"/>
      <c r="K20" s="145"/>
      <c r="L20" s="145"/>
      <c r="M20" s="145"/>
      <c r="N20" s="145"/>
      <c r="O20" s="219"/>
      <c r="P20" s="241"/>
      <c r="Q20" s="145"/>
      <c r="R20" s="145"/>
      <c r="S20" s="145"/>
      <c r="T20" s="145"/>
      <c r="U20" s="145"/>
      <c r="V20" s="219"/>
      <c r="W20" s="241"/>
      <c r="X20" s="145"/>
      <c r="Y20" s="145"/>
      <c r="Z20" s="145"/>
      <c r="AA20" s="145"/>
      <c r="AB20" s="145"/>
      <c r="AC20" s="146"/>
      <c r="AD20" s="155"/>
      <c r="AE20" s="3" t="s">
        <v>47</v>
      </c>
      <c r="AF20" s="3">
        <f>U6</f>
        <v>75</v>
      </c>
      <c r="AG20" s="3"/>
      <c r="AH20" s="146"/>
      <c r="AI20" s="146"/>
      <c r="AJ20" s="190" t="s">
        <v>46</v>
      </c>
      <c r="AK20" s="191">
        <f>+BI10</f>
        <v>0</v>
      </c>
      <c r="AL20" s="145"/>
      <c r="AM20" s="146"/>
      <c r="AN20" s="146"/>
      <c r="AO20" s="146"/>
      <c r="AP20" s="145"/>
      <c r="AQ20" s="159" t="str">
        <f>+AJ10</f>
        <v>Acc. Depr. - Auto</v>
      </c>
      <c r="AR20" s="159"/>
      <c r="AS20" s="160"/>
      <c r="AT20" s="145"/>
      <c r="AU20" s="173" t="s">
        <v>14</v>
      </c>
      <c r="AV20" s="171"/>
      <c r="AW20" s="174">
        <f>+'Beg Bal'!B12</f>
        <v>0</v>
      </c>
      <c r="AX20" s="27"/>
      <c r="AY20" s="175" t="s">
        <v>14</v>
      </c>
      <c r="AZ20" s="171"/>
      <c r="BA20" s="176">
        <f>+'Beg Bal'!B15</f>
        <v>0</v>
      </c>
      <c r="BB20" s="27"/>
      <c r="BC20" s="169" t="s">
        <v>11</v>
      </c>
      <c r="BD20" s="169" t="s">
        <v>13</v>
      </c>
      <c r="BE20" s="170" t="s">
        <v>2</v>
      </c>
      <c r="BF20" s="27"/>
      <c r="BG20" s="179" t="s">
        <v>14</v>
      </c>
      <c r="BH20" s="171"/>
      <c r="BI20" s="180">
        <v>0</v>
      </c>
      <c r="BJ20" s="27"/>
      <c r="BK20" s="179" t="s">
        <v>14</v>
      </c>
      <c r="BL20" s="171"/>
      <c r="BM20" s="180">
        <v>0</v>
      </c>
      <c r="BN20" s="27"/>
      <c r="BO20" s="27"/>
      <c r="BP20" s="27"/>
      <c r="BQ20" s="119"/>
    </row>
    <row r="21" spans="1:81" ht="16.5" thickBot="1" x14ac:dyDescent="0.3">
      <c r="C21" s="236"/>
      <c r="D21" s="146"/>
      <c r="E21" s="146"/>
      <c r="F21" s="146"/>
      <c r="G21" s="236"/>
      <c r="H21" s="145"/>
      <c r="I21" s="145"/>
      <c r="J21" s="145"/>
      <c r="K21" s="145"/>
      <c r="L21" s="145"/>
      <c r="M21" s="145"/>
      <c r="N21" s="145"/>
      <c r="O21" s="219"/>
      <c r="P21" s="241"/>
      <c r="Q21" s="145"/>
      <c r="R21" s="145"/>
      <c r="S21" s="145"/>
      <c r="T21" s="145"/>
      <c r="U21" s="145"/>
      <c r="V21" s="219"/>
      <c r="W21" s="241"/>
      <c r="X21" s="145"/>
      <c r="Y21" s="145"/>
      <c r="Z21" s="145"/>
      <c r="AA21" s="145"/>
      <c r="AB21" s="145"/>
      <c r="AC21" s="146"/>
      <c r="AD21" s="155"/>
      <c r="AE21" s="3" t="s">
        <v>95</v>
      </c>
      <c r="AF21" s="3">
        <f>U7</f>
        <v>1000</v>
      </c>
      <c r="AG21" s="3"/>
      <c r="AH21" s="146"/>
      <c r="AI21" s="146"/>
      <c r="AJ21" s="190" t="s">
        <v>53</v>
      </c>
      <c r="AK21" s="191">
        <f>+BI16</f>
        <v>120</v>
      </c>
      <c r="AL21" s="145"/>
      <c r="AM21" s="159" t="str">
        <f>+AJ7</f>
        <v>Landscaping Supplies</v>
      </c>
      <c r="AN21" s="159"/>
      <c r="AO21" s="160"/>
      <c r="AP21" s="145"/>
      <c r="AQ21" s="167" t="s">
        <v>11</v>
      </c>
      <c r="AR21" s="167" t="s">
        <v>13</v>
      </c>
      <c r="AS21" s="168" t="s">
        <v>2</v>
      </c>
      <c r="AT21" s="145"/>
      <c r="AU21" s="19"/>
      <c r="AV21" s="19">
        <f>AG24</f>
        <v>-2140</v>
      </c>
      <c r="AW21" s="174">
        <f>+AW20+SUM(AU21:AV21)</f>
        <v>-2140</v>
      </c>
      <c r="AX21" s="27"/>
      <c r="AY21" s="19"/>
      <c r="AZ21" s="19">
        <f>AG13</f>
        <v>-360</v>
      </c>
      <c r="BA21" s="176">
        <f>+BA20+SUM(AY21:AZ21)</f>
        <v>-360</v>
      </c>
      <c r="BB21" s="27"/>
      <c r="BC21" s="177" t="s">
        <v>14</v>
      </c>
      <c r="BD21" s="178"/>
      <c r="BE21" s="178">
        <f>+'Beg Bal'!B19</f>
        <v>0</v>
      </c>
      <c r="BF21" s="27"/>
      <c r="BG21" s="19">
        <f>AF27</f>
        <v>315</v>
      </c>
      <c r="BH21" s="19"/>
      <c r="BI21" s="180">
        <f>+BI20+SUM(BG21:BH21)</f>
        <v>315</v>
      </c>
      <c r="BJ21" s="27"/>
      <c r="BK21" s="19"/>
      <c r="BL21" s="19"/>
      <c r="BM21" s="180">
        <f>+BM20+SUM(BK21:BL21)</f>
        <v>0</v>
      </c>
      <c r="BN21" s="27"/>
      <c r="BO21" s="27"/>
      <c r="BP21" s="27"/>
      <c r="BQ21" s="119"/>
    </row>
    <row r="22" spans="1:81" ht="15.75" x14ac:dyDescent="0.25">
      <c r="C22" s="236"/>
      <c r="D22" s="146"/>
      <c r="E22" s="146"/>
      <c r="F22" s="146"/>
      <c r="G22" s="236"/>
      <c r="H22" s="145"/>
      <c r="I22" s="145"/>
      <c r="J22" s="145"/>
      <c r="K22" s="145"/>
      <c r="L22" s="145"/>
      <c r="M22" s="145"/>
      <c r="N22" s="145"/>
      <c r="O22" s="219"/>
      <c r="P22" s="241"/>
      <c r="Q22" s="145"/>
      <c r="R22" s="145"/>
      <c r="S22" s="145"/>
      <c r="T22" s="145"/>
      <c r="U22" s="145"/>
      <c r="V22" s="219"/>
      <c r="W22" s="241"/>
      <c r="X22" s="145"/>
      <c r="Y22" s="145"/>
      <c r="Z22" s="145"/>
      <c r="AA22" s="145"/>
      <c r="AB22" s="145"/>
      <c r="AC22" s="146"/>
      <c r="AD22" s="155"/>
      <c r="AE22" s="3" t="s">
        <v>51</v>
      </c>
      <c r="AF22" s="3">
        <f>U11</f>
        <v>500</v>
      </c>
      <c r="AG22" s="3"/>
      <c r="AH22" s="146"/>
      <c r="AI22" s="146"/>
      <c r="AJ22" s="190" t="s">
        <v>38</v>
      </c>
      <c r="AK22" s="191">
        <f>+BI22</f>
        <v>315</v>
      </c>
      <c r="AL22" s="145"/>
      <c r="AM22" s="167" t="s">
        <v>11</v>
      </c>
      <c r="AN22" s="167" t="s">
        <v>13</v>
      </c>
      <c r="AO22" s="167" t="s">
        <v>2</v>
      </c>
      <c r="AP22" s="145"/>
      <c r="AQ22" s="171" t="s">
        <v>14</v>
      </c>
      <c r="AR22" s="171"/>
      <c r="AS22" s="172">
        <f>+'Beg Bal'!B9</f>
        <v>0</v>
      </c>
      <c r="AT22" s="145"/>
      <c r="AU22" s="19">
        <f>AF17</f>
        <v>250</v>
      </c>
      <c r="AV22" s="19"/>
      <c r="AW22" s="174">
        <f>+AW21+SUM(AU22:AV22)</f>
        <v>-1890</v>
      </c>
      <c r="AX22" s="27"/>
      <c r="AY22" s="19"/>
      <c r="AZ22" s="19"/>
      <c r="BA22" s="176">
        <f t="shared" ref="BA22:BA24" si="3">+BA21+SUM(AY22:AZ22)</f>
        <v>-360</v>
      </c>
      <c r="BB22" s="27"/>
      <c r="BC22" s="19"/>
      <c r="BD22" s="19">
        <f>AG6</f>
        <v>-1295</v>
      </c>
      <c r="BE22" s="178">
        <f>+BE21+SUM(BC22:BD22)</f>
        <v>-1295</v>
      </c>
      <c r="BF22" s="27"/>
      <c r="BG22" s="19"/>
      <c r="BH22" s="19"/>
      <c r="BI22" s="180">
        <f>+BI21+SUM(BG22:BH22)</f>
        <v>315</v>
      </c>
      <c r="BJ22" s="27"/>
      <c r="BK22" s="19"/>
      <c r="BL22" s="19"/>
      <c r="BM22" s="180">
        <f>+BM21+SUM(BK22:BL22)</f>
        <v>0</v>
      </c>
      <c r="BN22" s="27"/>
      <c r="BO22" s="182"/>
      <c r="BP22" s="182"/>
      <c r="BQ22" s="125"/>
    </row>
    <row r="23" spans="1:81" ht="15.75" x14ac:dyDescent="0.25">
      <c r="C23" s="236"/>
      <c r="D23" s="146"/>
      <c r="E23" s="146"/>
      <c r="F23" s="146"/>
      <c r="G23" s="236"/>
      <c r="H23" s="145"/>
      <c r="I23" s="145"/>
      <c r="J23" s="145"/>
      <c r="K23" s="145"/>
      <c r="L23" s="145"/>
      <c r="M23" s="145"/>
      <c r="N23" s="145"/>
      <c r="O23" s="219"/>
      <c r="P23" s="241"/>
      <c r="Q23" s="145"/>
      <c r="R23" s="145"/>
      <c r="S23" s="145"/>
      <c r="T23" s="145"/>
      <c r="U23" s="145"/>
      <c r="V23" s="219"/>
      <c r="W23" s="241"/>
      <c r="X23" s="145"/>
      <c r="Y23" s="145"/>
      <c r="Z23" s="145"/>
      <c r="AA23" s="145"/>
      <c r="AB23" s="145"/>
      <c r="AC23" s="146"/>
      <c r="AD23" s="155"/>
      <c r="AE23" s="3"/>
      <c r="AF23" s="3"/>
      <c r="AG23" s="3"/>
      <c r="AH23" s="146"/>
      <c r="AI23" s="146"/>
      <c r="AJ23" s="190" t="s">
        <v>47</v>
      </c>
      <c r="AK23" s="191">
        <f>+BM10</f>
        <v>75</v>
      </c>
      <c r="AL23" s="145"/>
      <c r="AM23" s="171" t="s">
        <v>14</v>
      </c>
      <c r="AN23" s="171"/>
      <c r="AO23" s="171">
        <f>+'Beg Bal'!B7</f>
        <v>0</v>
      </c>
      <c r="AP23" s="145"/>
      <c r="AQ23" s="19"/>
      <c r="AR23" s="19"/>
      <c r="AS23" s="172">
        <f>+AS22+SUM(AQ23:AR23)</f>
        <v>0</v>
      </c>
      <c r="AT23" s="145"/>
      <c r="AU23" s="19"/>
      <c r="AV23" s="19"/>
      <c r="AW23" s="174">
        <f>+AW22+SUM(AU23:AV23)</f>
        <v>-1890</v>
      </c>
      <c r="AX23" s="27"/>
      <c r="AY23" s="19"/>
      <c r="AZ23" s="19"/>
      <c r="BA23" s="176">
        <f t="shared" si="3"/>
        <v>-360</v>
      </c>
      <c r="BB23" s="27"/>
      <c r="BC23" s="19"/>
      <c r="BD23" s="19">
        <f>AG10</f>
        <v>-1250</v>
      </c>
      <c r="BE23" s="178">
        <f>+BE22+SUM(BC23:BD23)</f>
        <v>-2545</v>
      </c>
      <c r="BF23" s="27"/>
      <c r="BG23" s="27"/>
      <c r="BH23" s="27"/>
      <c r="BI23" s="27"/>
      <c r="BJ23" s="27"/>
      <c r="BK23" s="146"/>
      <c r="BL23" s="146"/>
      <c r="BM23" s="146"/>
      <c r="BN23" s="27"/>
      <c r="BO23" s="181"/>
      <c r="BP23" s="181"/>
      <c r="BQ23" s="124"/>
    </row>
    <row r="24" spans="1:81" ht="15.75" x14ac:dyDescent="0.25">
      <c r="C24" s="236"/>
      <c r="D24" s="146"/>
      <c r="E24" s="146"/>
      <c r="F24" s="146"/>
      <c r="G24" s="236"/>
      <c r="H24" s="145"/>
      <c r="I24" s="145"/>
      <c r="J24" s="145"/>
      <c r="K24" s="145"/>
      <c r="L24" s="145"/>
      <c r="M24" s="145"/>
      <c r="N24" s="145"/>
      <c r="O24" s="219"/>
      <c r="P24" s="241"/>
      <c r="Q24" s="145"/>
      <c r="R24" s="145"/>
      <c r="S24" s="145"/>
      <c r="T24" s="145"/>
      <c r="U24" s="145"/>
      <c r="V24" s="219"/>
      <c r="W24" s="241"/>
      <c r="X24" s="145"/>
      <c r="Y24" s="145"/>
      <c r="Z24" s="145"/>
      <c r="AA24" s="145"/>
      <c r="AB24" s="145"/>
      <c r="AC24" s="146"/>
      <c r="AD24" s="155">
        <v>43312</v>
      </c>
      <c r="AE24" s="136" t="s">
        <v>43</v>
      </c>
      <c r="AF24" s="3"/>
      <c r="AG24" s="3">
        <f>-Z9</f>
        <v>-2140</v>
      </c>
      <c r="AH24" s="146"/>
      <c r="AI24" s="146"/>
      <c r="AJ24" s="190" t="s">
        <v>18</v>
      </c>
      <c r="AK24" s="191">
        <f>+BM16</f>
        <v>0</v>
      </c>
      <c r="AL24" s="145"/>
      <c r="AM24" s="19">
        <f>AF25</f>
        <v>325</v>
      </c>
      <c r="AN24" s="19"/>
      <c r="AO24" s="171">
        <f>+AO23+SUM(AM24:AN24)</f>
        <v>325</v>
      </c>
      <c r="AP24" s="145"/>
      <c r="AQ24" s="19"/>
      <c r="AR24" s="19"/>
      <c r="AS24" s="172">
        <f>+AS23+SUM(AQ24:AR24)</f>
        <v>0</v>
      </c>
      <c r="AT24" s="145"/>
      <c r="AU24" s="146"/>
      <c r="AV24" s="146"/>
      <c r="AW24" s="146"/>
      <c r="AX24" s="27"/>
      <c r="AY24" s="19"/>
      <c r="AZ24" s="19"/>
      <c r="BA24" s="176">
        <f t="shared" si="3"/>
        <v>-360</v>
      </c>
      <c r="BB24" s="27"/>
      <c r="BC24" s="19"/>
      <c r="BD24" s="19"/>
      <c r="BE24" s="178">
        <f>+BE23+SUM(BC24:BD24)</f>
        <v>-2545</v>
      </c>
      <c r="BF24" s="27"/>
      <c r="BG24" s="146"/>
      <c r="BH24" s="146"/>
      <c r="BI24" s="146"/>
      <c r="BJ24" s="27"/>
      <c r="BK24" s="146"/>
      <c r="BL24" s="146"/>
      <c r="BM24" s="146"/>
      <c r="BN24" s="27"/>
      <c r="BO24" s="166"/>
      <c r="BP24" s="194"/>
      <c r="BQ24" s="119"/>
    </row>
    <row r="25" spans="1:81" ht="15.75" x14ac:dyDescent="0.25">
      <c r="C25" s="236"/>
      <c r="D25" s="146"/>
      <c r="E25" s="146"/>
      <c r="F25" s="146"/>
      <c r="G25" s="236"/>
      <c r="H25" s="145"/>
      <c r="I25" s="145"/>
      <c r="J25" s="145"/>
      <c r="K25" s="145"/>
      <c r="L25" s="145"/>
      <c r="M25" s="145"/>
      <c r="N25" s="145"/>
      <c r="O25" s="219"/>
      <c r="P25" s="241"/>
      <c r="Q25" s="145"/>
      <c r="R25" s="145"/>
      <c r="S25" s="145"/>
      <c r="T25" s="145"/>
      <c r="U25" s="145"/>
      <c r="V25" s="219"/>
      <c r="W25" s="241"/>
      <c r="X25" s="145"/>
      <c r="Y25" s="145"/>
      <c r="Z25" s="145"/>
      <c r="AA25" s="145"/>
      <c r="AB25" s="145"/>
      <c r="AC25" s="146"/>
      <c r="AD25" s="155"/>
      <c r="AE25" s="3" t="s">
        <v>41</v>
      </c>
      <c r="AF25" s="3">
        <f>AA9</f>
        <v>325</v>
      </c>
      <c r="AG25" s="3"/>
      <c r="AH25" s="146"/>
      <c r="AI25" s="146"/>
      <c r="AJ25" s="190" t="s">
        <v>54</v>
      </c>
      <c r="AK25" s="191">
        <f>+BM60</f>
        <v>0</v>
      </c>
      <c r="AL25" s="145"/>
      <c r="AM25" s="145"/>
      <c r="AN25" s="145"/>
      <c r="AO25" s="145"/>
      <c r="AP25" s="145"/>
      <c r="AQ25" s="146"/>
      <c r="AR25" s="146"/>
      <c r="AS25" s="146"/>
      <c r="AT25" s="145"/>
      <c r="AU25" s="146"/>
      <c r="AV25" s="146"/>
      <c r="AW25" s="146"/>
      <c r="AX25" s="27"/>
      <c r="AY25" s="146"/>
      <c r="AZ25" s="146"/>
      <c r="BA25" s="146"/>
      <c r="BB25" s="27"/>
      <c r="BC25" s="146"/>
      <c r="BD25" s="146"/>
      <c r="BE25" s="146"/>
      <c r="BF25" s="27"/>
      <c r="BG25" s="146"/>
      <c r="BH25" s="146"/>
      <c r="BI25" s="146"/>
      <c r="BJ25" s="27"/>
      <c r="BK25" s="146"/>
      <c r="BL25" s="146"/>
      <c r="BM25" s="146"/>
      <c r="BN25" s="27"/>
      <c r="BO25" s="27"/>
      <c r="BP25" s="27"/>
      <c r="BQ25" s="119"/>
    </row>
    <row r="26" spans="1:81" ht="15.75" x14ac:dyDescent="0.25">
      <c r="C26" s="236"/>
      <c r="D26" s="146"/>
      <c r="E26" s="146"/>
      <c r="F26" s="146"/>
      <c r="G26" s="236"/>
      <c r="H26" s="145"/>
      <c r="I26" s="145"/>
      <c r="J26" s="145"/>
      <c r="K26" s="145"/>
      <c r="L26" s="145"/>
      <c r="M26" s="145"/>
      <c r="N26" s="145"/>
      <c r="O26" s="219"/>
      <c r="P26" s="241"/>
      <c r="Q26" s="145"/>
      <c r="R26" s="145"/>
      <c r="S26" s="145"/>
      <c r="T26" s="145"/>
      <c r="U26" s="145"/>
      <c r="V26" s="219"/>
      <c r="W26" s="241"/>
      <c r="X26" s="145"/>
      <c r="Y26" s="145"/>
      <c r="Z26" s="145"/>
      <c r="AA26" s="145"/>
      <c r="AB26" s="145"/>
      <c r="AC26" s="146"/>
      <c r="AD26" s="155"/>
      <c r="AE26" s="3" t="s">
        <v>42</v>
      </c>
      <c r="AF26" s="3">
        <f>AB4</f>
        <v>1500</v>
      </c>
      <c r="AG26" s="3"/>
      <c r="AH26" s="146"/>
      <c r="AI26" s="146"/>
      <c r="AJ26" s="190" t="s">
        <v>48</v>
      </c>
      <c r="AK26" s="191">
        <f>+BM67</f>
        <v>0</v>
      </c>
      <c r="AL26" s="145"/>
      <c r="AM26" s="201"/>
      <c r="AN26" s="201"/>
      <c r="AO26" s="201"/>
      <c r="AP26" s="201"/>
      <c r="AQ26" s="201"/>
      <c r="AR26" s="201"/>
      <c r="AS26" s="201"/>
      <c r="AT26" s="201"/>
      <c r="AU26" s="201"/>
      <c r="AV26" s="201"/>
      <c r="AW26" s="201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202"/>
      <c r="BN26" s="68"/>
      <c r="BO26" s="68"/>
      <c r="BP26" s="68"/>
      <c r="BQ26" s="129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</row>
    <row r="27" spans="1:81" ht="16.5" thickBot="1" x14ac:dyDescent="0.3">
      <c r="C27" s="236"/>
      <c r="D27" s="146"/>
      <c r="E27" s="146"/>
      <c r="F27" s="146"/>
      <c r="G27" s="236"/>
      <c r="H27" s="145"/>
      <c r="I27" s="145"/>
      <c r="J27" s="145"/>
      <c r="K27" s="145"/>
      <c r="L27" s="145"/>
      <c r="M27" s="145"/>
      <c r="N27" s="145"/>
      <c r="O27" s="219"/>
      <c r="P27" s="241"/>
      <c r="Q27" s="145"/>
      <c r="R27" s="145"/>
      <c r="S27" s="145"/>
      <c r="T27" s="145"/>
      <c r="U27" s="145"/>
      <c r="V27" s="219"/>
      <c r="W27" s="241"/>
      <c r="X27" s="145"/>
      <c r="Y27" s="145"/>
      <c r="Z27" s="145"/>
      <c r="AA27" s="145"/>
      <c r="AB27" s="145"/>
      <c r="AC27" s="146"/>
      <c r="AD27" s="155"/>
      <c r="AE27" s="3" t="s">
        <v>38</v>
      </c>
      <c r="AF27" s="3">
        <f>AB6</f>
        <v>315</v>
      </c>
      <c r="AG27" s="3"/>
      <c r="AH27" s="146"/>
      <c r="AI27" s="146"/>
      <c r="AJ27" s="190" t="s">
        <v>39</v>
      </c>
      <c r="AK27" s="191">
        <f>+BM22</f>
        <v>0</v>
      </c>
      <c r="AL27" s="145"/>
      <c r="AM27" s="203"/>
      <c r="AN27" s="203"/>
      <c r="AO27" s="203"/>
      <c r="AP27" s="203"/>
      <c r="AQ27" s="203"/>
      <c r="AR27" s="203"/>
      <c r="AS27" s="203"/>
      <c r="AT27" s="203"/>
      <c r="AU27" s="203"/>
      <c r="AV27" s="203"/>
      <c r="AW27" s="203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204"/>
      <c r="BN27" s="65"/>
      <c r="BO27" s="65"/>
      <c r="BP27" s="65"/>
      <c r="BQ27" s="131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</row>
    <row r="28" spans="1:81" ht="16.5" thickBot="1" x14ac:dyDescent="0.3">
      <c r="C28" s="236"/>
      <c r="D28" s="146"/>
      <c r="E28" s="146"/>
      <c r="F28" s="146"/>
      <c r="G28" s="236"/>
      <c r="H28" s="145"/>
      <c r="I28" s="145"/>
      <c r="J28" s="145"/>
      <c r="K28" s="145"/>
      <c r="L28" s="145"/>
      <c r="M28" s="145"/>
      <c r="N28" s="145"/>
      <c r="O28" s="219"/>
      <c r="P28" s="241"/>
      <c r="Q28" s="145"/>
      <c r="R28" s="145"/>
      <c r="S28" s="145"/>
      <c r="T28" s="145"/>
      <c r="U28" s="145"/>
      <c r="V28" s="219"/>
      <c r="W28" s="241"/>
      <c r="X28" s="145"/>
      <c r="Y28" s="145"/>
      <c r="Z28" s="145"/>
      <c r="AA28" s="145"/>
      <c r="AB28" s="145"/>
      <c r="AC28" s="146"/>
      <c r="AD28" s="155"/>
      <c r="AE28" s="3"/>
      <c r="AF28" s="3"/>
      <c r="AG28" s="3"/>
      <c r="AH28" s="146"/>
      <c r="AI28" s="146"/>
      <c r="AJ28" s="196" t="s">
        <v>15</v>
      </c>
      <c r="AK28" s="197">
        <f>+SUM(AK5:AK27)</f>
        <v>0</v>
      </c>
      <c r="AL28" s="145"/>
      <c r="AM28" s="159" t="s">
        <v>61</v>
      </c>
      <c r="AN28" s="205"/>
      <c r="AO28" s="205"/>
      <c r="AP28" s="205"/>
      <c r="AQ28" s="205"/>
      <c r="AR28" s="205"/>
      <c r="AS28" s="206"/>
      <c r="AT28" s="146"/>
      <c r="AU28" s="161" t="s">
        <v>62</v>
      </c>
      <c r="AV28" s="207"/>
      <c r="AW28" s="207"/>
      <c r="AX28" s="207"/>
      <c r="AY28" s="207"/>
      <c r="AZ28" s="207"/>
      <c r="BA28" s="208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195"/>
      <c r="BN28" s="27"/>
      <c r="BO28" s="27"/>
      <c r="BP28" s="27"/>
      <c r="BQ28" s="119"/>
    </row>
    <row r="29" spans="1:81" ht="16.5" thickTop="1" x14ac:dyDescent="0.25">
      <c r="C29" s="236"/>
      <c r="D29" s="146"/>
      <c r="E29" s="146"/>
      <c r="F29" s="146"/>
      <c r="G29" s="236"/>
      <c r="H29" s="145"/>
      <c r="I29" s="145"/>
      <c r="J29" s="145"/>
      <c r="K29" s="145"/>
      <c r="L29" s="145"/>
      <c r="M29" s="145"/>
      <c r="N29" s="145"/>
      <c r="O29" s="219"/>
      <c r="P29" s="241"/>
      <c r="Q29" s="145"/>
      <c r="R29" s="145"/>
      <c r="S29" s="145"/>
      <c r="T29" s="145"/>
      <c r="U29" s="145"/>
      <c r="V29" s="219"/>
      <c r="W29" s="241"/>
      <c r="X29" s="145"/>
      <c r="Y29" s="145"/>
      <c r="Z29" s="145"/>
      <c r="AA29" s="145"/>
      <c r="AB29" s="145"/>
      <c r="AC29" s="146"/>
      <c r="AD29" s="242"/>
      <c r="AE29" s="145"/>
      <c r="AF29" s="145"/>
      <c r="AG29" s="145"/>
      <c r="AH29" s="146"/>
      <c r="AI29" s="146"/>
      <c r="AJ29" s="243" t="s">
        <v>4</v>
      </c>
      <c r="AK29" s="180">
        <f>SUM(AK19:AK27)</f>
        <v>-2035</v>
      </c>
      <c r="AL29" s="145"/>
      <c r="AM29" s="305" t="s">
        <v>70</v>
      </c>
      <c r="AN29" s="306"/>
      <c r="AO29" s="307"/>
      <c r="AP29" s="146"/>
      <c r="AQ29" s="305" t="s">
        <v>74</v>
      </c>
      <c r="AR29" s="306"/>
      <c r="AS29" s="307"/>
      <c r="AT29" s="145"/>
      <c r="AU29" s="305" t="s">
        <v>66</v>
      </c>
      <c r="AV29" s="306"/>
      <c r="AW29" s="307"/>
      <c r="AX29" s="146"/>
      <c r="AY29" s="305" t="s">
        <v>63</v>
      </c>
      <c r="AZ29" s="306"/>
      <c r="BA29" s="30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119"/>
    </row>
    <row r="30" spans="1:81" x14ac:dyDescent="0.25">
      <c r="C30" s="236"/>
      <c r="D30" s="146"/>
      <c r="E30" s="146"/>
      <c r="F30" s="146"/>
      <c r="G30" s="236"/>
      <c r="H30" s="145"/>
      <c r="I30" s="145"/>
      <c r="J30" s="145"/>
      <c r="K30" s="145"/>
      <c r="L30" s="145"/>
      <c r="M30" s="145"/>
      <c r="N30" s="145"/>
      <c r="O30" s="219"/>
      <c r="P30" s="241"/>
      <c r="Q30" s="145"/>
      <c r="R30" s="145"/>
      <c r="S30" s="145"/>
      <c r="T30" s="145"/>
      <c r="U30" s="145"/>
      <c r="V30" s="219"/>
      <c r="W30" s="241"/>
      <c r="X30" s="145"/>
      <c r="Y30" s="145"/>
      <c r="Z30" s="145"/>
      <c r="AA30" s="145"/>
      <c r="AB30" s="145"/>
      <c r="AC30" s="146"/>
      <c r="AD30" s="242"/>
      <c r="AE30" s="145"/>
      <c r="AF30" s="145"/>
      <c r="AG30" s="145"/>
      <c r="AH30" s="146"/>
      <c r="AI30" s="146"/>
      <c r="AJ30" s="145"/>
      <c r="AK30" s="145"/>
      <c r="AL30" s="145"/>
      <c r="AM30" s="167" t="s">
        <v>11</v>
      </c>
      <c r="AN30" s="167" t="s">
        <v>13</v>
      </c>
      <c r="AO30" s="167" t="s">
        <v>2</v>
      </c>
      <c r="AP30" s="146"/>
      <c r="AQ30" s="167" t="s">
        <v>11</v>
      </c>
      <c r="AR30" s="167" t="s">
        <v>13</v>
      </c>
      <c r="AS30" s="167" t="s">
        <v>2</v>
      </c>
      <c r="AT30" s="145"/>
      <c r="AU30" s="167" t="s">
        <v>11</v>
      </c>
      <c r="AV30" s="167" t="s">
        <v>13</v>
      </c>
      <c r="AW30" s="167" t="s">
        <v>2</v>
      </c>
      <c r="AX30" s="146"/>
      <c r="AY30" s="167" t="s">
        <v>11</v>
      </c>
      <c r="AZ30" s="167" t="s">
        <v>13</v>
      </c>
      <c r="BA30" s="167" t="s">
        <v>2</v>
      </c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182"/>
      <c r="BP30" s="182"/>
      <c r="BQ30" s="125"/>
    </row>
    <row r="31" spans="1:81" s="130" customFormat="1" x14ac:dyDescent="0.25">
      <c r="A31" s="128"/>
      <c r="B31" s="90"/>
      <c r="C31" s="236"/>
      <c r="D31" s="146"/>
      <c r="E31" s="146"/>
      <c r="F31" s="146"/>
      <c r="G31" s="236"/>
      <c r="H31" s="145"/>
      <c r="I31" s="145"/>
      <c r="J31" s="145"/>
      <c r="K31" s="145"/>
      <c r="L31" s="145"/>
      <c r="M31" s="145"/>
      <c r="N31" s="145"/>
      <c r="O31" s="219"/>
      <c r="P31" s="241"/>
      <c r="Q31" s="145"/>
      <c r="R31" s="145"/>
      <c r="S31" s="145"/>
      <c r="T31" s="145"/>
      <c r="U31" s="145"/>
      <c r="V31" s="219"/>
      <c r="W31" s="241"/>
      <c r="X31" s="145"/>
      <c r="Y31" s="145"/>
      <c r="Z31" s="145"/>
      <c r="AA31" s="145"/>
      <c r="AB31" s="145"/>
      <c r="AC31" s="146"/>
      <c r="AD31" s="242"/>
      <c r="AE31" s="145"/>
      <c r="AF31" s="145"/>
      <c r="AG31" s="145"/>
      <c r="AH31" s="146"/>
      <c r="AI31" s="146"/>
      <c r="AJ31" s="145"/>
      <c r="AK31" s="145"/>
      <c r="AL31" s="145"/>
      <c r="AM31" s="171" t="s">
        <v>14</v>
      </c>
      <c r="AN31" s="171"/>
      <c r="AO31" s="171">
        <v>0</v>
      </c>
      <c r="AP31" s="146"/>
      <c r="AQ31" s="171" t="s">
        <v>14</v>
      </c>
      <c r="AR31" s="171"/>
      <c r="AS31" s="171">
        <v>0</v>
      </c>
      <c r="AT31" s="145"/>
      <c r="AU31" s="173" t="s">
        <v>14</v>
      </c>
      <c r="AV31" s="173"/>
      <c r="AW31" s="173">
        <v>0</v>
      </c>
      <c r="AX31" s="146"/>
      <c r="AY31" s="173" t="s">
        <v>14</v>
      </c>
      <c r="AZ31" s="173"/>
      <c r="BA31" s="173">
        <v>0</v>
      </c>
      <c r="BB31" s="27"/>
      <c r="BC31" s="244"/>
      <c r="BD31" s="244"/>
      <c r="BE31" s="244"/>
      <c r="BF31" s="27"/>
      <c r="BG31" s="244"/>
      <c r="BH31" s="244"/>
      <c r="BI31" s="244"/>
      <c r="BJ31" s="27"/>
      <c r="BK31" s="27"/>
      <c r="BL31" s="27"/>
      <c r="BM31" s="27"/>
      <c r="BN31" s="27"/>
      <c r="BO31" s="181"/>
      <c r="BP31" s="181"/>
      <c r="BQ31" s="124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</row>
    <row r="32" spans="1:81" s="132" customFormat="1" ht="15.75" x14ac:dyDescent="0.25">
      <c r="A32" s="128"/>
      <c r="B32" s="90"/>
      <c r="C32" s="236"/>
      <c r="D32" s="146"/>
      <c r="E32" s="146"/>
      <c r="F32" s="146"/>
      <c r="G32" s="236"/>
      <c r="H32" s="145"/>
      <c r="I32" s="145"/>
      <c r="J32" s="145"/>
      <c r="K32" s="145"/>
      <c r="L32" s="145"/>
      <c r="M32" s="145"/>
      <c r="N32" s="145"/>
      <c r="O32" s="219"/>
      <c r="P32" s="241"/>
      <c r="Q32" s="145"/>
      <c r="R32" s="145"/>
      <c r="S32" s="145"/>
      <c r="T32" s="145"/>
      <c r="U32" s="145"/>
      <c r="V32" s="219"/>
      <c r="W32" s="241"/>
      <c r="X32" s="145"/>
      <c r="Y32" s="145"/>
      <c r="Z32" s="145"/>
      <c r="AA32" s="145"/>
      <c r="AB32" s="145"/>
      <c r="AC32" s="146"/>
      <c r="AD32" s="242"/>
      <c r="AE32" s="145"/>
      <c r="AF32" s="145"/>
      <c r="AG32" s="145"/>
      <c r="AH32" s="146"/>
      <c r="AI32" s="146"/>
      <c r="AJ32" s="145"/>
      <c r="AK32" s="145"/>
      <c r="AL32" s="145"/>
      <c r="AM32" s="19">
        <f>E4</f>
        <v>720</v>
      </c>
      <c r="AN32" s="19"/>
      <c r="AO32" s="171">
        <f>+AO31+SUM(AM32:AN32)</f>
        <v>720</v>
      </c>
      <c r="AP32" s="146"/>
      <c r="AQ32" s="19">
        <f>N7</f>
        <v>300</v>
      </c>
      <c r="AR32" s="19"/>
      <c r="AS32" s="171">
        <f>+AS31+SUM(AQ32:AR32)</f>
        <v>300</v>
      </c>
      <c r="AT32" s="145"/>
      <c r="AU32" s="19"/>
      <c r="AV32" s="19">
        <f>-Z4</f>
        <v>-1500</v>
      </c>
      <c r="AW32" s="173">
        <f>+AW31+SUM(AU32:AV32)</f>
        <v>-1500</v>
      </c>
      <c r="AX32" s="146"/>
      <c r="AY32" s="19"/>
      <c r="AZ32" s="19">
        <f>-Z5</f>
        <v>-185</v>
      </c>
      <c r="BA32" s="173">
        <f>+BA31+SUM(AY32:AZ32)</f>
        <v>-185</v>
      </c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166"/>
      <c r="BP32" s="194"/>
      <c r="BQ32" s="119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</row>
    <row r="33" spans="1:81" ht="18.600000000000001" customHeight="1" x14ac:dyDescent="0.25">
      <c r="C33" s="236"/>
      <c r="D33" s="146"/>
      <c r="E33" s="146"/>
      <c r="F33" s="146"/>
      <c r="G33" s="236"/>
      <c r="H33" s="145"/>
      <c r="I33" s="145"/>
      <c r="J33" s="145"/>
      <c r="K33" s="145"/>
      <c r="L33" s="145"/>
      <c r="M33" s="145"/>
      <c r="N33" s="145"/>
      <c r="O33" s="219"/>
      <c r="P33" s="241"/>
      <c r="Q33" s="145"/>
      <c r="R33" s="145"/>
      <c r="S33" s="145"/>
      <c r="T33" s="145"/>
      <c r="U33" s="145"/>
      <c r="V33" s="219"/>
      <c r="W33" s="241"/>
      <c r="X33" s="145"/>
      <c r="Y33" s="145"/>
      <c r="Z33" s="145"/>
      <c r="AA33" s="145"/>
      <c r="AB33" s="145"/>
      <c r="AC33" s="146"/>
      <c r="AD33" s="242"/>
      <c r="AE33" s="145"/>
      <c r="AF33" s="145"/>
      <c r="AG33" s="145"/>
      <c r="AH33" s="146"/>
      <c r="AI33" s="146"/>
      <c r="AJ33" s="145"/>
      <c r="AK33" s="145"/>
      <c r="AL33" s="145"/>
      <c r="AM33" s="19"/>
      <c r="AN33" s="19">
        <f>-K8</f>
        <v>-720</v>
      </c>
      <c r="AO33" s="171">
        <f>+AO32+SUM(AM33:AN33)</f>
        <v>0</v>
      </c>
      <c r="AP33" s="146"/>
      <c r="AQ33" s="19"/>
      <c r="AR33" s="19"/>
      <c r="AS33" s="171">
        <f>+AS32+SUM(AQ33:AR33)</f>
        <v>300</v>
      </c>
      <c r="AT33" s="145"/>
      <c r="AU33" s="19"/>
      <c r="AV33" s="19">
        <f>-Z7</f>
        <v>-140</v>
      </c>
      <c r="AW33" s="173">
        <f t="shared" ref="AW33:AW37" si="4">+AW32+SUM(AU33:AV33)</f>
        <v>-1640</v>
      </c>
      <c r="AX33" s="146"/>
      <c r="AY33" s="19"/>
      <c r="AZ33" s="19"/>
      <c r="BA33" s="173">
        <f>+BA32+SUM(AY33:AZ33)</f>
        <v>-185</v>
      </c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119"/>
    </row>
    <row r="34" spans="1:81" ht="15.75" x14ac:dyDescent="0.25">
      <c r="C34" s="236"/>
      <c r="D34" s="146"/>
      <c r="E34" s="146"/>
      <c r="F34" s="146"/>
      <c r="G34" s="236"/>
      <c r="H34" s="145"/>
      <c r="I34" s="145"/>
      <c r="J34" s="145"/>
      <c r="K34" s="145"/>
      <c r="L34" s="145"/>
      <c r="M34" s="145"/>
      <c r="N34" s="145"/>
      <c r="O34" s="219"/>
      <c r="P34" s="241"/>
      <c r="Q34" s="145"/>
      <c r="R34" s="145"/>
      <c r="S34" s="145"/>
      <c r="T34" s="145"/>
      <c r="U34" s="145"/>
      <c r="V34" s="219"/>
      <c r="W34" s="241"/>
      <c r="X34" s="145"/>
      <c r="Y34" s="145"/>
      <c r="Z34" s="145"/>
      <c r="AA34" s="145"/>
      <c r="AB34" s="145"/>
      <c r="AC34" s="146"/>
      <c r="AD34" s="242"/>
      <c r="AE34" s="145"/>
      <c r="AF34" s="145"/>
      <c r="AG34" s="145"/>
      <c r="AH34" s="146"/>
      <c r="AI34" s="146"/>
      <c r="AJ34" s="145"/>
      <c r="AK34" s="145"/>
      <c r="AL34" s="145"/>
      <c r="AM34" s="19">
        <f>E6</f>
        <v>425</v>
      </c>
      <c r="AN34" s="19"/>
      <c r="AO34" s="171">
        <f t="shared" ref="AO34:AO35" si="5">+AO33+SUM(AM34:AN34)</f>
        <v>425</v>
      </c>
      <c r="AP34" s="146"/>
      <c r="AQ34" s="19"/>
      <c r="AR34" s="19"/>
      <c r="AS34" s="171">
        <f t="shared" ref="AS34:AS35" si="6">+AS33+SUM(AQ34:AR34)</f>
        <v>300</v>
      </c>
      <c r="AT34" s="145"/>
      <c r="AU34" s="19">
        <f>S8</f>
        <v>175</v>
      </c>
      <c r="AV34" s="19"/>
      <c r="AW34" s="173">
        <f>+AW33+SUM(AU34:AV34)</f>
        <v>-1465</v>
      </c>
      <c r="AX34" s="146"/>
      <c r="AY34" s="19"/>
      <c r="AZ34" s="19"/>
      <c r="BA34" s="173">
        <f>+BA33+SUM(AY34:AZ34)</f>
        <v>-185</v>
      </c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119"/>
    </row>
    <row r="35" spans="1:81" x14ac:dyDescent="0.25">
      <c r="C35" s="236"/>
      <c r="D35" s="146"/>
      <c r="E35" s="146"/>
      <c r="F35" s="146"/>
      <c r="G35" s="236"/>
      <c r="H35" s="145"/>
      <c r="I35" s="145"/>
      <c r="J35" s="145"/>
      <c r="K35" s="145"/>
      <c r="L35" s="145"/>
      <c r="M35" s="145"/>
      <c r="N35" s="145"/>
      <c r="O35" s="219"/>
      <c r="P35" s="241"/>
      <c r="Q35" s="145"/>
      <c r="R35" s="145"/>
      <c r="S35" s="145"/>
      <c r="T35" s="145"/>
      <c r="U35" s="145"/>
      <c r="V35" s="219"/>
      <c r="W35" s="241"/>
      <c r="X35" s="145"/>
      <c r="Y35" s="145"/>
      <c r="Z35" s="145"/>
      <c r="AA35" s="145"/>
      <c r="AB35" s="145"/>
      <c r="AC35" s="146"/>
      <c r="AD35" s="242"/>
      <c r="AE35" s="145"/>
      <c r="AF35" s="145"/>
      <c r="AG35" s="145"/>
      <c r="AH35" s="146"/>
      <c r="AI35" s="146"/>
      <c r="AJ35" s="145"/>
      <c r="AK35" s="145"/>
      <c r="AL35" s="145"/>
      <c r="AM35" s="19"/>
      <c r="AN35" s="19">
        <f>-K11</f>
        <v>-425</v>
      </c>
      <c r="AO35" s="171">
        <f t="shared" si="5"/>
        <v>0</v>
      </c>
      <c r="AP35" s="146"/>
      <c r="AQ35" s="19"/>
      <c r="AR35" s="19"/>
      <c r="AS35" s="171">
        <f t="shared" si="6"/>
        <v>300</v>
      </c>
      <c r="AT35" s="145"/>
      <c r="AU35" s="19">
        <f>S10</f>
        <v>75</v>
      </c>
      <c r="AV35" s="19"/>
      <c r="AW35" s="173">
        <f t="shared" si="4"/>
        <v>-1390</v>
      </c>
      <c r="AX35" s="146"/>
      <c r="AY35" s="146"/>
      <c r="AZ35" s="146"/>
      <c r="BA35" s="146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</row>
    <row r="36" spans="1:81" s="133" customFormat="1" x14ac:dyDescent="0.25">
      <c r="A36" s="128"/>
      <c r="B36" s="90"/>
      <c r="C36" s="236"/>
      <c r="D36" s="146"/>
      <c r="E36" s="146"/>
      <c r="F36" s="146"/>
      <c r="G36" s="236"/>
      <c r="H36" s="145"/>
      <c r="I36" s="145"/>
      <c r="J36" s="145"/>
      <c r="K36" s="145"/>
      <c r="L36" s="145"/>
      <c r="M36" s="145"/>
      <c r="N36" s="145"/>
      <c r="O36" s="219"/>
      <c r="P36" s="241"/>
      <c r="Q36" s="145"/>
      <c r="R36" s="145"/>
      <c r="S36" s="145"/>
      <c r="T36" s="145"/>
      <c r="U36" s="145"/>
      <c r="V36" s="219"/>
      <c r="W36" s="241"/>
      <c r="X36" s="145"/>
      <c r="Y36" s="145"/>
      <c r="Z36" s="145"/>
      <c r="AA36" s="145"/>
      <c r="AB36" s="145"/>
      <c r="AC36" s="146"/>
      <c r="AD36" s="244"/>
      <c r="AE36" s="244"/>
      <c r="AF36" s="244"/>
      <c r="AG36" s="244"/>
      <c r="AH36" s="146"/>
      <c r="AI36" s="146"/>
      <c r="AJ36" s="145"/>
      <c r="AK36" s="145"/>
      <c r="AL36" s="219"/>
      <c r="AM36" s="245"/>
      <c r="AN36" s="245"/>
      <c r="AO36" s="245"/>
      <c r="AP36" s="246"/>
      <c r="AQ36" s="245"/>
      <c r="AR36" s="245"/>
      <c r="AS36" s="245"/>
      <c r="AT36" s="145"/>
      <c r="AU36" s="19"/>
      <c r="AV36" s="19"/>
      <c r="AW36" s="173">
        <f t="shared" si="4"/>
        <v>-1390</v>
      </c>
      <c r="AX36" s="147"/>
      <c r="AY36" s="27"/>
      <c r="AZ36" s="27"/>
      <c r="BA36" s="218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182"/>
      <c r="BP36" s="182"/>
      <c r="BQ36" s="125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</row>
    <row r="37" spans="1:81" x14ac:dyDescent="0.25">
      <c r="C37" s="236"/>
      <c r="D37" s="146"/>
      <c r="E37" s="146"/>
      <c r="F37" s="146"/>
      <c r="G37" s="236"/>
      <c r="H37" s="145"/>
      <c r="I37" s="145"/>
      <c r="J37" s="145"/>
      <c r="K37" s="145"/>
      <c r="L37" s="145"/>
      <c r="M37" s="145"/>
      <c r="N37" s="145"/>
      <c r="O37" s="219"/>
      <c r="P37" s="241"/>
      <c r="Q37" s="145"/>
      <c r="R37" s="145"/>
      <c r="S37" s="145"/>
      <c r="T37" s="145"/>
      <c r="U37" s="145"/>
      <c r="V37" s="219"/>
      <c r="W37" s="241"/>
      <c r="X37" s="145"/>
      <c r="Y37" s="145"/>
      <c r="Z37" s="145"/>
      <c r="AA37" s="145"/>
      <c r="AB37" s="145"/>
      <c r="AC37" s="146"/>
      <c r="AD37" s="242"/>
      <c r="AE37" s="145"/>
      <c r="AF37" s="145"/>
      <c r="AG37" s="145"/>
      <c r="AH37" s="146"/>
      <c r="AI37" s="146"/>
      <c r="AJ37" s="145"/>
      <c r="AK37" s="145"/>
      <c r="AL37" s="145"/>
      <c r="AM37" s="295" t="s">
        <v>76</v>
      </c>
      <c r="AN37" s="296"/>
      <c r="AO37" s="297"/>
      <c r="AP37" s="146"/>
      <c r="AQ37" s="295" t="s">
        <v>79</v>
      </c>
      <c r="AR37" s="296"/>
      <c r="AS37" s="297"/>
      <c r="AT37" s="219"/>
      <c r="AU37" s="19"/>
      <c r="AV37" s="19"/>
      <c r="AW37" s="173">
        <f t="shared" si="4"/>
        <v>-1390</v>
      </c>
      <c r="AX37" s="147"/>
      <c r="AY37" s="27"/>
      <c r="AZ37" s="27"/>
      <c r="BA37" s="218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181"/>
      <c r="BP37" s="181"/>
      <c r="BQ37" s="124"/>
    </row>
    <row r="38" spans="1:81" ht="28.5" x14ac:dyDescent="0.45">
      <c r="C38" s="236"/>
      <c r="D38" s="146"/>
      <c r="E38" s="146"/>
      <c r="F38" s="146"/>
      <c r="G38" s="236"/>
      <c r="H38" s="145"/>
      <c r="I38" s="145"/>
      <c r="J38" s="145"/>
      <c r="K38" s="145"/>
      <c r="L38" s="145"/>
      <c r="M38" s="145"/>
      <c r="N38" s="145"/>
      <c r="O38" s="219"/>
      <c r="P38" s="241"/>
      <c r="Q38" s="145"/>
      <c r="R38" s="145"/>
      <c r="S38" s="145"/>
      <c r="T38" s="145"/>
      <c r="U38" s="145"/>
      <c r="V38" s="219"/>
      <c r="W38" s="241"/>
      <c r="X38" s="145"/>
      <c r="Y38" s="145"/>
      <c r="Z38" s="145"/>
      <c r="AA38" s="145"/>
      <c r="AB38" s="145"/>
      <c r="AC38" s="146"/>
      <c r="AD38" s="242"/>
      <c r="AE38" s="145"/>
      <c r="AF38" s="145"/>
      <c r="AG38" s="145"/>
      <c r="AH38" s="146"/>
      <c r="AI38" s="146"/>
      <c r="AJ38" s="145"/>
      <c r="AK38" s="145"/>
      <c r="AL38" s="145"/>
      <c r="AM38" s="167" t="s">
        <v>11</v>
      </c>
      <c r="AN38" s="167" t="s">
        <v>13</v>
      </c>
      <c r="AO38" s="167" t="s">
        <v>2</v>
      </c>
      <c r="AP38" s="246"/>
      <c r="AQ38" s="167" t="s">
        <v>11</v>
      </c>
      <c r="AR38" s="167" t="s">
        <v>13</v>
      </c>
      <c r="AS38" s="167" t="s">
        <v>2</v>
      </c>
      <c r="AT38" s="145"/>
      <c r="AU38" s="146"/>
      <c r="AV38" s="146"/>
      <c r="AW38" s="146"/>
      <c r="AX38" s="220"/>
      <c r="AY38" s="27"/>
      <c r="AZ38" s="27"/>
      <c r="BA38" s="218"/>
      <c r="BB38" s="27"/>
      <c r="BC38" s="27"/>
      <c r="BD38" s="27"/>
      <c r="BE38" s="27"/>
      <c r="BF38" s="27"/>
      <c r="BG38" s="27"/>
      <c r="BH38" s="27"/>
      <c r="BI38" s="27"/>
      <c r="BJ38" s="27"/>
      <c r="BK38" s="182"/>
      <c r="BL38" s="182"/>
      <c r="BM38" s="182"/>
      <c r="BN38" s="27"/>
      <c r="BO38" s="166"/>
      <c r="BP38" s="194"/>
      <c r="BQ38" s="119"/>
    </row>
    <row r="39" spans="1:81" ht="15.75" x14ac:dyDescent="0.25">
      <c r="C39" s="236"/>
      <c r="D39" s="146"/>
      <c r="E39" s="146"/>
      <c r="F39" s="146"/>
      <c r="G39" s="236"/>
      <c r="H39" s="145"/>
      <c r="I39" s="145"/>
      <c r="J39" s="145"/>
      <c r="K39" s="145"/>
      <c r="L39" s="145"/>
      <c r="M39" s="145"/>
      <c r="N39" s="145"/>
      <c r="O39" s="219"/>
      <c r="P39" s="241"/>
      <c r="Q39" s="145"/>
      <c r="R39" s="145"/>
      <c r="S39" s="145"/>
      <c r="T39" s="145"/>
      <c r="U39" s="145"/>
      <c r="V39" s="219"/>
      <c r="W39" s="241"/>
      <c r="X39" s="145"/>
      <c r="Y39" s="145"/>
      <c r="Z39" s="145"/>
      <c r="AA39" s="145"/>
      <c r="AB39" s="145"/>
      <c r="AC39" s="146"/>
      <c r="AD39" s="242"/>
      <c r="AE39" s="145"/>
      <c r="AF39" s="145"/>
      <c r="AG39" s="145"/>
      <c r="AH39" s="146"/>
      <c r="AI39" s="146"/>
      <c r="AJ39" s="145"/>
      <c r="AK39" s="145"/>
      <c r="AL39" s="145"/>
      <c r="AM39" s="171" t="s">
        <v>14</v>
      </c>
      <c r="AN39" s="171"/>
      <c r="AO39" s="171">
        <v>0</v>
      </c>
      <c r="AP39" s="146"/>
      <c r="AQ39" s="171" t="s">
        <v>14</v>
      </c>
      <c r="AR39" s="171"/>
      <c r="AS39" s="171">
        <v>0</v>
      </c>
      <c r="AT39" s="145"/>
      <c r="AU39" s="295" t="s">
        <v>67</v>
      </c>
      <c r="AV39" s="296"/>
      <c r="AW39" s="297"/>
      <c r="AX39" s="147"/>
      <c r="AY39" s="27"/>
      <c r="AZ39" s="27"/>
      <c r="BA39" s="218"/>
      <c r="BB39" s="27"/>
      <c r="BC39" s="27"/>
      <c r="BD39" s="27"/>
      <c r="BE39" s="27"/>
      <c r="BF39" s="27"/>
      <c r="BG39" s="27"/>
      <c r="BH39" s="27"/>
      <c r="BI39" s="27"/>
      <c r="BJ39" s="27"/>
      <c r="BK39" s="181"/>
      <c r="BL39" s="181"/>
      <c r="BM39" s="181"/>
      <c r="BN39" s="27"/>
      <c r="BO39" s="27"/>
      <c r="BP39" s="27"/>
      <c r="BQ39" s="119"/>
    </row>
    <row r="40" spans="1:81" ht="15.75" x14ac:dyDescent="0.25">
      <c r="C40" s="236"/>
      <c r="D40" s="146"/>
      <c r="E40" s="146"/>
      <c r="F40" s="146"/>
      <c r="G40" s="236"/>
      <c r="H40" s="145"/>
      <c r="I40" s="145"/>
      <c r="J40" s="145"/>
      <c r="K40" s="145"/>
      <c r="L40" s="145"/>
      <c r="M40" s="145"/>
      <c r="N40" s="145"/>
      <c r="O40" s="219"/>
      <c r="P40" s="241"/>
      <c r="Q40" s="145"/>
      <c r="R40" s="145"/>
      <c r="S40" s="145"/>
      <c r="T40" s="145"/>
      <c r="U40" s="145"/>
      <c r="V40" s="219"/>
      <c r="W40" s="241"/>
      <c r="X40" s="145"/>
      <c r="Y40" s="145"/>
      <c r="Z40" s="145"/>
      <c r="AA40" s="145"/>
      <c r="AB40" s="145"/>
      <c r="AC40" s="146"/>
      <c r="AD40" s="242"/>
      <c r="AE40" s="145"/>
      <c r="AF40" s="145"/>
      <c r="AG40" s="145"/>
      <c r="AH40" s="146"/>
      <c r="AI40" s="146"/>
      <c r="AJ40" s="145"/>
      <c r="AK40" s="145"/>
      <c r="AL40" s="145"/>
      <c r="AM40" s="19"/>
      <c r="AN40" s="19"/>
      <c r="AO40" s="171">
        <f>+AO39+SUM(AM40:AN40)</f>
        <v>0</v>
      </c>
      <c r="AP40" s="146"/>
      <c r="AQ40" s="19">
        <f>E5</f>
        <v>150</v>
      </c>
      <c r="AR40" s="19"/>
      <c r="AS40" s="171">
        <f>+AS39+SUM(AQ40:AR40)</f>
        <v>150</v>
      </c>
      <c r="AT40" s="145"/>
      <c r="AU40" s="167" t="s">
        <v>11</v>
      </c>
      <c r="AV40" s="167" t="s">
        <v>13</v>
      </c>
      <c r="AW40" s="167" t="s">
        <v>2</v>
      </c>
      <c r="AX40" s="147"/>
      <c r="AY40" s="27"/>
      <c r="AZ40" s="27"/>
      <c r="BA40" s="218"/>
      <c r="BB40" s="27"/>
      <c r="BC40" s="27"/>
      <c r="BD40" s="27"/>
      <c r="BE40" s="27"/>
      <c r="BF40" s="27"/>
      <c r="BG40" s="27"/>
      <c r="BH40" s="27"/>
      <c r="BI40" s="27"/>
      <c r="BJ40" s="27"/>
      <c r="BK40" s="166"/>
      <c r="BL40" s="194"/>
      <c r="BM40" s="195"/>
      <c r="BN40" s="27"/>
      <c r="BO40" s="27"/>
      <c r="BP40" s="27"/>
      <c r="BQ40" s="119"/>
    </row>
    <row r="41" spans="1:81" ht="15.75" x14ac:dyDescent="0.25">
      <c r="C41" s="236"/>
      <c r="D41" s="146"/>
      <c r="E41" s="146"/>
      <c r="F41" s="146"/>
      <c r="G41" s="236"/>
      <c r="H41" s="145"/>
      <c r="I41" s="145"/>
      <c r="J41" s="145"/>
      <c r="K41" s="145"/>
      <c r="L41" s="145"/>
      <c r="M41" s="145"/>
      <c r="N41" s="145"/>
      <c r="O41" s="219"/>
      <c r="P41" s="241"/>
      <c r="Q41" s="145"/>
      <c r="R41" s="145"/>
      <c r="S41" s="145"/>
      <c r="T41" s="145"/>
      <c r="U41" s="145"/>
      <c r="V41" s="219"/>
      <c r="W41" s="241"/>
      <c r="X41" s="145"/>
      <c r="Y41" s="145"/>
      <c r="Z41" s="145"/>
      <c r="AA41" s="145"/>
      <c r="AB41" s="145"/>
      <c r="AC41" s="146"/>
      <c r="AD41" s="242"/>
      <c r="AE41" s="145"/>
      <c r="AF41" s="145"/>
      <c r="AG41" s="145"/>
      <c r="AH41" s="146"/>
      <c r="AI41" s="146"/>
      <c r="AJ41" s="145"/>
      <c r="AK41" s="145"/>
      <c r="AL41" s="145"/>
      <c r="AM41" s="19"/>
      <c r="AN41" s="19"/>
      <c r="AO41" s="171">
        <f>+AO40+SUM(AM41:AN41)</f>
        <v>0</v>
      </c>
      <c r="AP41" s="146"/>
      <c r="AQ41" s="19"/>
      <c r="AR41" s="19">
        <f>-K10</f>
        <v>-150</v>
      </c>
      <c r="AS41" s="171">
        <f>+AS40+SUM(AQ41:AR41)</f>
        <v>0</v>
      </c>
      <c r="AT41" s="145"/>
      <c r="AU41" s="173" t="s">
        <v>14</v>
      </c>
      <c r="AV41" s="173"/>
      <c r="AW41" s="173">
        <v>0</v>
      </c>
      <c r="AX41" s="147"/>
      <c r="AY41" s="27"/>
      <c r="AZ41" s="27"/>
      <c r="BA41" s="218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195"/>
      <c r="BN41" s="27"/>
      <c r="BO41" s="147"/>
      <c r="BP41" s="147"/>
      <c r="BQ41" s="94"/>
    </row>
    <row r="42" spans="1:81" ht="15.75" x14ac:dyDescent="0.25">
      <c r="C42" s="236"/>
      <c r="D42" s="146"/>
      <c r="E42" s="146"/>
      <c r="F42" s="146"/>
      <c r="G42" s="236"/>
      <c r="H42" s="145"/>
      <c r="I42" s="145"/>
      <c r="J42" s="145"/>
      <c r="K42" s="145"/>
      <c r="L42" s="145"/>
      <c r="M42" s="145"/>
      <c r="N42" s="145"/>
      <c r="O42" s="219"/>
      <c r="P42" s="241"/>
      <c r="Q42" s="145"/>
      <c r="R42" s="145"/>
      <c r="S42" s="145"/>
      <c r="T42" s="145"/>
      <c r="U42" s="145"/>
      <c r="V42" s="219"/>
      <c r="W42" s="241"/>
      <c r="X42" s="145"/>
      <c r="Y42" s="145"/>
      <c r="Z42" s="145"/>
      <c r="AA42" s="145"/>
      <c r="AB42" s="145"/>
      <c r="AC42" s="146"/>
      <c r="AD42" s="242"/>
      <c r="AE42" s="145"/>
      <c r="AF42" s="145"/>
      <c r="AG42" s="145"/>
      <c r="AH42" s="146"/>
      <c r="AI42" s="146"/>
      <c r="AJ42" s="145"/>
      <c r="AK42" s="145"/>
      <c r="AL42" s="145"/>
      <c r="AM42" s="19"/>
      <c r="AN42" s="19"/>
      <c r="AO42" s="171">
        <f>+AO41+SUM(AM42:AN42)</f>
        <v>0</v>
      </c>
      <c r="AP42" s="146"/>
      <c r="AQ42" s="19"/>
      <c r="AR42" s="19"/>
      <c r="AS42" s="171">
        <f>+AS41+SUM(AQ42:AR42)</f>
        <v>0</v>
      </c>
      <c r="AT42" s="145"/>
      <c r="AU42" s="19"/>
      <c r="AV42" s="19">
        <f>-Z6</f>
        <v>-315</v>
      </c>
      <c r="AW42" s="173">
        <f>+AW41+SUM(AU42:AV42)</f>
        <v>-315</v>
      </c>
      <c r="AX42" s="147"/>
      <c r="AY42" s="27"/>
      <c r="AZ42" s="27"/>
      <c r="BA42" s="218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195"/>
      <c r="BN42" s="27"/>
      <c r="BO42" s="182"/>
      <c r="BP42" s="182"/>
      <c r="BQ42" s="125"/>
    </row>
    <row r="43" spans="1:81" ht="18.600000000000001" customHeight="1" x14ac:dyDescent="0.25">
      <c r="C43" s="236"/>
      <c r="D43" s="146"/>
      <c r="E43" s="146"/>
      <c r="F43" s="146"/>
      <c r="G43" s="236"/>
      <c r="H43" s="145"/>
      <c r="I43" s="145"/>
      <c r="J43" s="145"/>
      <c r="K43" s="145"/>
      <c r="L43" s="145"/>
      <c r="M43" s="145"/>
      <c r="N43" s="145"/>
      <c r="O43" s="219"/>
      <c r="P43" s="241"/>
      <c r="Q43" s="145"/>
      <c r="R43" s="145"/>
      <c r="S43" s="145"/>
      <c r="T43" s="145"/>
      <c r="U43" s="145"/>
      <c r="V43" s="219"/>
      <c r="W43" s="241"/>
      <c r="X43" s="145"/>
      <c r="Y43" s="145"/>
      <c r="Z43" s="145"/>
      <c r="AA43" s="145"/>
      <c r="AB43" s="145"/>
      <c r="AC43" s="146"/>
      <c r="AD43" s="242"/>
      <c r="AE43" s="145"/>
      <c r="AF43" s="145"/>
      <c r="AG43" s="145"/>
      <c r="AH43" s="146"/>
      <c r="AI43" s="146"/>
      <c r="AJ43" s="145"/>
      <c r="AK43" s="145"/>
      <c r="AL43" s="145"/>
      <c r="AM43" s="146"/>
      <c r="AN43" s="146"/>
      <c r="AO43" s="146"/>
      <c r="AP43" s="146"/>
      <c r="AQ43" s="146"/>
      <c r="AR43" s="146"/>
      <c r="AS43" s="146"/>
      <c r="AT43" s="145"/>
      <c r="AU43" s="19"/>
      <c r="AV43" s="19"/>
      <c r="AW43" s="173">
        <f>+AW42+SUM(AU43:AV43)</f>
        <v>-315</v>
      </c>
      <c r="AX43" s="147"/>
      <c r="AY43" s="27"/>
      <c r="AZ43" s="27"/>
      <c r="BA43" s="218"/>
      <c r="BB43" s="27"/>
      <c r="BC43" s="27"/>
      <c r="BD43" s="27"/>
      <c r="BE43" s="27"/>
      <c r="BF43" s="27"/>
      <c r="BG43" s="27"/>
      <c r="BH43" s="27"/>
      <c r="BI43" s="27"/>
      <c r="BJ43" s="27"/>
      <c r="BK43" s="147"/>
      <c r="BL43" s="147"/>
      <c r="BM43" s="147"/>
      <c r="BN43" s="27"/>
      <c r="BO43" s="181"/>
      <c r="BP43" s="181"/>
      <c r="BQ43" s="124"/>
    </row>
    <row r="44" spans="1:81" ht="15.75" x14ac:dyDescent="0.25">
      <c r="C44" s="236"/>
      <c r="D44" s="146"/>
      <c r="E44" s="146"/>
      <c r="F44" s="146"/>
      <c r="G44" s="236"/>
      <c r="H44" s="145"/>
      <c r="I44" s="145"/>
      <c r="J44" s="145"/>
      <c r="K44" s="145"/>
      <c r="L44" s="145"/>
      <c r="M44" s="145"/>
      <c r="N44" s="145"/>
      <c r="O44" s="219"/>
      <c r="P44" s="241"/>
      <c r="Q44" s="145"/>
      <c r="R44" s="145"/>
      <c r="S44" s="145"/>
      <c r="T44" s="145"/>
      <c r="U44" s="145"/>
      <c r="V44" s="219"/>
      <c r="W44" s="241"/>
      <c r="X44" s="145"/>
      <c r="Y44" s="145"/>
      <c r="Z44" s="145"/>
      <c r="AA44" s="145"/>
      <c r="AB44" s="145"/>
      <c r="AC44" s="146"/>
      <c r="AD44" s="242"/>
      <c r="AE44" s="145"/>
      <c r="AF44" s="145"/>
      <c r="AG44" s="145"/>
      <c r="AH44" s="146"/>
      <c r="AI44" s="146"/>
      <c r="AJ44" s="145"/>
      <c r="AK44" s="145"/>
      <c r="AL44" s="145"/>
      <c r="AM44" s="295" t="s">
        <v>81</v>
      </c>
      <c r="AN44" s="296"/>
      <c r="AO44" s="297"/>
      <c r="AP44" s="146"/>
      <c r="AQ44" s="146"/>
      <c r="AR44" s="146"/>
      <c r="AS44" s="146"/>
      <c r="AT44" s="145"/>
      <c r="AU44" s="19"/>
      <c r="AV44" s="19"/>
      <c r="AW44" s="173">
        <f>+AW43+SUM(AU44:AV44)</f>
        <v>-315</v>
      </c>
      <c r="AX44" s="147"/>
      <c r="AY44" s="27"/>
      <c r="AZ44" s="27"/>
      <c r="BA44" s="218"/>
      <c r="BB44" s="27"/>
      <c r="BC44" s="27"/>
      <c r="BD44" s="27"/>
      <c r="BE44" s="27"/>
      <c r="BF44" s="27"/>
      <c r="BG44" s="27"/>
      <c r="BH44" s="27"/>
      <c r="BI44" s="27"/>
      <c r="BJ44" s="27"/>
      <c r="BK44" s="182"/>
      <c r="BL44" s="182"/>
      <c r="BM44" s="182"/>
      <c r="BN44" s="27"/>
      <c r="BO44" s="166"/>
      <c r="BP44" s="194"/>
      <c r="BQ44" s="119"/>
    </row>
    <row r="45" spans="1:81" ht="15.75" x14ac:dyDescent="0.25">
      <c r="C45" s="236"/>
      <c r="D45" s="146"/>
      <c r="E45" s="146"/>
      <c r="F45" s="146"/>
      <c r="G45" s="236"/>
      <c r="H45" s="145"/>
      <c r="I45" s="145"/>
      <c r="J45" s="145"/>
      <c r="K45" s="145"/>
      <c r="L45" s="145"/>
      <c r="M45" s="145"/>
      <c r="N45" s="145"/>
      <c r="O45" s="219"/>
      <c r="P45" s="241"/>
      <c r="Q45" s="145"/>
      <c r="R45" s="145"/>
      <c r="S45" s="145"/>
      <c r="T45" s="145"/>
      <c r="U45" s="145"/>
      <c r="V45" s="219"/>
      <c r="W45" s="241"/>
      <c r="X45" s="145"/>
      <c r="Y45" s="145"/>
      <c r="Z45" s="145"/>
      <c r="AA45" s="145"/>
      <c r="AB45" s="145"/>
      <c r="AC45" s="146"/>
      <c r="AD45" s="242"/>
      <c r="AE45" s="145"/>
      <c r="AF45" s="145"/>
      <c r="AG45" s="145"/>
      <c r="AH45" s="146"/>
      <c r="AI45" s="146"/>
      <c r="AJ45" s="145"/>
      <c r="AK45" s="145"/>
      <c r="AL45" s="145"/>
      <c r="AM45" s="167" t="s">
        <v>11</v>
      </c>
      <c r="AN45" s="167" t="s">
        <v>13</v>
      </c>
      <c r="AO45" s="167" t="s">
        <v>2</v>
      </c>
      <c r="AP45" s="146"/>
      <c r="AQ45" s="146"/>
      <c r="AR45" s="146"/>
      <c r="AS45" s="146"/>
      <c r="AT45" s="145"/>
      <c r="AU45" s="27"/>
      <c r="AV45" s="27"/>
      <c r="AW45" s="218"/>
      <c r="AX45" s="147"/>
      <c r="AY45" s="27"/>
      <c r="AZ45" s="27"/>
      <c r="BA45" s="218"/>
      <c r="BB45" s="27"/>
      <c r="BC45" s="27"/>
      <c r="BD45" s="27"/>
      <c r="BE45" s="27"/>
      <c r="BF45" s="27"/>
      <c r="BG45" s="27"/>
      <c r="BH45" s="27"/>
      <c r="BI45" s="27"/>
      <c r="BJ45" s="27"/>
      <c r="BK45" s="181"/>
      <c r="BL45" s="181"/>
      <c r="BM45" s="181"/>
      <c r="BN45" s="27"/>
      <c r="BO45" s="27"/>
      <c r="BP45" s="27"/>
      <c r="BQ45" s="119"/>
    </row>
    <row r="46" spans="1:81" ht="16.5" thickBot="1" x14ac:dyDescent="0.3">
      <c r="C46" s="236"/>
      <c r="D46" s="146"/>
      <c r="E46" s="146"/>
      <c r="F46" s="146"/>
      <c r="G46" s="236"/>
      <c r="H46" s="145"/>
      <c r="I46" s="145"/>
      <c r="J46" s="145"/>
      <c r="K46" s="145"/>
      <c r="L46" s="145"/>
      <c r="M46" s="145"/>
      <c r="N46" s="145"/>
      <c r="O46" s="219"/>
      <c r="P46" s="241"/>
      <c r="Q46" s="145"/>
      <c r="R46" s="145"/>
      <c r="S46" s="145"/>
      <c r="T46" s="145"/>
      <c r="U46" s="145"/>
      <c r="V46" s="219"/>
      <c r="W46" s="241"/>
      <c r="X46" s="145"/>
      <c r="Y46" s="145"/>
      <c r="Z46" s="145"/>
      <c r="AA46" s="145"/>
      <c r="AB46" s="145"/>
      <c r="AC46" s="146"/>
      <c r="AD46" s="242"/>
      <c r="AE46" s="145"/>
      <c r="AF46" s="145"/>
      <c r="AG46" s="145"/>
      <c r="AH46" s="146"/>
      <c r="AI46" s="146"/>
      <c r="AJ46" s="145"/>
      <c r="AK46" s="145"/>
      <c r="AL46" s="145"/>
      <c r="AM46" s="171" t="s">
        <v>14</v>
      </c>
      <c r="AN46" s="171"/>
      <c r="AO46" s="171">
        <v>0</v>
      </c>
      <c r="AP46" s="146"/>
      <c r="AQ46" s="146"/>
      <c r="AR46" s="146"/>
      <c r="AS46" s="146"/>
      <c r="AT46" s="145"/>
      <c r="AU46" s="245" t="s">
        <v>64</v>
      </c>
      <c r="AV46" s="146"/>
      <c r="AW46" s="146"/>
      <c r="AX46" s="147"/>
      <c r="AY46" s="147"/>
      <c r="AZ46" s="147"/>
      <c r="BA46" s="247">
        <f>+BA34+AW37+AW44+BA41+BA48</f>
        <v>-1890</v>
      </c>
      <c r="BB46" s="27"/>
      <c r="BC46" s="27"/>
      <c r="BD46" s="27"/>
      <c r="BE46" s="27"/>
      <c r="BF46" s="27"/>
      <c r="BG46" s="27"/>
      <c r="BH46" s="27"/>
      <c r="BI46" s="27"/>
      <c r="BJ46" s="27"/>
      <c r="BK46" s="166"/>
      <c r="BL46" s="194"/>
      <c r="BM46" s="195"/>
      <c r="BN46" s="27"/>
      <c r="BO46" s="27"/>
      <c r="BP46" s="27"/>
      <c r="BQ46" s="119"/>
    </row>
    <row r="47" spans="1:81" ht="16.5" thickTop="1" x14ac:dyDescent="0.25">
      <c r="C47" s="236"/>
      <c r="D47" s="146"/>
      <c r="E47" s="146"/>
      <c r="F47" s="146"/>
      <c r="G47" s="236"/>
      <c r="H47" s="145"/>
      <c r="I47" s="145"/>
      <c r="J47" s="145"/>
      <c r="K47" s="145"/>
      <c r="L47" s="145"/>
      <c r="M47" s="145"/>
      <c r="N47" s="145"/>
      <c r="O47" s="219"/>
      <c r="P47" s="241"/>
      <c r="Q47" s="145"/>
      <c r="R47" s="145"/>
      <c r="S47" s="145"/>
      <c r="T47" s="145"/>
      <c r="U47" s="145"/>
      <c r="V47" s="219"/>
      <c r="W47" s="241"/>
      <c r="X47" s="145"/>
      <c r="Y47" s="145"/>
      <c r="Z47" s="145"/>
      <c r="AA47" s="145"/>
      <c r="AB47" s="145"/>
      <c r="AC47" s="146"/>
      <c r="AD47" s="242"/>
      <c r="AE47" s="145"/>
      <c r="AF47" s="145"/>
      <c r="AG47" s="145"/>
      <c r="AH47" s="146"/>
      <c r="AI47" s="146"/>
      <c r="AJ47" s="145"/>
      <c r="AK47" s="145"/>
      <c r="AL47" s="145"/>
      <c r="AM47" s="19">
        <f>N9</f>
        <v>500</v>
      </c>
      <c r="AN47" s="19"/>
      <c r="AO47" s="171">
        <f>+AO46+SUM(AM47:AN47)</f>
        <v>500</v>
      </c>
      <c r="AP47" s="146"/>
      <c r="AQ47" s="146"/>
      <c r="AR47" s="146"/>
      <c r="AS47" s="146"/>
      <c r="AT47" s="145"/>
      <c r="AU47" s="145"/>
      <c r="AV47" s="145"/>
      <c r="AW47" s="145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195"/>
      <c r="BN47" s="27"/>
      <c r="BO47" s="27"/>
      <c r="BP47" s="27"/>
      <c r="BQ47" s="119"/>
    </row>
    <row r="48" spans="1:81" ht="15.75" x14ac:dyDescent="0.25">
      <c r="C48" s="236"/>
      <c r="D48" s="146"/>
      <c r="E48" s="146"/>
      <c r="F48" s="146"/>
      <c r="G48" s="236"/>
      <c r="H48" s="145"/>
      <c r="I48" s="145"/>
      <c r="J48" s="145"/>
      <c r="K48" s="145"/>
      <c r="L48" s="145"/>
      <c r="M48" s="145"/>
      <c r="N48" s="145"/>
      <c r="O48" s="219"/>
      <c r="P48" s="241"/>
      <c r="Q48" s="145"/>
      <c r="R48" s="145"/>
      <c r="S48" s="145"/>
      <c r="T48" s="145"/>
      <c r="U48" s="145"/>
      <c r="V48" s="219"/>
      <c r="W48" s="241"/>
      <c r="X48" s="145"/>
      <c r="Y48" s="145"/>
      <c r="Z48" s="145"/>
      <c r="AA48" s="145"/>
      <c r="AB48" s="145"/>
      <c r="AC48" s="146"/>
      <c r="AD48" s="242"/>
      <c r="AE48" s="145"/>
      <c r="AF48" s="145"/>
      <c r="AG48" s="145"/>
      <c r="AH48" s="146"/>
      <c r="AI48" s="146"/>
      <c r="AJ48" s="219"/>
      <c r="AK48" s="219"/>
      <c r="AL48" s="145"/>
      <c r="AM48" s="19"/>
      <c r="AN48" s="19"/>
      <c r="AO48" s="171">
        <f>+AO47+SUM(AM48:AN48)</f>
        <v>500</v>
      </c>
      <c r="AP48" s="146"/>
      <c r="AQ48" s="146"/>
      <c r="AR48" s="146"/>
      <c r="AS48" s="146"/>
      <c r="AT48" s="145"/>
      <c r="AU48" s="145"/>
      <c r="AV48" s="145"/>
      <c r="AW48" s="145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195"/>
      <c r="BN48" s="27"/>
      <c r="BO48" s="27"/>
      <c r="BP48" s="27"/>
    </row>
    <row r="49" spans="3:69" x14ac:dyDescent="0.25">
      <c r="C49" s="236"/>
      <c r="D49" s="146"/>
      <c r="E49" s="146"/>
      <c r="F49" s="146"/>
      <c r="G49" s="236"/>
      <c r="H49" s="145"/>
      <c r="I49" s="145"/>
      <c r="J49" s="145"/>
      <c r="K49" s="145"/>
      <c r="L49" s="145"/>
      <c r="M49" s="145"/>
      <c r="N49" s="145"/>
      <c r="O49" s="219"/>
      <c r="P49" s="241"/>
      <c r="Q49" s="145"/>
      <c r="R49" s="145"/>
      <c r="S49" s="145"/>
      <c r="T49" s="145"/>
      <c r="U49" s="145"/>
      <c r="V49" s="219"/>
      <c r="W49" s="241"/>
      <c r="X49" s="145"/>
      <c r="Y49" s="145"/>
      <c r="Z49" s="145"/>
      <c r="AA49" s="145"/>
      <c r="AB49" s="145"/>
      <c r="AC49" s="146"/>
      <c r="AD49" s="242"/>
      <c r="AE49" s="145"/>
      <c r="AF49" s="145"/>
      <c r="AG49" s="145"/>
      <c r="AH49" s="146"/>
      <c r="AI49" s="146"/>
      <c r="AJ49" s="145"/>
      <c r="AK49" s="145"/>
      <c r="AL49" s="145"/>
      <c r="AM49" s="19"/>
      <c r="AN49" s="19"/>
      <c r="AO49" s="171">
        <f>+AO48+SUM(AM49:AN49)</f>
        <v>500</v>
      </c>
      <c r="AP49" s="146"/>
      <c r="AQ49" s="146"/>
      <c r="AR49" s="146"/>
      <c r="AS49" s="146"/>
      <c r="AT49" s="145"/>
      <c r="AU49" s="145"/>
      <c r="AV49" s="145"/>
      <c r="AW49" s="145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</row>
    <row r="50" spans="3:69" x14ac:dyDescent="0.25">
      <c r="C50" s="236"/>
      <c r="D50" s="146"/>
      <c r="E50" s="146"/>
      <c r="F50" s="146"/>
      <c r="G50" s="236"/>
      <c r="H50" s="145"/>
      <c r="I50" s="145"/>
      <c r="J50" s="145"/>
      <c r="K50" s="145"/>
      <c r="L50" s="145"/>
      <c r="M50" s="145"/>
      <c r="N50" s="145"/>
      <c r="O50" s="219"/>
      <c r="P50" s="241"/>
      <c r="Q50" s="145"/>
      <c r="R50" s="145"/>
      <c r="S50" s="145"/>
      <c r="T50" s="145"/>
      <c r="U50" s="145"/>
      <c r="V50" s="219"/>
      <c r="W50" s="241"/>
      <c r="X50" s="145"/>
      <c r="Y50" s="145"/>
      <c r="Z50" s="145"/>
      <c r="AA50" s="145"/>
      <c r="AB50" s="145"/>
      <c r="AC50" s="146"/>
      <c r="AD50" s="242"/>
      <c r="AE50" s="145"/>
      <c r="AF50" s="145"/>
      <c r="AG50" s="145"/>
      <c r="AH50" s="146"/>
      <c r="AI50" s="146"/>
      <c r="AJ50" s="145"/>
      <c r="AK50" s="145"/>
      <c r="AL50" s="145"/>
      <c r="AM50" s="146"/>
      <c r="AN50" s="146"/>
      <c r="AO50" s="146"/>
      <c r="AP50" s="146"/>
      <c r="AQ50" s="146"/>
      <c r="AR50" s="146"/>
      <c r="AS50" s="146"/>
      <c r="AT50" s="145"/>
      <c r="AU50" s="145"/>
      <c r="AV50" s="145"/>
      <c r="AW50" s="145"/>
      <c r="AX50" s="27"/>
      <c r="AY50" s="27"/>
      <c r="AZ50" s="27"/>
      <c r="BA50" s="27">
        <v>250</v>
      </c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</row>
    <row r="51" spans="3:69" ht="15.75" thickBot="1" x14ac:dyDescent="0.3">
      <c r="C51" s="236"/>
      <c r="D51" s="146"/>
      <c r="E51" s="146"/>
      <c r="F51" s="146"/>
      <c r="G51" s="236"/>
      <c r="H51" s="145"/>
      <c r="I51" s="145"/>
      <c r="J51" s="145"/>
      <c r="K51" s="145"/>
      <c r="L51" s="145"/>
      <c r="M51" s="145"/>
      <c r="N51" s="145"/>
      <c r="O51" s="219"/>
      <c r="P51" s="241"/>
      <c r="Q51" s="145"/>
      <c r="R51" s="145"/>
      <c r="S51" s="145"/>
      <c r="T51" s="145"/>
      <c r="U51" s="145"/>
      <c r="V51" s="219"/>
      <c r="W51" s="241"/>
      <c r="X51" s="145"/>
      <c r="Y51" s="145"/>
      <c r="Z51" s="145"/>
      <c r="AA51" s="145"/>
      <c r="AB51" s="145"/>
      <c r="AC51" s="146"/>
      <c r="AD51" s="242"/>
      <c r="AE51" s="145"/>
      <c r="AF51" s="145"/>
      <c r="AG51" s="145"/>
      <c r="AH51" s="146"/>
      <c r="AI51" s="146"/>
      <c r="AJ51" s="145"/>
      <c r="AK51" s="145"/>
      <c r="AL51" s="145"/>
      <c r="AM51" s="245" t="s">
        <v>65</v>
      </c>
      <c r="AN51" s="146"/>
      <c r="AO51" s="146"/>
      <c r="AP51" s="146"/>
      <c r="AQ51" s="146"/>
      <c r="AR51" s="146"/>
      <c r="AS51" s="248">
        <f>+AO35+AS35+AO42+AS42+AO49+AS49</f>
        <v>800</v>
      </c>
      <c r="AT51" s="145"/>
      <c r="AU51" s="145"/>
      <c r="AV51" s="145"/>
      <c r="AW51" s="145"/>
      <c r="AX51" s="27"/>
      <c r="AY51" s="27"/>
      <c r="AZ51" s="27"/>
      <c r="BA51" s="27">
        <f>+BA46-BA50</f>
        <v>-2140</v>
      </c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</row>
    <row r="52" spans="3:69" ht="15.75" thickTop="1" x14ac:dyDescent="0.25">
      <c r="C52" s="236"/>
      <c r="D52" s="146"/>
      <c r="E52" s="146"/>
      <c r="F52" s="146"/>
      <c r="G52" s="236"/>
      <c r="H52" s="145"/>
      <c r="I52" s="145"/>
      <c r="J52" s="145"/>
      <c r="K52" s="145"/>
      <c r="L52" s="145"/>
      <c r="M52" s="145"/>
      <c r="N52" s="145"/>
      <c r="O52" s="219"/>
      <c r="P52" s="241"/>
      <c r="Q52" s="145"/>
      <c r="R52" s="145"/>
      <c r="S52" s="145"/>
      <c r="T52" s="145"/>
      <c r="U52" s="145"/>
      <c r="V52" s="219"/>
      <c r="W52" s="241"/>
      <c r="X52" s="145"/>
      <c r="Y52" s="145"/>
      <c r="Z52" s="145"/>
      <c r="AA52" s="145"/>
      <c r="AB52" s="145"/>
      <c r="AC52" s="146"/>
      <c r="AD52" s="242"/>
      <c r="AE52" s="145"/>
      <c r="AF52" s="145"/>
      <c r="AG52" s="145"/>
      <c r="AH52" s="146"/>
      <c r="AI52" s="146"/>
      <c r="AJ52" s="145"/>
      <c r="AK52" s="145"/>
      <c r="AL52" s="145"/>
      <c r="AM52" s="145"/>
      <c r="AN52" s="145"/>
      <c r="AO52" s="145"/>
      <c r="AP52" s="145"/>
      <c r="AQ52" s="145"/>
      <c r="AR52" s="145"/>
      <c r="AS52" s="145">
        <f>+AO19</f>
        <v>800</v>
      </c>
      <c r="AT52" s="145"/>
      <c r="AU52" s="145"/>
      <c r="AV52" s="145"/>
      <c r="AW52" s="145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</row>
    <row r="54" spans="3:69" x14ac:dyDescent="0.25">
      <c r="AS54" s="106">
        <f>+AS52-AS51</f>
        <v>0</v>
      </c>
    </row>
    <row r="55" spans="3:69" x14ac:dyDescent="0.25">
      <c r="BK55" s="134" t="str">
        <f>+AJ25</f>
        <v>Depreciation Expense - Auto</v>
      </c>
      <c r="BL55" s="134"/>
      <c r="BM55" s="135"/>
    </row>
    <row r="56" spans="3:69" x14ac:dyDescent="0.25">
      <c r="BK56" s="91" t="s">
        <v>11</v>
      </c>
      <c r="BL56" s="91" t="s">
        <v>13</v>
      </c>
      <c r="BM56" s="120" t="s">
        <v>2</v>
      </c>
    </row>
    <row r="57" spans="3:69" ht="15.75" x14ac:dyDescent="0.25">
      <c r="BK57" s="121" t="s">
        <v>14</v>
      </c>
      <c r="BL57" s="61"/>
      <c r="BM57" s="122">
        <v>0</v>
      </c>
      <c r="BO57" s="125"/>
      <c r="BP57" s="125"/>
      <c r="BQ57" s="125"/>
    </row>
    <row r="58" spans="3:69" ht="15.75" x14ac:dyDescent="0.25">
      <c r="BK58" s="92"/>
      <c r="BL58" s="92"/>
      <c r="BM58" s="122">
        <f>+BM57+SUM(BK58:BL58)</f>
        <v>0</v>
      </c>
      <c r="BO58" s="124"/>
      <c r="BP58" s="124"/>
      <c r="BQ58" s="124"/>
    </row>
    <row r="59" spans="3:69" ht="15.75" x14ac:dyDescent="0.25">
      <c r="BI59" s="119"/>
      <c r="BK59" s="92"/>
      <c r="BL59" s="92"/>
      <c r="BM59" s="122">
        <f t="shared" ref="BM59:BM60" si="7">+BM58+SUM(BK59:BL59)</f>
        <v>0</v>
      </c>
      <c r="BO59" s="117"/>
      <c r="BP59" s="118"/>
      <c r="BQ59" s="119"/>
    </row>
    <row r="60" spans="3:69" ht="15.75" x14ac:dyDescent="0.25">
      <c r="BK60" s="92"/>
      <c r="BL60" s="92"/>
      <c r="BM60" s="122">
        <f t="shared" si="7"/>
        <v>0</v>
      </c>
      <c r="BQ60" s="119"/>
    </row>
    <row r="61" spans="3:69" ht="15.75" x14ac:dyDescent="0.25">
      <c r="BQ61" s="119"/>
    </row>
    <row r="62" spans="3:69" x14ac:dyDescent="0.25">
      <c r="BK62" s="134" t="s">
        <v>57</v>
      </c>
      <c r="BL62" s="134"/>
      <c r="BM62" s="135"/>
      <c r="BO62" s="94"/>
      <c r="BP62" s="94"/>
      <c r="BQ62" s="94"/>
    </row>
    <row r="63" spans="3:69" x14ac:dyDescent="0.25">
      <c r="BK63" s="91" t="s">
        <v>11</v>
      </c>
      <c r="BL63" s="91" t="s">
        <v>13</v>
      </c>
      <c r="BM63" s="120" t="s">
        <v>2</v>
      </c>
      <c r="BO63" s="125"/>
      <c r="BP63" s="125"/>
      <c r="BQ63" s="125"/>
    </row>
    <row r="64" spans="3:69" ht="15.75" x14ac:dyDescent="0.25">
      <c r="BK64" s="121" t="s">
        <v>14</v>
      </c>
      <c r="BL64" s="61"/>
      <c r="BM64" s="122">
        <v>0</v>
      </c>
      <c r="BO64" s="124"/>
      <c r="BP64" s="124"/>
      <c r="BQ64" s="124"/>
    </row>
    <row r="65" spans="51:81" ht="15.75" x14ac:dyDescent="0.25">
      <c r="BK65" s="92"/>
      <c r="BL65" s="92"/>
      <c r="BM65" s="122">
        <f>+BM64+SUM(BK65:BL65)</f>
        <v>0</v>
      </c>
      <c r="BO65" s="117"/>
      <c r="BP65" s="118"/>
      <c r="BQ65" s="119"/>
    </row>
    <row r="66" spans="51:81" ht="15.75" x14ac:dyDescent="0.25">
      <c r="AY66" s="125"/>
      <c r="AZ66" s="125"/>
      <c r="BA66" s="125"/>
      <c r="BK66" s="92"/>
      <c r="BL66" s="92"/>
      <c r="BM66" s="122">
        <f t="shared" ref="BM66:BM67" si="8">+BM65+SUM(BK66:BL66)</f>
        <v>0</v>
      </c>
      <c r="BQ66" s="119"/>
    </row>
    <row r="67" spans="51:81" ht="15.75" x14ac:dyDescent="0.25">
      <c r="AY67" s="124"/>
      <c r="AZ67" s="124"/>
      <c r="BA67" s="124"/>
      <c r="BK67" s="92"/>
      <c r="BL67" s="92"/>
      <c r="BM67" s="122">
        <f t="shared" si="8"/>
        <v>0</v>
      </c>
      <c r="BQ67" s="119"/>
    </row>
    <row r="68" spans="51:81" ht="15.75" x14ac:dyDescent="0.25">
      <c r="AY68" s="117"/>
      <c r="AZ68" s="118"/>
      <c r="BA68" s="119"/>
      <c r="BQ68" s="119"/>
    </row>
    <row r="69" spans="51:81" ht="15.75" x14ac:dyDescent="0.25">
      <c r="BA69" s="119"/>
      <c r="BG69" s="125"/>
      <c r="BH69" s="125"/>
      <c r="BI69" s="125"/>
    </row>
    <row r="70" spans="51:81" ht="15.75" x14ac:dyDescent="0.25">
      <c r="BA70" s="119"/>
      <c r="BG70" s="124"/>
      <c r="BH70" s="124"/>
      <c r="BI70" s="124"/>
    </row>
    <row r="71" spans="51:81" ht="15.75" x14ac:dyDescent="0.25">
      <c r="AY71" s="94"/>
      <c r="AZ71" s="94"/>
      <c r="BA71" s="94"/>
      <c r="BG71" s="117"/>
      <c r="BH71" s="118"/>
      <c r="BI71" s="119"/>
    </row>
    <row r="72" spans="51:81" ht="15.75" x14ac:dyDescent="0.25">
      <c r="AY72" s="125"/>
      <c r="AZ72" s="125"/>
      <c r="BA72" s="125"/>
      <c r="BI72" s="119"/>
    </row>
    <row r="73" spans="51:81" ht="15.75" x14ac:dyDescent="0.25">
      <c r="AY73" s="124"/>
      <c r="AZ73" s="124"/>
      <c r="BA73" s="124"/>
      <c r="BI73" s="119"/>
    </row>
    <row r="74" spans="51:81" ht="15.75" x14ac:dyDescent="0.25">
      <c r="AY74" s="117"/>
      <c r="AZ74" s="118"/>
      <c r="BA74" s="119"/>
      <c r="BG74" s="94"/>
      <c r="BH74" s="94"/>
      <c r="BI74" s="94"/>
    </row>
    <row r="75" spans="51:81" ht="15.75" x14ac:dyDescent="0.25">
      <c r="BA75" s="119"/>
      <c r="BG75" s="125"/>
      <c r="BH75" s="125"/>
      <c r="BI75" s="125"/>
    </row>
    <row r="76" spans="51:81" ht="15.75" x14ac:dyDescent="0.25">
      <c r="BA76" s="119"/>
      <c r="BC76" s="125"/>
      <c r="BD76" s="125"/>
      <c r="BE76" s="125"/>
      <c r="BG76" s="124"/>
      <c r="BH76" s="124"/>
      <c r="BI76" s="124"/>
      <c r="BU76" s="93"/>
      <c r="BV76" s="93"/>
      <c r="BW76" s="93"/>
      <c r="BX76" s="93"/>
      <c r="BY76" s="93"/>
      <c r="BZ76" s="93"/>
      <c r="CA76" s="93"/>
      <c r="CB76" s="93"/>
      <c r="CC76" s="93"/>
    </row>
    <row r="77" spans="51:81" ht="15.75" x14ac:dyDescent="0.25">
      <c r="BA77" s="119"/>
      <c r="BC77" s="124"/>
      <c r="BD77" s="124"/>
      <c r="BE77" s="124"/>
      <c r="BG77" s="117"/>
      <c r="BH77" s="118"/>
      <c r="BI77" s="119"/>
      <c r="BU77" s="93"/>
      <c r="BV77" s="93"/>
      <c r="BW77" s="93"/>
      <c r="BX77" s="93"/>
      <c r="BY77" s="93"/>
      <c r="BZ77" s="93"/>
      <c r="CA77" s="93"/>
      <c r="CB77" s="93"/>
      <c r="CC77" s="93"/>
    </row>
    <row r="78" spans="51:81" ht="15.75" x14ac:dyDescent="0.25">
      <c r="BC78" s="117"/>
      <c r="BD78" s="118"/>
      <c r="BE78" s="119"/>
      <c r="BU78" s="93"/>
      <c r="BV78" s="93"/>
      <c r="BW78" s="93"/>
      <c r="BX78" s="93"/>
      <c r="BY78" s="93"/>
      <c r="BZ78" s="93"/>
      <c r="CA78" s="93"/>
      <c r="CB78" s="93"/>
      <c r="CC78" s="93"/>
    </row>
    <row r="79" spans="51:81" ht="15.75" x14ac:dyDescent="0.25">
      <c r="BE79" s="119"/>
      <c r="BU79" s="93"/>
      <c r="BV79" s="93"/>
      <c r="BW79" s="93"/>
      <c r="BX79" s="93"/>
      <c r="BY79" s="93"/>
      <c r="BZ79" s="93"/>
      <c r="CA79" s="93"/>
      <c r="CB79" s="93"/>
      <c r="CC79" s="93"/>
    </row>
    <row r="80" spans="51:81" ht="15.75" x14ac:dyDescent="0.25">
      <c r="BE80" s="119"/>
      <c r="BU80" s="93"/>
      <c r="BV80" s="93"/>
      <c r="BW80" s="93"/>
      <c r="BX80" s="93"/>
      <c r="BY80" s="93"/>
      <c r="BZ80" s="93"/>
      <c r="CA80" s="93"/>
      <c r="CB80" s="93"/>
      <c r="CC80" s="93"/>
    </row>
    <row r="81" spans="1:81" s="93" customFormat="1" x14ac:dyDescent="0.25">
      <c r="A81" s="128"/>
      <c r="B81" s="90"/>
      <c r="C81" s="123"/>
      <c r="D81" s="90"/>
      <c r="E81" s="90"/>
      <c r="F81" s="90"/>
      <c r="G81" s="123"/>
      <c r="H81" s="106"/>
      <c r="I81" s="106"/>
      <c r="J81" s="106"/>
      <c r="K81" s="106"/>
      <c r="L81" s="106"/>
      <c r="M81" s="106"/>
      <c r="N81" s="106"/>
      <c r="O81" s="104"/>
      <c r="P81" s="126"/>
      <c r="Q81" s="106"/>
      <c r="R81" s="106"/>
      <c r="S81" s="106"/>
      <c r="T81" s="106"/>
      <c r="U81" s="106"/>
      <c r="V81" s="104"/>
      <c r="W81" s="126"/>
      <c r="X81" s="106"/>
      <c r="Y81" s="106"/>
      <c r="Z81" s="106"/>
      <c r="AA81" s="106"/>
      <c r="AB81" s="106"/>
      <c r="AC81" s="90"/>
      <c r="AD81" s="105"/>
      <c r="AE81" s="106"/>
      <c r="AF81" s="106"/>
      <c r="AG81" s="106"/>
      <c r="AH81" s="90"/>
      <c r="AI81" s="90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BC81" s="94"/>
      <c r="BD81" s="94"/>
      <c r="BE81" s="94"/>
      <c r="BR81" s="90"/>
      <c r="BS81" s="90"/>
      <c r="BT81" s="90"/>
    </row>
    <row r="82" spans="1:81" s="93" customFormat="1" x14ac:dyDescent="0.25">
      <c r="A82" s="128"/>
      <c r="B82" s="90"/>
      <c r="C82" s="123"/>
      <c r="D82" s="90"/>
      <c r="E82" s="90"/>
      <c r="F82" s="90"/>
      <c r="G82" s="123"/>
      <c r="H82" s="106"/>
      <c r="I82" s="106"/>
      <c r="J82" s="106"/>
      <c r="K82" s="106"/>
      <c r="L82" s="106"/>
      <c r="M82" s="106"/>
      <c r="N82" s="106"/>
      <c r="O82" s="104"/>
      <c r="P82" s="126"/>
      <c r="Q82" s="106"/>
      <c r="R82" s="106"/>
      <c r="S82" s="106"/>
      <c r="T82" s="106"/>
      <c r="U82" s="106"/>
      <c r="V82" s="104"/>
      <c r="W82" s="126"/>
      <c r="X82" s="106"/>
      <c r="Y82" s="106"/>
      <c r="Z82" s="106"/>
      <c r="AA82" s="106"/>
      <c r="AB82" s="106"/>
      <c r="AC82" s="90"/>
      <c r="AD82" s="105"/>
      <c r="AE82" s="106"/>
      <c r="AF82" s="106"/>
      <c r="AG82" s="106"/>
      <c r="AH82" s="90"/>
      <c r="AI82" s="90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BC82" s="125"/>
      <c r="BD82" s="125"/>
      <c r="BE82" s="125"/>
      <c r="BR82" s="90"/>
      <c r="BS82" s="90"/>
      <c r="BT82" s="90"/>
    </row>
    <row r="83" spans="1:81" s="93" customFormat="1" x14ac:dyDescent="0.25">
      <c r="A83" s="128"/>
      <c r="B83" s="90"/>
      <c r="C83" s="123"/>
      <c r="D83" s="90"/>
      <c r="E83" s="90"/>
      <c r="F83" s="90"/>
      <c r="G83" s="123"/>
      <c r="H83" s="106"/>
      <c r="I83" s="106"/>
      <c r="J83" s="106"/>
      <c r="K83" s="106"/>
      <c r="L83" s="106"/>
      <c r="M83" s="106"/>
      <c r="N83" s="106"/>
      <c r="O83" s="104"/>
      <c r="P83" s="126"/>
      <c r="Q83" s="106"/>
      <c r="R83" s="106"/>
      <c r="S83" s="106"/>
      <c r="T83" s="106"/>
      <c r="U83" s="106"/>
      <c r="V83" s="104"/>
      <c r="W83" s="126"/>
      <c r="X83" s="106"/>
      <c r="Y83" s="106"/>
      <c r="Z83" s="106"/>
      <c r="AA83" s="106"/>
      <c r="AB83" s="106"/>
      <c r="AC83" s="90"/>
      <c r="AD83" s="105"/>
      <c r="AE83" s="106"/>
      <c r="AF83" s="106"/>
      <c r="AG83" s="106"/>
      <c r="AH83" s="90"/>
      <c r="AI83" s="90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BC83" s="124"/>
      <c r="BD83" s="124"/>
      <c r="BE83" s="124"/>
      <c r="BR83" s="90"/>
      <c r="BS83" s="90"/>
      <c r="BT83" s="90"/>
    </row>
    <row r="84" spans="1:81" s="93" customFormat="1" ht="15.75" x14ac:dyDescent="0.25">
      <c r="A84" s="128"/>
      <c r="B84" s="90"/>
      <c r="C84" s="123"/>
      <c r="D84" s="90"/>
      <c r="E84" s="90"/>
      <c r="F84" s="90"/>
      <c r="G84" s="123"/>
      <c r="H84" s="106"/>
      <c r="I84" s="106"/>
      <c r="J84" s="106"/>
      <c r="K84" s="106"/>
      <c r="L84" s="106"/>
      <c r="M84" s="106"/>
      <c r="N84" s="106"/>
      <c r="O84" s="104"/>
      <c r="P84" s="126"/>
      <c r="Q84" s="106"/>
      <c r="R84" s="106"/>
      <c r="S84" s="106"/>
      <c r="T84" s="106"/>
      <c r="U84" s="106"/>
      <c r="V84" s="104"/>
      <c r="W84" s="126"/>
      <c r="X84" s="106"/>
      <c r="Y84" s="106"/>
      <c r="Z84" s="106"/>
      <c r="AA84" s="106"/>
      <c r="AB84" s="106"/>
      <c r="AC84" s="90"/>
      <c r="AD84" s="105"/>
      <c r="AE84" s="106"/>
      <c r="AF84" s="106"/>
      <c r="AG84" s="106"/>
      <c r="AH84" s="90"/>
      <c r="AI84" s="90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BC84" s="117"/>
      <c r="BD84" s="118"/>
      <c r="BE84" s="119"/>
      <c r="BR84" s="90"/>
      <c r="BS84" s="90"/>
      <c r="BT84" s="90"/>
    </row>
    <row r="85" spans="1:81" s="93" customFormat="1" ht="15.75" x14ac:dyDescent="0.25">
      <c r="A85" s="128"/>
      <c r="B85" s="90"/>
      <c r="C85" s="123"/>
      <c r="D85" s="90"/>
      <c r="E85" s="90"/>
      <c r="F85" s="90"/>
      <c r="G85" s="123"/>
      <c r="H85" s="106"/>
      <c r="I85" s="106"/>
      <c r="J85" s="106"/>
      <c r="K85" s="106"/>
      <c r="L85" s="106"/>
      <c r="M85" s="106"/>
      <c r="N85" s="106"/>
      <c r="O85" s="104"/>
      <c r="P85" s="126"/>
      <c r="Q85" s="106"/>
      <c r="R85" s="106"/>
      <c r="S85" s="106"/>
      <c r="T85" s="106"/>
      <c r="U85" s="106"/>
      <c r="V85" s="104"/>
      <c r="W85" s="126"/>
      <c r="X85" s="106"/>
      <c r="Y85" s="106"/>
      <c r="Z85" s="106"/>
      <c r="AA85" s="106"/>
      <c r="AB85" s="106"/>
      <c r="AC85" s="90"/>
      <c r="AD85" s="105"/>
      <c r="AE85" s="106"/>
      <c r="AF85" s="106"/>
      <c r="AG85" s="106"/>
      <c r="AH85" s="90"/>
      <c r="AI85" s="90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BE85" s="119"/>
      <c r="BR85" s="90"/>
      <c r="BS85" s="90"/>
      <c r="BT85" s="90"/>
    </row>
    <row r="86" spans="1:81" s="93" customFormat="1" ht="15.75" x14ac:dyDescent="0.25">
      <c r="A86" s="128"/>
      <c r="B86" s="90"/>
      <c r="C86" s="123"/>
      <c r="D86" s="90"/>
      <c r="E86" s="90"/>
      <c r="F86" s="90"/>
      <c r="G86" s="123"/>
      <c r="H86" s="106"/>
      <c r="I86" s="106"/>
      <c r="J86" s="106"/>
      <c r="K86" s="106"/>
      <c r="L86" s="106"/>
      <c r="M86" s="106"/>
      <c r="N86" s="106"/>
      <c r="O86" s="104"/>
      <c r="P86" s="126"/>
      <c r="Q86" s="106"/>
      <c r="R86" s="106"/>
      <c r="S86" s="106"/>
      <c r="T86" s="106"/>
      <c r="U86" s="106"/>
      <c r="V86" s="104"/>
      <c r="W86" s="126"/>
      <c r="X86" s="106"/>
      <c r="Y86" s="106"/>
      <c r="Z86" s="106"/>
      <c r="AA86" s="106"/>
      <c r="AB86" s="106"/>
      <c r="AC86" s="90"/>
      <c r="AD86" s="105"/>
      <c r="AE86" s="106"/>
      <c r="AF86" s="106"/>
      <c r="AG86" s="106"/>
      <c r="AH86" s="90"/>
      <c r="AI86" s="90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BE86" s="119"/>
      <c r="BR86" s="90"/>
      <c r="BS86" s="90"/>
      <c r="BT86" s="90"/>
    </row>
    <row r="87" spans="1:81" s="93" customFormat="1" ht="15.75" x14ac:dyDescent="0.25">
      <c r="A87" s="128"/>
      <c r="B87" s="90"/>
      <c r="C87" s="123"/>
      <c r="D87" s="90"/>
      <c r="E87" s="90"/>
      <c r="F87" s="90"/>
      <c r="G87" s="123"/>
      <c r="H87" s="106"/>
      <c r="I87" s="106"/>
      <c r="J87" s="106"/>
      <c r="K87" s="106"/>
      <c r="L87" s="106"/>
      <c r="M87" s="106"/>
      <c r="N87" s="106"/>
      <c r="O87" s="104"/>
      <c r="P87" s="126"/>
      <c r="Q87" s="106"/>
      <c r="R87" s="106"/>
      <c r="S87" s="106"/>
      <c r="T87" s="106"/>
      <c r="U87" s="106"/>
      <c r="V87" s="104"/>
      <c r="W87" s="126"/>
      <c r="X87" s="106"/>
      <c r="Y87" s="106"/>
      <c r="Z87" s="106"/>
      <c r="AA87" s="106"/>
      <c r="AB87" s="106"/>
      <c r="AC87" s="90"/>
      <c r="AD87" s="105"/>
      <c r="AE87" s="106"/>
      <c r="AF87" s="106"/>
      <c r="AG87" s="106"/>
      <c r="AH87" s="90"/>
      <c r="AI87" s="90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BE87" s="119"/>
      <c r="BR87" s="90"/>
      <c r="BS87" s="90"/>
      <c r="BT87" s="90"/>
    </row>
    <row r="88" spans="1:81" s="93" customFormat="1" x14ac:dyDescent="0.25">
      <c r="A88" s="128"/>
      <c r="B88" s="90"/>
      <c r="C88" s="123"/>
      <c r="D88" s="90"/>
      <c r="E88" s="90"/>
      <c r="F88" s="90"/>
      <c r="G88" s="123"/>
      <c r="H88" s="106"/>
      <c r="I88" s="106"/>
      <c r="J88" s="106"/>
      <c r="K88" s="106"/>
      <c r="L88" s="106"/>
      <c r="M88" s="106"/>
      <c r="N88" s="106"/>
      <c r="O88" s="104"/>
      <c r="P88" s="126"/>
      <c r="Q88" s="106"/>
      <c r="R88" s="106"/>
      <c r="S88" s="106"/>
      <c r="T88" s="106"/>
      <c r="U88" s="106"/>
      <c r="V88" s="104"/>
      <c r="W88" s="126"/>
      <c r="X88" s="106"/>
      <c r="Y88" s="106"/>
      <c r="Z88" s="106"/>
      <c r="AA88" s="106"/>
      <c r="AB88" s="106"/>
      <c r="AC88" s="90"/>
      <c r="AD88" s="105"/>
      <c r="AE88" s="106"/>
      <c r="AF88" s="106"/>
      <c r="AG88" s="106"/>
      <c r="AH88" s="90"/>
      <c r="AI88" s="90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BR88" s="90"/>
      <c r="BS88" s="90"/>
      <c r="BT88" s="90"/>
      <c r="BU88" s="90"/>
      <c r="BV88" s="90"/>
      <c r="BW88" s="90"/>
      <c r="BX88" s="90"/>
      <c r="BY88" s="90"/>
      <c r="BZ88" s="90"/>
      <c r="CA88" s="90"/>
      <c r="CB88" s="90"/>
      <c r="CC88" s="90"/>
    </row>
    <row r="89" spans="1:81" s="93" customFormat="1" x14ac:dyDescent="0.25">
      <c r="A89" s="128"/>
      <c r="B89" s="90"/>
      <c r="C89" s="123"/>
      <c r="D89" s="90"/>
      <c r="E89" s="90"/>
      <c r="F89" s="90"/>
      <c r="G89" s="123"/>
      <c r="H89" s="106"/>
      <c r="I89" s="106"/>
      <c r="J89" s="106"/>
      <c r="K89" s="106"/>
      <c r="L89" s="106"/>
      <c r="M89" s="106"/>
      <c r="N89" s="106"/>
      <c r="O89" s="104"/>
      <c r="P89" s="126"/>
      <c r="Q89" s="106"/>
      <c r="R89" s="106"/>
      <c r="S89" s="106"/>
      <c r="T89" s="106"/>
      <c r="U89" s="106"/>
      <c r="V89" s="104"/>
      <c r="W89" s="126"/>
      <c r="X89" s="106"/>
      <c r="Y89" s="106"/>
      <c r="Z89" s="106"/>
      <c r="AA89" s="106"/>
      <c r="AB89" s="106"/>
      <c r="AC89" s="90"/>
      <c r="AD89" s="105"/>
      <c r="AE89" s="106"/>
      <c r="AF89" s="106"/>
      <c r="AG89" s="106"/>
      <c r="AH89" s="90"/>
      <c r="AI89" s="90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BR89" s="90"/>
      <c r="BS89" s="90"/>
      <c r="BT89" s="90"/>
      <c r="BU89" s="90"/>
      <c r="BV89" s="90"/>
      <c r="BW89" s="90"/>
      <c r="BX89" s="90"/>
      <c r="BY89" s="90"/>
      <c r="BZ89" s="90"/>
      <c r="CA89" s="90"/>
      <c r="CB89" s="90"/>
      <c r="CC89" s="90"/>
    </row>
    <row r="90" spans="1:81" s="93" customFormat="1" x14ac:dyDescent="0.25">
      <c r="A90" s="128"/>
      <c r="B90" s="90"/>
      <c r="C90" s="123"/>
      <c r="D90" s="90"/>
      <c r="E90" s="90"/>
      <c r="F90" s="90"/>
      <c r="G90" s="123"/>
      <c r="H90" s="106"/>
      <c r="I90" s="106"/>
      <c r="J90" s="106"/>
      <c r="K90" s="106"/>
      <c r="L90" s="106"/>
      <c r="M90" s="106"/>
      <c r="N90" s="106"/>
      <c r="O90" s="104"/>
      <c r="P90" s="126"/>
      <c r="Q90" s="106"/>
      <c r="R90" s="106"/>
      <c r="S90" s="106"/>
      <c r="T90" s="106"/>
      <c r="U90" s="106"/>
      <c r="V90" s="104"/>
      <c r="W90" s="126"/>
      <c r="X90" s="106"/>
      <c r="Y90" s="106"/>
      <c r="Z90" s="106"/>
      <c r="AA90" s="106"/>
      <c r="AB90" s="106"/>
      <c r="AC90" s="90"/>
      <c r="AD90" s="105"/>
      <c r="AE90" s="106"/>
      <c r="AF90" s="106"/>
      <c r="AG90" s="106"/>
      <c r="AH90" s="90"/>
      <c r="AI90" s="90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BR90" s="90"/>
      <c r="BS90" s="90"/>
      <c r="BT90" s="90"/>
      <c r="BU90" s="90"/>
      <c r="BV90" s="90"/>
      <c r="BW90" s="90"/>
      <c r="BX90" s="90"/>
      <c r="BY90" s="90"/>
      <c r="BZ90" s="90"/>
      <c r="CA90" s="90"/>
      <c r="CB90" s="90"/>
      <c r="CC90" s="90"/>
    </row>
    <row r="91" spans="1:81" s="93" customFormat="1" x14ac:dyDescent="0.25">
      <c r="A91" s="128"/>
      <c r="B91" s="90"/>
      <c r="C91" s="123"/>
      <c r="D91" s="90"/>
      <c r="E91" s="90"/>
      <c r="F91" s="90"/>
      <c r="G91" s="123"/>
      <c r="H91" s="106"/>
      <c r="I91" s="106"/>
      <c r="J91" s="106"/>
      <c r="K91" s="106"/>
      <c r="L91" s="106"/>
      <c r="M91" s="106"/>
      <c r="N91" s="106"/>
      <c r="O91" s="104"/>
      <c r="P91" s="126"/>
      <c r="Q91" s="106"/>
      <c r="R91" s="106"/>
      <c r="S91" s="106"/>
      <c r="T91" s="106"/>
      <c r="U91" s="106"/>
      <c r="V91" s="104"/>
      <c r="W91" s="126"/>
      <c r="X91" s="106"/>
      <c r="Y91" s="106"/>
      <c r="Z91" s="106"/>
      <c r="AA91" s="106"/>
      <c r="AB91" s="106"/>
      <c r="AC91" s="90"/>
      <c r="AD91" s="105"/>
      <c r="AE91" s="106"/>
      <c r="AF91" s="106"/>
      <c r="AG91" s="106"/>
      <c r="AH91" s="90"/>
      <c r="AI91" s="90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BR91" s="90"/>
      <c r="BS91" s="90"/>
      <c r="BT91" s="90"/>
      <c r="BU91" s="90"/>
      <c r="BV91" s="90"/>
      <c r="BW91" s="90"/>
      <c r="BX91" s="90"/>
      <c r="BY91" s="90"/>
      <c r="BZ91" s="90"/>
      <c r="CA91" s="90"/>
      <c r="CB91" s="90"/>
      <c r="CC91" s="90"/>
    </row>
    <row r="92" spans="1:81" s="93" customFormat="1" x14ac:dyDescent="0.25">
      <c r="A92" s="128"/>
      <c r="B92" s="90"/>
      <c r="C92" s="123"/>
      <c r="D92" s="90"/>
      <c r="E92" s="90"/>
      <c r="F92" s="90"/>
      <c r="G92" s="123"/>
      <c r="H92" s="106"/>
      <c r="I92" s="106"/>
      <c r="J92" s="106"/>
      <c r="K92" s="106"/>
      <c r="L92" s="106"/>
      <c r="M92" s="106"/>
      <c r="N92" s="106"/>
      <c r="O92" s="104"/>
      <c r="P92" s="126"/>
      <c r="Q92" s="106"/>
      <c r="R92" s="106"/>
      <c r="S92" s="106"/>
      <c r="T92" s="106"/>
      <c r="U92" s="106"/>
      <c r="V92" s="104"/>
      <c r="W92" s="126"/>
      <c r="X92" s="106"/>
      <c r="Y92" s="106"/>
      <c r="Z92" s="106"/>
      <c r="AA92" s="106"/>
      <c r="AB92" s="106"/>
      <c r="AC92" s="90"/>
      <c r="AD92" s="105"/>
      <c r="AE92" s="106"/>
      <c r="AF92" s="106"/>
      <c r="AG92" s="106"/>
      <c r="AH92" s="90"/>
      <c r="AI92" s="90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BR92" s="90"/>
      <c r="BS92" s="90"/>
      <c r="BT92" s="90"/>
      <c r="BU92" s="90"/>
      <c r="BV92" s="90"/>
      <c r="BW92" s="90"/>
      <c r="BX92" s="90"/>
      <c r="BY92" s="90"/>
      <c r="BZ92" s="90"/>
      <c r="CA92" s="90"/>
      <c r="CB92" s="90"/>
      <c r="CC92" s="90"/>
    </row>
    <row r="102" spans="1:81" x14ac:dyDescent="0.25">
      <c r="AQ102" s="104"/>
      <c r="AR102" s="104"/>
      <c r="AS102" s="104"/>
      <c r="BU102" s="106"/>
      <c r="BV102" s="106"/>
      <c r="BW102" s="106"/>
      <c r="BX102" s="106"/>
      <c r="BY102" s="106"/>
      <c r="BZ102" s="106"/>
      <c r="CA102" s="106"/>
      <c r="CB102" s="106"/>
      <c r="CC102" s="106"/>
    </row>
    <row r="107" spans="1:81" s="106" customFormat="1" x14ac:dyDescent="0.25">
      <c r="A107" s="128"/>
      <c r="B107" s="90"/>
      <c r="C107" s="123"/>
      <c r="D107" s="90"/>
      <c r="E107" s="90"/>
      <c r="F107" s="90"/>
      <c r="G107" s="123"/>
      <c r="O107" s="104"/>
      <c r="P107" s="126"/>
      <c r="V107" s="104"/>
      <c r="W107" s="126"/>
      <c r="AC107" s="90"/>
      <c r="AD107" s="105"/>
      <c r="AH107" s="90"/>
      <c r="AI107" s="90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  <c r="BP107" s="93"/>
      <c r="BQ107" s="93"/>
      <c r="BR107" s="90"/>
      <c r="BS107" s="90"/>
      <c r="BT107" s="90"/>
      <c r="BU107" s="90"/>
      <c r="BV107" s="90"/>
      <c r="BW107" s="90"/>
      <c r="BX107" s="90"/>
      <c r="BY107" s="90"/>
      <c r="BZ107" s="90"/>
      <c r="CA107" s="90"/>
      <c r="CB107" s="90"/>
      <c r="CC107" s="90"/>
    </row>
  </sheetData>
  <sheetProtection algorithmName="SHA-512" hashValue="f5cl+NXhhdJ4KT05VcgInkX7AtwhupwuNSO4Kuf4kaaXPNvfhixNYcnmnIRvWxv13JRwrR/qTUkD4T8xW3iAXQ==" saltValue="zepMjzHFyHwgSg2L0qi4FA==" spinCount="100000" sheet="1" formatCells="0" formatColumns="0" formatRows="0" insertColumns="0" insertRows="0" insertHyperlinks="0" deleteColumns="0" deleteRows="0" selectLockedCells="1" sort="0" autoFilter="0" pivotTables="0"/>
  <mergeCells count="12">
    <mergeCell ref="AM44:AO44"/>
    <mergeCell ref="AL1:AM1"/>
    <mergeCell ref="AL2:AM2"/>
    <mergeCell ref="AK3:AK4"/>
    <mergeCell ref="AL3:AO3"/>
    <mergeCell ref="AM29:AO29"/>
    <mergeCell ref="AU29:AW29"/>
    <mergeCell ref="AY29:BA29"/>
    <mergeCell ref="AM37:AO37"/>
    <mergeCell ref="AQ37:AS37"/>
    <mergeCell ref="AU39:AW39"/>
    <mergeCell ref="AQ29:AS29"/>
  </mergeCells>
  <conditionalFormatting sqref="AK28">
    <cfRule type="cellIs" dxfId="44" priority="10" operator="lessThan">
      <formula>-1</formula>
    </cfRule>
    <cfRule type="cellIs" dxfId="43" priority="11" operator="greaterThan">
      <formula>1</formula>
    </cfRule>
    <cfRule type="cellIs" dxfId="42" priority="12" operator="between">
      <formula>-1</formula>
      <formula>1</formula>
    </cfRule>
  </conditionalFormatting>
  <conditionalFormatting sqref="AO5">
    <cfRule type="cellIs" dxfId="41" priority="7" operator="lessThan">
      <formula>-1</formula>
    </cfRule>
    <cfRule type="cellIs" dxfId="40" priority="8" operator="greaterThan">
      <formula>1</formula>
    </cfRule>
    <cfRule type="cellIs" dxfId="39" priority="9" operator="equal">
      <formula>0</formula>
    </cfRule>
  </conditionalFormatting>
  <conditionalFormatting sqref="AL3">
    <cfRule type="cellIs" dxfId="38" priority="13" operator="greaterThan">
      <formula>$AJ$2</formula>
    </cfRule>
    <cfRule type="cellIs" dxfId="37" priority="14" operator="lessThan">
      <formula>$AJ$2</formula>
    </cfRule>
    <cfRule type="cellIs" dxfId="36" priority="15" operator="lessThan">
      <formula>$AJ$2</formula>
    </cfRule>
  </conditionalFormatting>
  <conditionalFormatting sqref="AL3">
    <cfRule type="cellIs" dxfId="35" priority="16" operator="lessThan">
      <formula>$AJ$2</formula>
    </cfRule>
    <cfRule type="cellIs" dxfId="34" priority="17" operator="greaterThan">
      <formula>$AJ$2</formula>
    </cfRule>
    <cfRule type="cellIs" dxfId="33" priority="18" operator="equal">
      <formula>$AJ$2</formula>
    </cfRule>
  </conditionalFormatting>
  <conditionalFormatting sqref="AS51">
    <cfRule type="cellIs" dxfId="32" priority="4" operator="lessThan">
      <formula>$AK$6</formula>
    </cfRule>
    <cfRule type="cellIs" dxfId="31" priority="5" operator="greaterThan">
      <formula>$AK$6</formula>
    </cfRule>
    <cfRule type="cellIs" dxfId="30" priority="6" operator="equal">
      <formula>$AK$6</formula>
    </cfRule>
  </conditionalFormatting>
  <conditionalFormatting sqref="BA46">
    <cfRule type="cellIs" dxfId="29" priority="1" operator="lessThan">
      <formula>$AK$13</formula>
    </cfRule>
    <cfRule type="cellIs" dxfId="28" priority="2" operator="greaterThan">
      <formula>$AK$13</formula>
    </cfRule>
    <cfRule type="cellIs" dxfId="27" priority="3" operator="equal">
      <formula>$AK$13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11"/>
  <sheetViews>
    <sheetView zoomScale="130" zoomScaleNormal="130" workbookViewId="0">
      <selection activeCell="C11" sqref="C11"/>
    </sheetView>
  </sheetViews>
  <sheetFormatPr defaultRowHeight="15" x14ac:dyDescent="0.25"/>
  <cols>
    <col min="1" max="1" width="39.140625" style="56" customWidth="1"/>
    <col min="2" max="2" width="6" style="1" customWidth="1"/>
    <col min="3" max="3" width="27.7109375" style="2" customWidth="1"/>
    <col min="4" max="4" width="9.28515625" style="2" customWidth="1"/>
    <col min="5" max="5" width="9.85546875" style="2" customWidth="1"/>
    <col min="6" max="6" width="2" customWidth="1"/>
    <col min="7" max="7" width="27.8554687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32" customWidth="1"/>
    <col min="24" max="25" width="9.28515625" style="32" customWidth="1"/>
    <col min="26" max="26" width="9.85546875" style="32" bestFit="1" customWidth="1"/>
    <col min="27" max="27" width="1.5703125" style="32" customWidth="1"/>
    <col min="28" max="29" width="9.28515625" style="32" customWidth="1"/>
    <col min="30" max="30" width="9.85546875" style="32" bestFit="1" customWidth="1"/>
    <col min="31" max="31" width="1.5703125" style="32" customWidth="1"/>
    <col min="32" max="33" width="9.28515625" style="32" customWidth="1"/>
    <col min="34" max="34" width="9.85546875" style="32" bestFit="1" customWidth="1"/>
    <col min="35" max="35" width="1.5703125" style="32" customWidth="1"/>
    <col min="36" max="37" width="9.28515625" style="32" customWidth="1"/>
    <col min="38" max="38" width="9.85546875" style="32" bestFit="1" customWidth="1"/>
  </cols>
  <sheetData>
    <row r="1" spans="1:38" ht="35.65" customHeight="1" x14ac:dyDescent="0.25">
      <c r="A1" s="52"/>
      <c r="G1" s="6" t="s">
        <v>5</v>
      </c>
      <c r="H1" s="7" t="s">
        <v>6</v>
      </c>
      <c r="I1" s="298" t="s">
        <v>7</v>
      </c>
      <c r="J1" s="298"/>
      <c r="K1" s="7" t="s">
        <v>8</v>
      </c>
      <c r="L1" s="34" t="s">
        <v>9</v>
      </c>
      <c r="N1" s="9"/>
      <c r="O1" s="9"/>
      <c r="P1" s="9"/>
      <c r="R1" s="9"/>
      <c r="S1" s="9"/>
      <c r="T1" s="9"/>
      <c r="U1" s="32"/>
      <c r="V1" s="28"/>
      <c r="W1" s="28"/>
      <c r="X1" s="28"/>
      <c r="Z1" s="28"/>
      <c r="AA1" s="28"/>
      <c r="AB1" s="28"/>
      <c r="AD1" s="28"/>
      <c r="AE1" s="28"/>
      <c r="AF1" s="28"/>
      <c r="AH1" s="28"/>
      <c r="AI1" s="28"/>
      <c r="AJ1" s="28"/>
      <c r="AK1"/>
      <c r="AL1"/>
    </row>
    <row r="2" spans="1:38" ht="19.5" thickBot="1" x14ac:dyDescent="0.3">
      <c r="A2" s="52"/>
      <c r="G2" s="6">
        <f>SUM(J5:J12)</f>
        <v>14035</v>
      </c>
      <c r="H2" s="7" t="s">
        <v>6</v>
      </c>
      <c r="I2" s="299">
        <f>-SUM(J13:J16)</f>
        <v>10650</v>
      </c>
      <c r="J2" s="299"/>
      <c r="K2" s="7" t="s">
        <v>8</v>
      </c>
      <c r="L2" s="34">
        <f>-SUM(J17:J27)</f>
        <v>3385</v>
      </c>
      <c r="N2" s="9"/>
      <c r="O2" s="9"/>
      <c r="P2" s="9"/>
      <c r="R2" s="9"/>
      <c r="S2" s="9"/>
      <c r="T2" s="9"/>
      <c r="U2" s="32"/>
      <c r="V2" s="28"/>
      <c r="W2" s="28"/>
      <c r="X2" s="28"/>
      <c r="Z2" s="28"/>
      <c r="AA2" s="28"/>
      <c r="AB2" s="28"/>
      <c r="AD2" s="28"/>
      <c r="AE2" s="28"/>
      <c r="AF2" s="28"/>
      <c r="AH2" s="28"/>
      <c r="AI2" s="28"/>
      <c r="AJ2" s="28"/>
      <c r="AK2"/>
      <c r="AL2"/>
    </row>
    <row r="3" spans="1:38" ht="18.399999999999999" customHeight="1" thickBot="1" x14ac:dyDescent="0.3">
      <c r="A3" s="53"/>
      <c r="I3" s="310">
        <f>I2+L2</f>
        <v>14035</v>
      </c>
      <c r="J3" s="311"/>
      <c r="K3" s="311"/>
      <c r="L3" s="312"/>
      <c r="N3" s="9"/>
      <c r="O3" s="9"/>
      <c r="P3" s="9"/>
      <c r="R3" s="9"/>
      <c r="S3" s="9"/>
      <c r="T3" s="9"/>
      <c r="U3" s="32"/>
      <c r="V3" s="28"/>
      <c r="W3" s="28"/>
      <c r="X3" s="28"/>
      <c r="Z3" s="28"/>
      <c r="AA3" s="28"/>
      <c r="AB3" s="28"/>
      <c r="AD3" s="28"/>
      <c r="AE3" s="28"/>
      <c r="AF3" s="28"/>
      <c r="AH3" s="28"/>
      <c r="AI3" s="28"/>
      <c r="AJ3" s="28"/>
      <c r="AK3"/>
      <c r="AL3"/>
    </row>
    <row r="4" spans="1:38" ht="36.4" customHeight="1" x14ac:dyDescent="0.25">
      <c r="A4" s="53"/>
      <c r="B4" s="72" t="s">
        <v>19</v>
      </c>
      <c r="C4" s="72" t="s">
        <v>10</v>
      </c>
      <c r="D4" s="72" t="s">
        <v>11</v>
      </c>
      <c r="E4" s="72" t="s">
        <v>12</v>
      </c>
      <c r="F4" s="70"/>
      <c r="G4" s="74" t="s">
        <v>10</v>
      </c>
      <c r="H4" s="75" t="s">
        <v>20</v>
      </c>
      <c r="I4" s="75" t="s">
        <v>22</v>
      </c>
      <c r="J4" s="75" t="s">
        <v>21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53"/>
      <c r="B5" s="155">
        <v>43312</v>
      </c>
      <c r="C5" s="3" t="s">
        <v>54</v>
      </c>
      <c r="D5" s="3">
        <v>100</v>
      </c>
      <c r="E5" s="3"/>
      <c r="F5" s="156"/>
      <c r="G5" s="157" t="s">
        <v>40</v>
      </c>
      <c r="H5" s="250">
        <f>+'Trial Balance'!AK5</f>
        <v>6160</v>
      </c>
      <c r="I5" s="251"/>
      <c r="J5" s="250">
        <f>+H5+I5</f>
        <v>6160</v>
      </c>
      <c r="K5" s="150"/>
      <c r="L5" s="156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54"/>
      <c r="B6" s="155"/>
      <c r="C6" s="136" t="s">
        <v>55</v>
      </c>
      <c r="D6" s="3"/>
      <c r="E6" s="3">
        <f>-D5</f>
        <v>-100</v>
      </c>
      <c r="F6" s="156"/>
      <c r="G6" s="157" t="s">
        <v>3</v>
      </c>
      <c r="H6" s="250">
        <f>+'Trial Balance'!AK6</f>
        <v>800</v>
      </c>
      <c r="I6" s="251"/>
      <c r="J6" s="250">
        <f t="shared" ref="J6:J27" si="0">+H6+I6</f>
        <v>800</v>
      </c>
      <c r="K6" s="150"/>
      <c r="L6" s="15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54"/>
      <c r="B7" s="155"/>
      <c r="C7" s="3"/>
      <c r="D7" s="3"/>
      <c r="E7" s="3"/>
      <c r="F7" s="200"/>
      <c r="G7" s="157" t="s">
        <v>41</v>
      </c>
      <c r="H7" s="250">
        <f>+'Trial Balance'!AK7</f>
        <v>325</v>
      </c>
      <c r="I7" s="251">
        <f>E15</f>
        <v>-275</v>
      </c>
      <c r="J7" s="250">
        <f t="shared" si="0"/>
        <v>50</v>
      </c>
      <c r="K7" s="150"/>
      <c r="L7" s="156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54"/>
      <c r="B8" s="155">
        <v>43312</v>
      </c>
      <c r="C8" s="3" t="s">
        <v>48</v>
      </c>
      <c r="D8" s="3">
        <v>375</v>
      </c>
      <c r="E8" s="3"/>
      <c r="F8" s="200"/>
      <c r="G8" s="157" t="s">
        <v>95</v>
      </c>
      <c r="H8" s="250">
        <f>+'Trial Balance'!AK8</f>
        <v>1000</v>
      </c>
      <c r="I8" s="251"/>
      <c r="J8" s="250">
        <f t="shared" si="0"/>
        <v>1000</v>
      </c>
      <c r="K8" s="150"/>
      <c r="L8" s="156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54"/>
      <c r="B9" s="155"/>
      <c r="C9" s="136" t="s">
        <v>56</v>
      </c>
      <c r="D9" s="3"/>
      <c r="E9" s="3">
        <f>-D8</f>
        <v>-375</v>
      </c>
      <c r="F9" s="200"/>
      <c r="G9" s="157" t="s">
        <v>49</v>
      </c>
      <c r="H9" s="250">
        <f>+'Trial Balance'!AK9</f>
        <v>5000</v>
      </c>
      <c r="I9" s="251"/>
      <c r="J9" s="250">
        <f t="shared" si="0"/>
        <v>5000</v>
      </c>
      <c r="K9" s="150"/>
      <c r="L9" s="156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54"/>
      <c r="B10" s="155"/>
      <c r="C10" s="3"/>
      <c r="D10" s="3"/>
      <c r="E10" s="3"/>
      <c r="F10" s="200"/>
      <c r="G10" s="157" t="s">
        <v>55</v>
      </c>
      <c r="H10" s="250">
        <f>+'Trial Balance'!AK10</f>
        <v>0</v>
      </c>
      <c r="I10" s="251">
        <f>E6</f>
        <v>-100</v>
      </c>
      <c r="J10" s="250">
        <f t="shared" si="0"/>
        <v>-100</v>
      </c>
      <c r="K10" s="150"/>
      <c r="L10" s="156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54"/>
      <c r="B11" s="155">
        <v>43312</v>
      </c>
      <c r="C11" s="3" t="s">
        <v>97</v>
      </c>
      <c r="D11" s="3">
        <v>640</v>
      </c>
      <c r="E11" s="3"/>
      <c r="F11" s="200"/>
      <c r="G11" s="157" t="s">
        <v>42</v>
      </c>
      <c r="H11" s="250">
        <f>+'Trial Balance'!AK11</f>
        <v>1500</v>
      </c>
      <c r="I11" s="251"/>
      <c r="J11" s="250">
        <f t="shared" si="0"/>
        <v>1500</v>
      </c>
      <c r="K11" s="150"/>
      <c r="L11" s="156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54"/>
      <c r="B12" s="155"/>
      <c r="C12" s="136" t="s">
        <v>44</v>
      </c>
      <c r="D12" s="3"/>
      <c r="E12" s="3">
        <f>-D11</f>
        <v>-640</v>
      </c>
      <c r="F12" s="200"/>
      <c r="G12" s="157" t="s">
        <v>56</v>
      </c>
      <c r="H12" s="250">
        <f>+'Trial Balance'!AK12</f>
        <v>0</v>
      </c>
      <c r="I12" s="251">
        <f>E9</f>
        <v>-375</v>
      </c>
      <c r="J12" s="250">
        <f t="shared" si="0"/>
        <v>-375</v>
      </c>
      <c r="K12" s="150"/>
      <c r="L12" s="156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54"/>
      <c r="B13" s="155"/>
      <c r="C13" s="3"/>
      <c r="D13" s="3"/>
      <c r="E13" s="3"/>
      <c r="F13" s="200"/>
      <c r="G13" s="183" t="s">
        <v>43</v>
      </c>
      <c r="H13" s="184">
        <f>+'Trial Balance'!AK13</f>
        <v>-1890</v>
      </c>
      <c r="I13" s="251"/>
      <c r="J13" s="184">
        <f t="shared" si="0"/>
        <v>-1890</v>
      </c>
      <c r="K13" s="150"/>
      <c r="L13" s="156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54"/>
      <c r="B14" s="155">
        <v>43312</v>
      </c>
      <c r="C14" s="3" t="s">
        <v>46</v>
      </c>
      <c r="D14" s="3">
        <f>325-50</f>
        <v>275</v>
      </c>
      <c r="E14" s="3"/>
      <c r="F14" s="200"/>
      <c r="G14" s="183" t="s">
        <v>59</v>
      </c>
      <c r="H14" s="184">
        <f>+'Trial Balance'!AK14</f>
        <v>-8000</v>
      </c>
      <c r="I14" s="251"/>
      <c r="J14" s="184">
        <f t="shared" si="0"/>
        <v>-8000</v>
      </c>
      <c r="K14" s="150"/>
      <c r="L14" s="156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54"/>
      <c r="B15" s="155"/>
      <c r="C15" s="136" t="s">
        <v>41</v>
      </c>
      <c r="D15" s="3"/>
      <c r="E15" s="3">
        <f>-D14</f>
        <v>-275</v>
      </c>
      <c r="F15" s="200"/>
      <c r="G15" s="183" t="s">
        <v>44</v>
      </c>
      <c r="H15" s="184">
        <f>+'Trial Balance'!AK15</f>
        <v>0</v>
      </c>
      <c r="I15" s="251">
        <f>E12</f>
        <v>-640</v>
      </c>
      <c r="J15" s="184">
        <f t="shared" si="0"/>
        <v>-640</v>
      </c>
      <c r="K15" s="150"/>
      <c r="L15" s="156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54"/>
      <c r="B16" s="155"/>
      <c r="C16" s="3"/>
      <c r="D16" s="3"/>
      <c r="E16" s="3"/>
      <c r="F16" s="252"/>
      <c r="G16" s="183" t="s">
        <v>45</v>
      </c>
      <c r="H16" s="184">
        <f>+'Trial Balance'!AK16</f>
        <v>-360</v>
      </c>
      <c r="I16" s="251">
        <f>D17</f>
        <v>240</v>
      </c>
      <c r="J16" s="184">
        <f t="shared" si="0"/>
        <v>-120</v>
      </c>
      <c r="K16" s="150"/>
      <c r="L16" s="15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54"/>
      <c r="B17" s="155">
        <v>43312</v>
      </c>
      <c r="C17" s="3" t="s">
        <v>45</v>
      </c>
      <c r="D17" s="3">
        <f>360-120</f>
        <v>240</v>
      </c>
      <c r="E17" s="3"/>
      <c r="F17" s="200"/>
      <c r="G17" s="188" t="s">
        <v>50</v>
      </c>
      <c r="H17" s="189">
        <f>+'Trial Balance'!AK17</f>
        <v>-3000</v>
      </c>
      <c r="I17" s="251"/>
      <c r="J17" s="189">
        <f t="shared" si="0"/>
        <v>-3000</v>
      </c>
      <c r="K17" s="150"/>
      <c r="L17" s="156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55"/>
      <c r="B18" s="155"/>
      <c r="C18" s="136" t="s">
        <v>52</v>
      </c>
      <c r="D18" s="3"/>
      <c r="E18" s="3">
        <f>-D17</f>
        <v>-240</v>
      </c>
      <c r="F18" s="200"/>
      <c r="G18" s="188" t="s">
        <v>51</v>
      </c>
      <c r="H18" s="189">
        <f>+'Trial Balance'!AK18</f>
        <v>500</v>
      </c>
      <c r="I18" s="251"/>
      <c r="J18" s="189">
        <f t="shared" si="0"/>
        <v>500</v>
      </c>
      <c r="K18" s="150"/>
      <c r="L18" s="156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55"/>
      <c r="B19" s="155"/>
      <c r="C19" s="3"/>
      <c r="D19" s="3"/>
      <c r="E19" s="3"/>
      <c r="F19" s="252"/>
      <c r="G19" s="190" t="s">
        <v>52</v>
      </c>
      <c r="H19" s="191">
        <f>+'Trial Balance'!AK19</f>
        <v>-2545</v>
      </c>
      <c r="I19" s="251">
        <f>E18</f>
        <v>-240</v>
      </c>
      <c r="J19" s="191">
        <f t="shared" si="0"/>
        <v>-2785</v>
      </c>
      <c r="K19" s="150"/>
      <c r="L19" s="156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55"/>
      <c r="B20" s="155"/>
      <c r="C20" s="3"/>
      <c r="D20" s="3"/>
      <c r="E20" s="3"/>
      <c r="F20" s="200"/>
      <c r="G20" s="190" t="s">
        <v>46</v>
      </c>
      <c r="H20" s="191">
        <f>+'Trial Balance'!AK20</f>
        <v>0</v>
      </c>
      <c r="I20" s="251">
        <f>D14</f>
        <v>275</v>
      </c>
      <c r="J20" s="191">
        <f t="shared" si="0"/>
        <v>275</v>
      </c>
      <c r="K20" s="150"/>
      <c r="L20" s="156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155"/>
      <c r="C21" s="3"/>
      <c r="D21" s="3"/>
      <c r="E21" s="3"/>
      <c r="F21" s="200"/>
      <c r="G21" s="190" t="s">
        <v>53</v>
      </c>
      <c r="H21" s="191">
        <f>+'Trial Balance'!AK21</f>
        <v>120</v>
      </c>
      <c r="I21" s="251"/>
      <c r="J21" s="191">
        <f t="shared" si="0"/>
        <v>120</v>
      </c>
      <c r="K21" s="150"/>
      <c r="L21" s="156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155"/>
      <c r="C22" s="3"/>
      <c r="D22" s="3"/>
      <c r="E22" s="3"/>
      <c r="F22" s="200"/>
      <c r="G22" s="190" t="s">
        <v>38</v>
      </c>
      <c r="H22" s="191">
        <f>+'Trial Balance'!AK22</f>
        <v>315</v>
      </c>
      <c r="I22" s="251"/>
      <c r="J22" s="191">
        <f t="shared" si="0"/>
        <v>315</v>
      </c>
      <c r="K22" s="150"/>
      <c r="L22" s="156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155"/>
      <c r="C23" s="3"/>
      <c r="D23" s="3"/>
      <c r="E23" s="3"/>
      <c r="F23" s="200"/>
      <c r="G23" s="190" t="s">
        <v>47</v>
      </c>
      <c r="H23" s="191">
        <f>+'Trial Balance'!AK23</f>
        <v>75</v>
      </c>
      <c r="I23" s="251"/>
      <c r="J23" s="191">
        <f t="shared" si="0"/>
        <v>75</v>
      </c>
      <c r="K23" s="150"/>
      <c r="L23" s="156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25">
      <c r="B24" s="155"/>
      <c r="C24" s="3"/>
      <c r="D24" s="3"/>
      <c r="E24" s="3"/>
      <c r="F24" s="200"/>
      <c r="G24" s="190" t="s">
        <v>18</v>
      </c>
      <c r="H24" s="191">
        <f>+'Trial Balance'!AK24</f>
        <v>0</v>
      </c>
      <c r="I24" s="251"/>
      <c r="J24" s="191">
        <f t="shared" si="0"/>
        <v>0</v>
      </c>
      <c r="K24" s="150"/>
      <c r="L24" s="156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.75" x14ac:dyDescent="0.25">
      <c r="B25" s="155"/>
      <c r="C25" s="3"/>
      <c r="D25" s="3"/>
      <c r="E25" s="3"/>
      <c r="F25" s="200"/>
      <c r="G25" s="190" t="s">
        <v>54</v>
      </c>
      <c r="H25" s="191">
        <f>+'Trial Balance'!AK25</f>
        <v>0</v>
      </c>
      <c r="I25" s="251">
        <f>D5</f>
        <v>100</v>
      </c>
      <c r="J25" s="191">
        <f t="shared" si="0"/>
        <v>100</v>
      </c>
      <c r="K25" s="150"/>
      <c r="L25" s="156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25">
      <c r="B26" s="155"/>
      <c r="C26" s="3"/>
      <c r="D26" s="3"/>
      <c r="E26" s="3"/>
      <c r="F26" s="200"/>
      <c r="G26" s="190" t="s">
        <v>48</v>
      </c>
      <c r="H26" s="191">
        <f>+'Trial Balance'!AK26</f>
        <v>0</v>
      </c>
      <c r="I26" s="251">
        <f>D8</f>
        <v>375</v>
      </c>
      <c r="J26" s="191">
        <f t="shared" si="0"/>
        <v>375</v>
      </c>
      <c r="K26" s="150"/>
      <c r="L26" s="15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.75" x14ac:dyDescent="0.25">
      <c r="B27" s="155"/>
      <c r="C27" s="3"/>
      <c r="D27" s="3"/>
      <c r="E27" s="3"/>
      <c r="F27" s="200"/>
      <c r="G27" s="190" t="s">
        <v>97</v>
      </c>
      <c r="H27" s="191">
        <f>+'Trial Balance'!AK27</f>
        <v>0</v>
      </c>
      <c r="I27" s="251">
        <f>D11</f>
        <v>640</v>
      </c>
      <c r="J27" s="191">
        <f t="shared" si="0"/>
        <v>640</v>
      </c>
      <c r="K27" s="150"/>
      <c r="L27" s="156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6.5" thickBot="1" x14ac:dyDescent="0.3">
      <c r="B28" s="155"/>
      <c r="C28" s="3"/>
      <c r="D28" s="3"/>
      <c r="E28" s="3"/>
      <c r="F28" s="156"/>
      <c r="G28" s="196" t="s">
        <v>15</v>
      </c>
      <c r="H28" s="197">
        <f>+SUM(H5:H27)</f>
        <v>0</v>
      </c>
      <c r="I28" s="197">
        <f t="shared" ref="I28" si="1">+SUM(I5:I27)</f>
        <v>0</v>
      </c>
      <c r="J28" s="197">
        <f>+SUM(J5:J27)</f>
        <v>0</v>
      </c>
      <c r="K28" s="150"/>
      <c r="L28" s="156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6.5" thickTop="1" x14ac:dyDescent="0.25">
      <c r="B29" s="155"/>
      <c r="C29" s="3"/>
      <c r="D29" s="3"/>
      <c r="E29" s="3"/>
      <c r="F29" s="156"/>
      <c r="G29" s="199" t="s">
        <v>4</v>
      </c>
      <c r="H29" s="180">
        <f>SUM(H19:H27)</f>
        <v>-2035</v>
      </c>
      <c r="I29" s="180">
        <f t="shared" ref="I29" si="2">SUM(I19:I27)</f>
        <v>1150</v>
      </c>
      <c r="J29" s="180">
        <f>SUM(J19:J27)</f>
        <v>-885</v>
      </c>
      <c r="K29" s="150"/>
      <c r="L29" s="156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155"/>
      <c r="C30" s="3"/>
      <c r="D30" s="3"/>
      <c r="E30" s="3"/>
      <c r="F30" s="156"/>
      <c r="G30" s="150"/>
      <c r="H30" s="150"/>
      <c r="I30" s="150"/>
      <c r="J30" s="150"/>
      <c r="K30" s="150"/>
      <c r="L30" s="145"/>
      <c r="AJ30" s="38"/>
      <c r="AK30" s="26"/>
      <c r="AL30" s="39"/>
    </row>
    <row r="31" spans="1:38" ht="15.75" x14ac:dyDescent="0.25">
      <c r="B31" s="198"/>
      <c r="C31" s="150"/>
      <c r="D31" s="150"/>
      <c r="E31" s="150"/>
      <c r="F31" s="156"/>
      <c r="G31" s="150"/>
      <c r="H31" s="150"/>
      <c r="I31" s="150"/>
      <c r="J31" s="150"/>
      <c r="K31" s="150"/>
      <c r="L31" s="145"/>
      <c r="AJ31" s="27"/>
      <c r="AK31" s="27"/>
      <c r="AL31" s="39"/>
    </row>
    <row r="32" spans="1:38" ht="15.75" x14ac:dyDescent="0.25">
      <c r="B32" s="198"/>
      <c r="C32" s="150"/>
      <c r="D32" s="150"/>
      <c r="E32" s="150"/>
      <c r="F32" s="156"/>
      <c r="G32" s="150"/>
      <c r="H32" s="150"/>
      <c r="I32" s="150"/>
      <c r="J32" s="150"/>
      <c r="K32" s="150"/>
      <c r="L32" s="145"/>
      <c r="AJ32" s="27"/>
      <c r="AK32" s="27"/>
      <c r="AL32" s="39"/>
    </row>
    <row r="33" spans="1:38" x14ac:dyDescent="0.25">
      <c r="B33" s="198"/>
      <c r="C33" s="150"/>
      <c r="D33" s="150"/>
      <c r="E33" s="150"/>
      <c r="F33" s="156"/>
      <c r="G33" s="150"/>
      <c r="H33" s="150"/>
      <c r="I33" s="150"/>
      <c r="J33" s="150"/>
      <c r="K33" s="150"/>
      <c r="L33" s="145"/>
    </row>
    <row r="34" spans="1:38" x14ac:dyDescent="0.25">
      <c r="AJ34" s="24"/>
      <c r="AK34" s="24"/>
      <c r="AL34" s="24"/>
    </row>
    <row r="35" spans="1:38" s="4" customFormat="1" x14ac:dyDescent="0.25">
      <c r="A35" s="56"/>
      <c r="B35" s="1"/>
      <c r="C35" s="2"/>
      <c r="D35" s="2"/>
      <c r="E35" s="2"/>
      <c r="F35"/>
      <c r="G35" s="2"/>
      <c r="H35" s="2"/>
      <c r="I35" s="2"/>
      <c r="J35" s="2"/>
      <c r="K35" s="29"/>
      <c r="O35" s="8"/>
      <c r="S35" s="8"/>
      <c r="W35" s="32"/>
      <c r="AA35" s="32"/>
      <c r="AE35" s="32"/>
      <c r="AI35" s="32"/>
      <c r="AJ35" s="25"/>
      <c r="AK35" s="25"/>
      <c r="AL35" s="25"/>
    </row>
    <row r="36" spans="1:38" ht="15.75" x14ac:dyDescent="0.25">
      <c r="G36" s="29"/>
      <c r="H36" s="29"/>
      <c r="I36" s="29"/>
      <c r="J36" s="29"/>
      <c r="AJ36" s="38"/>
      <c r="AK36" s="26"/>
      <c r="AL36" s="39"/>
    </row>
    <row r="37" spans="1:38" ht="15.75" x14ac:dyDescent="0.25">
      <c r="AJ37" s="27"/>
      <c r="AK37" s="27"/>
      <c r="AL37" s="39"/>
    </row>
    <row r="38" spans="1:38" ht="15.75" x14ac:dyDescent="0.25">
      <c r="AJ38" s="27"/>
      <c r="AK38" s="27"/>
      <c r="AL38" s="39"/>
    </row>
    <row r="40" spans="1:38" x14ac:dyDescent="0.25">
      <c r="B40" s="30"/>
      <c r="C40" s="29"/>
      <c r="D40" s="29"/>
      <c r="E40" s="29"/>
      <c r="AJ40" s="24"/>
      <c r="AK40" s="24"/>
      <c r="AL40" s="24"/>
    </row>
    <row r="41" spans="1:38" x14ac:dyDescent="0.25">
      <c r="O41" s="31"/>
      <c r="S41" s="31"/>
      <c r="AJ41" s="25"/>
      <c r="AK41" s="25"/>
      <c r="AL41" s="25"/>
    </row>
    <row r="42" spans="1:38" ht="15.75" x14ac:dyDescent="0.25">
      <c r="AJ42" s="38"/>
      <c r="AK42" s="26"/>
      <c r="AL42" s="39"/>
    </row>
    <row r="43" spans="1:38" ht="15.75" x14ac:dyDescent="0.25">
      <c r="AJ43" s="27"/>
      <c r="AK43" s="27"/>
      <c r="AL43" s="39"/>
    </row>
    <row r="44" spans="1:38" ht="15.75" x14ac:dyDescent="0.25">
      <c r="AJ44" s="27"/>
      <c r="AK44" s="27"/>
      <c r="AL44" s="39"/>
    </row>
    <row r="45" spans="1:38" x14ac:dyDescent="0.25">
      <c r="AF45" s="28"/>
      <c r="AG45" s="28"/>
      <c r="AH45" s="28"/>
      <c r="AJ45" s="28"/>
      <c r="AK45" s="28"/>
      <c r="AL45" s="28"/>
    </row>
    <row r="46" spans="1:38" x14ac:dyDescent="0.25">
      <c r="AF46" s="24"/>
      <c r="AG46" s="24"/>
      <c r="AH46" s="24"/>
      <c r="AJ46" s="24"/>
      <c r="AK46" s="24"/>
      <c r="AL46" s="24"/>
    </row>
    <row r="47" spans="1:38" x14ac:dyDescent="0.25">
      <c r="AF47" s="25"/>
      <c r="AG47" s="25"/>
      <c r="AH47" s="25"/>
      <c r="AJ47" s="25"/>
      <c r="AK47" s="25"/>
      <c r="AL47" s="25"/>
    </row>
    <row r="48" spans="1:38" ht="15.75" x14ac:dyDescent="0.25">
      <c r="AF48" s="38"/>
      <c r="AG48" s="26"/>
      <c r="AH48" s="39"/>
      <c r="AJ48" s="38"/>
      <c r="AK48" s="26"/>
      <c r="AL48" s="39"/>
    </row>
    <row r="49" spans="28:38" ht="15.75" x14ac:dyDescent="0.25">
      <c r="AF49" s="27"/>
      <c r="AG49" s="27"/>
      <c r="AH49" s="39"/>
      <c r="AJ49" s="27"/>
      <c r="AK49" s="27"/>
      <c r="AL49" s="39"/>
    </row>
    <row r="50" spans="28:38" ht="15.75" x14ac:dyDescent="0.25">
      <c r="AF50" s="27"/>
      <c r="AG50" s="27"/>
      <c r="AH50" s="39"/>
      <c r="AJ50" s="27"/>
      <c r="AK50" s="27"/>
      <c r="AL50" s="39"/>
    </row>
    <row r="51" spans="28:38" ht="15.75" x14ac:dyDescent="0.25">
      <c r="AF51" s="27"/>
      <c r="AG51" s="27"/>
      <c r="AH51" s="39"/>
      <c r="AJ51" s="27"/>
      <c r="AK51" s="27"/>
      <c r="AL51" s="39"/>
    </row>
    <row r="52" spans="28:38" ht="15.75" x14ac:dyDescent="0.25">
      <c r="AB52" s="38"/>
      <c r="AC52" s="26"/>
      <c r="AD52" s="39"/>
      <c r="AF52" s="38"/>
      <c r="AG52" s="26"/>
      <c r="AH52" s="39"/>
      <c r="AJ52" s="38"/>
      <c r="AK52" s="26"/>
      <c r="AL52" s="39"/>
    </row>
    <row r="53" spans="28:38" ht="15.75" x14ac:dyDescent="0.25">
      <c r="AB53" s="27"/>
      <c r="AC53" s="27"/>
      <c r="AD53" s="39"/>
      <c r="AF53" s="27"/>
      <c r="AG53" s="27"/>
      <c r="AH53" s="39"/>
      <c r="AJ53" s="27"/>
      <c r="AK53" s="27"/>
      <c r="AL53" s="39"/>
    </row>
    <row r="54" spans="28:38" ht="15.75" x14ac:dyDescent="0.25">
      <c r="AB54" s="27"/>
      <c r="AC54" s="27"/>
      <c r="AD54" s="39"/>
      <c r="AF54" s="27"/>
      <c r="AG54" s="27"/>
      <c r="AH54" s="39"/>
      <c r="AJ54" s="27"/>
      <c r="AK54" s="27"/>
      <c r="AL54" s="39"/>
    </row>
    <row r="56" spans="28:38" x14ac:dyDescent="0.25">
      <c r="AB56" s="24"/>
      <c r="AC56" s="24"/>
      <c r="AD56" s="24"/>
      <c r="AF56" s="24"/>
      <c r="AG56" s="24"/>
      <c r="AH56" s="24"/>
      <c r="AJ56" s="24"/>
      <c r="AK56" s="24"/>
      <c r="AL56" s="24"/>
    </row>
    <row r="57" spans="28:38" x14ac:dyDescent="0.25">
      <c r="AB57" s="25"/>
      <c r="AC57" s="25"/>
      <c r="AD57" s="25"/>
      <c r="AF57" s="25"/>
      <c r="AG57" s="25"/>
      <c r="AH57" s="25"/>
      <c r="AJ57" s="25"/>
      <c r="AK57" s="25"/>
      <c r="AL57" s="25"/>
    </row>
    <row r="58" spans="28:38" ht="15.75" x14ac:dyDescent="0.25">
      <c r="AB58" s="38"/>
      <c r="AC58" s="26"/>
      <c r="AD58" s="39"/>
      <c r="AF58" s="38"/>
      <c r="AG58" s="26"/>
      <c r="AH58" s="39"/>
      <c r="AJ58" s="38"/>
      <c r="AK58" s="26"/>
      <c r="AL58" s="39"/>
    </row>
    <row r="59" spans="28:38" ht="15.75" x14ac:dyDescent="0.25">
      <c r="AB59" s="27"/>
      <c r="AC59" s="27"/>
      <c r="AD59" s="39"/>
      <c r="AF59" s="27"/>
      <c r="AG59" s="27"/>
      <c r="AH59" s="39"/>
      <c r="AJ59" s="27"/>
      <c r="AK59" s="27"/>
      <c r="AL59" s="39"/>
    </row>
    <row r="60" spans="28:38" ht="15.75" x14ac:dyDescent="0.25">
      <c r="AB60" s="27"/>
      <c r="AC60" s="27"/>
      <c r="AD60" s="39"/>
      <c r="AF60" s="27"/>
      <c r="AG60" s="27"/>
      <c r="AH60" s="39"/>
      <c r="AJ60" s="27"/>
      <c r="AK60" s="27"/>
      <c r="AL60" s="39"/>
    </row>
    <row r="61" spans="28:38" x14ac:dyDescent="0.25">
      <c r="AB61" s="28"/>
      <c r="AC61" s="28"/>
      <c r="AD61" s="28"/>
      <c r="AF61" s="28"/>
      <c r="AG61" s="28"/>
      <c r="AH61" s="28"/>
      <c r="AJ61" s="28"/>
      <c r="AK61" s="28"/>
      <c r="AL61" s="28"/>
    </row>
    <row r="62" spans="28:38" x14ac:dyDescent="0.25">
      <c r="AB62" s="24"/>
      <c r="AC62" s="24"/>
      <c r="AD62" s="24"/>
      <c r="AF62" s="24"/>
      <c r="AG62" s="24"/>
      <c r="AH62" s="24"/>
      <c r="AJ62" s="24"/>
      <c r="AK62" s="24"/>
      <c r="AL62" s="24"/>
    </row>
    <row r="63" spans="28:38" x14ac:dyDescent="0.25">
      <c r="AB63" s="25"/>
      <c r="AC63" s="25"/>
      <c r="AD63" s="25"/>
      <c r="AF63" s="25"/>
      <c r="AG63" s="25"/>
      <c r="AH63" s="25"/>
      <c r="AJ63" s="25"/>
      <c r="AK63" s="25"/>
      <c r="AL63" s="25"/>
    </row>
    <row r="64" spans="28:38" ht="15.75" x14ac:dyDescent="0.25">
      <c r="AB64" s="38"/>
      <c r="AC64" s="26"/>
      <c r="AD64" s="39"/>
      <c r="AF64" s="38"/>
      <c r="AG64" s="26"/>
      <c r="AH64" s="39"/>
      <c r="AJ64" s="38"/>
      <c r="AK64" s="26"/>
      <c r="AL64" s="39"/>
    </row>
    <row r="65" spans="24:38" ht="15.75" x14ac:dyDescent="0.25">
      <c r="AB65" s="27"/>
      <c r="AC65" s="27"/>
      <c r="AD65" s="39"/>
      <c r="AF65" s="27"/>
      <c r="AG65" s="27"/>
      <c r="AH65" s="39"/>
      <c r="AJ65" s="27"/>
      <c r="AK65" s="27"/>
      <c r="AL65" s="39"/>
    </row>
    <row r="66" spans="24:38" ht="15.75" x14ac:dyDescent="0.25">
      <c r="AB66" s="27"/>
      <c r="AC66" s="27"/>
      <c r="AD66" s="39"/>
      <c r="AF66" s="27"/>
      <c r="AG66" s="27"/>
      <c r="AH66" s="39"/>
      <c r="AJ66" s="27"/>
      <c r="AK66" s="27"/>
      <c r="AL66" s="39"/>
    </row>
    <row r="67" spans="24:38" ht="15.75" x14ac:dyDescent="0.25">
      <c r="AB67" s="27"/>
      <c r="AC67" s="27"/>
      <c r="AD67" s="39"/>
      <c r="AF67" s="27"/>
      <c r="AG67" s="27"/>
      <c r="AH67" s="39"/>
      <c r="AJ67" s="27"/>
      <c r="AK67" s="27"/>
      <c r="AL67" s="39"/>
    </row>
    <row r="77" spans="24:38" x14ac:dyDescent="0.25">
      <c r="X77" s="24"/>
      <c r="Y77" s="24"/>
      <c r="Z77" s="24"/>
      <c r="AB77" s="24"/>
      <c r="AC77" s="24"/>
      <c r="AD77" s="24"/>
      <c r="AF77" s="24"/>
      <c r="AG77" s="24"/>
      <c r="AH77" s="24"/>
      <c r="AJ77" s="24"/>
      <c r="AK77" s="24"/>
      <c r="AL77" s="24"/>
    </row>
    <row r="78" spans="24:38" x14ac:dyDescent="0.25">
      <c r="X78" s="25"/>
      <c r="Y78" s="25"/>
      <c r="Z78" s="25"/>
      <c r="AB78" s="25"/>
      <c r="AC78" s="25"/>
      <c r="AD78" s="25"/>
      <c r="AF78" s="25"/>
      <c r="AG78" s="25"/>
      <c r="AH78" s="25"/>
      <c r="AJ78" s="25"/>
      <c r="AK78" s="25"/>
      <c r="AL78" s="25"/>
    </row>
    <row r="79" spans="24:38" ht="15.75" x14ac:dyDescent="0.25">
      <c r="X79" s="38"/>
      <c r="Y79" s="26"/>
      <c r="Z79" s="39"/>
      <c r="AB79" s="38"/>
      <c r="AC79" s="26"/>
      <c r="AD79" s="39"/>
      <c r="AF79" s="38"/>
      <c r="AG79" s="26"/>
      <c r="AH79" s="39"/>
      <c r="AJ79" s="38"/>
      <c r="AK79" s="26"/>
      <c r="AL79" s="39"/>
    </row>
    <row r="80" spans="24:38" ht="15.75" x14ac:dyDescent="0.25">
      <c r="X80" s="27"/>
      <c r="Y80" s="27"/>
      <c r="Z80" s="39"/>
      <c r="AB80" s="27"/>
      <c r="AC80" s="27"/>
      <c r="AD80" s="39"/>
      <c r="AF80" s="27"/>
      <c r="AG80" s="27"/>
      <c r="AH80" s="39"/>
      <c r="AJ80" s="27"/>
      <c r="AK80" s="27"/>
      <c r="AL80" s="39"/>
    </row>
    <row r="81" spans="24:38" ht="15.75" x14ac:dyDescent="0.25">
      <c r="X81" s="27"/>
      <c r="Y81" s="27"/>
      <c r="Z81" s="39"/>
      <c r="AB81" s="27"/>
      <c r="AC81" s="27"/>
      <c r="AD81" s="39"/>
      <c r="AF81" s="27"/>
      <c r="AG81" s="27"/>
      <c r="AH81" s="39"/>
      <c r="AJ81" s="27"/>
      <c r="AK81" s="27"/>
      <c r="AL81" s="39"/>
    </row>
    <row r="82" spans="24:38" x14ac:dyDescent="0.25">
      <c r="X82" s="28"/>
      <c r="Y82" s="28"/>
      <c r="Z82" s="28"/>
      <c r="AB82" s="28"/>
      <c r="AC82" s="28"/>
      <c r="AD82" s="28"/>
      <c r="AF82" s="28"/>
      <c r="AG82" s="28"/>
      <c r="AH82" s="28"/>
      <c r="AJ82" s="28"/>
      <c r="AK82" s="28"/>
      <c r="AL82" s="28"/>
    </row>
    <row r="83" spans="24:38" x14ac:dyDescent="0.25">
      <c r="X83" s="24"/>
      <c r="Y83" s="24"/>
      <c r="Z83" s="24"/>
      <c r="AB83" s="24"/>
      <c r="AC83" s="24"/>
      <c r="AD83" s="24"/>
      <c r="AF83" s="24"/>
      <c r="AG83" s="24"/>
      <c r="AH83" s="24"/>
      <c r="AJ83" s="24"/>
      <c r="AK83" s="24"/>
      <c r="AL83" s="24"/>
    </row>
    <row r="84" spans="24:38" x14ac:dyDescent="0.25">
      <c r="X84" s="25"/>
      <c r="Y84" s="25"/>
      <c r="Z84" s="25"/>
      <c r="AB84" s="25"/>
      <c r="AC84" s="25"/>
      <c r="AD84" s="25"/>
      <c r="AF84" s="25"/>
      <c r="AG84" s="25"/>
      <c r="AH84" s="25"/>
      <c r="AJ84" s="25"/>
      <c r="AK84" s="25"/>
      <c r="AL84" s="25"/>
    </row>
    <row r="85" spans="24:38" ht="15.75" x14ac:dyDescent="0.25">
      <c r="X85" s="38"/>
      <c r="Y85" s="26"/>
      <c r="Z85" s="39"/>
      <c r="AB85" s="38"/>
      <c r="AC85" s="26"/>
      <c r="AD85" s="39"/>
      <c r="AF85" s="38"/>
      <c r="AG85" s="26"/>
      <c r="AH85" s="39"/>
      <c r="AJ85" s="38"/>
      <c r="AK85" s="26"/>
      <c r="AL85" s="39"/>
    </row>
    <row r="86" spans="24:38" ht="15.75" x14ac:dyDescent="0.25">
      <c r="X86" s="27"/>
      <c r="Y86" s="27"/>
      <c r="Z86" s="39"/>
      <c r="AB86" s="27"/>
      <c r="AC86" s="27"/>
      <c r="AD86" s="39"/>
      <c r="AF86" s="27"/>
      <c r="AG86" s="27"/>
      <c r="AH86" s="39"/>
      <c r="AJ86" s="27"/>
      <c r="AK86" s="27"/>
      <c r="AL86" s="39"/>
    </row>
    <row r="87" spans="24:38" ht="15.75" x14ac:dyDescent="0.25">
      <c r="X87" s="27"/>
      <c r="Y87" s="27"/>
      <c r="Z87" s="39"/>
      <c r="AB87" s="27"/>
      <c r="AC87" s="27"/>
      <c r="AD87" s="39"/>
      <c r="AF87" s="27"/>
      <c r="AG87" s="27"/>
      <c r="AH87" s="39"/>
      <c r="AJ87" s="27"/>
      <c r="AK87" s="27"/>
      <c r="AL87" s="39"/>
    </row>
    <row r="88" spans="24:38" ht="15.75" x14ac:dyDescent="0.25">
      <c r="X88" s="27"/>
      <c r="Y88" s="27"/>
      <c r="Z88" s="39"/>
      <c r="AB88" s="27"/>
      <c r="AC88" s="27"/>
      <c r="AD88" s="39"/>
      <c r="AF88" s="27"/>
      <c r="AG88" s="27"/>
      <c r="AH88" s="39"/>
      <c r="AJ88" s="27"/>
      <c r="AK88" s="27"/>
      <c r="AL88" s="39"/>
    </row>
    <row r="111" spans="16:18" x14ac:dyDescent="0.25">
      <c r="P111" s="31"/>
      <c r="Q111" s="31"/>
      <c r="R111" s="31"/>
    </row>
  </sheetData>
  <sheetProtection algorithmName="SHA-512" hashValue="UdKCllrKeECP2M1UqZySexWM2l+Ji/ivp5iSwxaXQewzsn1t11pw8RZVPAPjh8BQiuA1GEMTvPmlYgYH01b7aw==" saltValue="/02K9Z8roUAIpf2kf8I3JQ==" spinCount="100000" sheet="1" formatCells="0" formatColumns="0" formatRows="0" insertColumns="0" insertRows="0" insertHyperlinks="0" deleteColumns="0" deleteRows="0" selectLockedCells="1" sort="0" autoFilter="0" pivotTables="0"/>
  <mergeCells count="3">
    <mergeCell ref="I1:J1"/>
    <mergeCell ref="I2:J2"/>
    <mergeCell ref="I3:L3"/>
  </mergeCells>
  <conditionalFormatting sqref="H28:J28">
    <cfRule type="cellIs" dxfId="26" priority="4" operator="lessThan">
      <formula>-1</formula>
    </cfRule>
    <cfRule type="cellIs" dxfId="25" priority="5" operator="greaterThan">
      <formula>1</formula>
    </cfRule>
    <cfRule type="cellIs" dxfId="24" priority="6" operator="between">
      <formula>-1</formula>
      <formula>1</formula>
    </cfRule>
  </conditionalFormatting>
  <conditionalFormatting sqref="I3">
    <cfRule type="cellIs" dxfId="23" priority="7" operator="greaterThan">
      <formula>$G$2</formula>
    </cfRule>
    <cfRule type="cellIs" dxfId="22" priority="8" operator="lessThan">
      <formula>$G$2</formula>
    </cfRule>
    <cfRule type="cellIs" dxfId="21" priority="9" operator="lessThan">
      <formula>$G$2</formula>
    </cfRule>
  </conditionalFormatting>
  <conditionalFormatting sqref="I3">
    <cfRule type="cellIs" dxfId="20" priority="10" operator="lessThan">
      <formula>$G$2</formula>
    </cfRule>
    <cfRule type="cellIs" dxfId="19" priority="11" operator="greaterThan">
      <formula>$G$2</formula>
    </cfRule>
    <cfRule type="cellIs" dxfId="18" priority="12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88"/>
  <sheetViews>
    <sheetView zoomScale="130" zoomScaleNormal="130" workbookViewId="0">
      <selection activeCell="F16" sqref="F16"/>
    </sheetView>
  </sheetViews>
  <sheetFormatPr defaultRowHeight="15" x14ac:dyDescent="0.25"/>
  <cols>
    <col min="1" max="1" width="38.7109375" style="90" customWidth="1"/>
    <col min="2" max="2" width="20.28515625" style="106" customWidth="1"/>
    <col min="3" max="3" width="9.85546875" style="106" customWidth="1"/>
    <col min="4" max="4" width="1.5703125" style="106" customWidth="1"/>
    <col min="5" max="7" width="9.28515625" style="106" customWidth="1"/>
    <col min="8" max="8" width="1.5703125" style="106" customWidth="1"/>
    <col min="9" max="9" width="23.7109375" style="106" customWidth="1"/>
    <col min="10" max="10" width="6.5703125" style="106" bestFit="1" customWidth="1"/>
    <col min="11" max="11" width="7.140625" style="106" customWidth="1"/>
    <col min="12" max="12" width="7.7109375" style="106" bestFit="1" customWidth="1"/>
    <col min="13" max="13" width="22.7109375" style="106" customWidth="1"/>
    <col min="14" max="14" width="6.7109375" style="106" bestFit="1" customWidth="1"/>
    <col min="15" max="15" width="9.85546875" style="106" bestFit="1" customWidth="1"/>
    <col min="16" max="16" width="1.5703125" style="93" customWidth="1"/>
    <col min="17" max="18" width="9.28515625" style="93" customWidth="1"/>
    <col min="19" max="19" width="9.85546875" style="93" bestFit="1" customWidth="1"/>
    <col min="20" max="20" width="1.5703125" style="93" customWidth="1"/>
    <col min="21" max="22" width="9.28515625" style="93" customWidth="1"/>
    <col min="23" max="23" width="9.85546875" style="93" bestFit="1" customWidth="1"/>
    <col min="24" max="24" width="1.5703125" style="93" customWidth="1"/>
    <col min="25" max="26" width="9.28515625" style="93" customWidth="1"/>
    <col min="27" max="27" width="9.85546875" style="93" bestFit="1" customWidth="1"/>
    <col min="28" max="28" width="1.5703125" style="93" customWidth="1"/>
    <col min="29" max="30" width="9.28515625" style="93" customWidth="1"/>
    <col min="31" max="31" width="9.85546875" style="93" bestFit="1" customWidth="1"/>
    <col min="32" max="16384" width="9.140625" style="90"/>
  </cols>
  <sheetData>
    <row r="1" spans="1:32" ht="35.65" customHeight="1" x14ac:dyDescent="0.25">
      <c r="A1" s="138"/>
      <c r="B1" s="107" t="s">
        <v>5</v>
      </c>
      <c r="C1" s="108" t="s">
        <v>6</v>
      </c>
      <c r="D1" s="308" t="s">
        <v>7</v>
      </c>
      <c r="E1" s="308"/>
      <c r="F1" s="108" t="s">
        <v>8</v>
      </c>
      <c r="G1" s="109" t="s">
        <v>9</v>
      </c>
      <c r="I1" s="317" t="s">
        <v>23</v>
      </c>
      <c r="J1" s="317"/>
      <c r="K1" s="317"/>
      <c r="L1" s="317"/>
      <c r="M1" s="317"/>
      <c r="N1" s="317"/>
      <c r="O1" s="317"/>
      <c r="Q1" s="94"/>
      <c r="R1" s="94"/>
      <c r="S1" s="94"/>
      <c r="U1" s="94"/>
      <c r="V1" s="94"/>
      <c r="W1" s="94"/>
      <c r="Y1" s="94"/>
      <c r="Z1" s="94"/>
      <c r="AA1" s="94"/>
      <c r="AC1" s="94"/>
      <c r="AD1" s="94"/>
      <c r="AE1" s="94"/>
    </row>
    <row r="2" spans="1:32" ht="19.5" thickBot="1" x14ac:dyDescent="0.3">
      <c r="A2" s="138"/>
      <c r="B2" s="107">
        <f>SUM(C5:C12)</f>
        <v>14035</v>
      </c>
      <c r="C2" s="108" t="s">
        <v>6</v>
      </c>
      <c r="D2" s="309">
        <f>-SUM(C13:C16)</f>
        <v>10650</v>
      </c>
      <c r="E2" s="309"/>
      <c r="F2" s="108" t="s">
        <v>8</v>
      </c>
      <c r="G2" s="109">
        <f>-SUM(C17:C27)</f>
        <v>3385</v>
      </c>
      <c r="I2" s="318" t="s">
        <v>109</v>
      </c>
      <c r="J2" s="318"/>
      <c r="K2" s="318"/>
      <c r="L2" s="318"/>
      <c r="M2" s="318"/>
      <c r="N2" s="318"/>
      <c r="O2" s="318"/>
      <c r="Q2" s="94"/>
      <c r="R2" s="94"/>
      <c r="S2" s="94"/>
      <c r="U2" s="94"/>
      <c r="V2" s="94"/>
      <c r="W2" s="94"/>
      <c r="Y2" s="94"/>
      <c r="Z2" s="94"/>
      <c r="AA2" s="94"/>
      <c r="AC2" s="94"/>
      <c r="AD2" s="94"/>
      <c r="AE2" s="94"/>
    </row>
    <row r="3" spans="1:32" ht="18.399999999999999" customHeight="1" thickBot="1" x14ac:dyDescent="0.3">
      <c r="A3" s="139"/>
      <c r="B3" s="227"/>
      <c r="C3" s="313" t="s">
        <v>106</v>
      </c>
      <c r="D3" s="300">
        <f>D2+G2</f>
        <v>14035</v>
      </c>
      <c r="E3" s="301"/>
      <c r="F3" s="301"/>
      <c r="G3" s="302"/>
      <c r="H3" s="145"/>
      <c r="I3" s="253" t="s">
        <v>5</v>
      </c>
      <c r="J3" s="254"/>
      <c r="K3" s="254"/>
      <c r="L3" s="254"/>
      <c r="M3" s="255" t="s">
        <v>7</v>
      </c>
      <c r="N3" s="256"/>
      <c r="O3" s="256"/>
      <c r="P3" s="90"/>
      <c r="R3" s="94"/>
      <c r="S3" s="94"/>
      <c r="T3" s="94"/>
      <c r="V3" s="94"/>
      <c r="W3" s="94"/>
      <c r="X3" s="94"/>
      <c r="Z3" s="94"/>
      <c r="AA3" s="94"/>
      <c r="AB3" s="94"/>
      <c r="AD3" s="94"/>
      <c r="AE3" s="94"/>
      <c r="AF3" s="94"/>
    </row>
    <row r="4" spans="1:32" ht="22.5" customHeight="1" x14ac:dyDescent="0.25">
      <c r="A4" s="139"/>
      <c r="B4" s="149" t="s">
        <v>10</v>
      </c>
      <c r="C4" s="314"/>
      <c r="D4" s="145"/>
      <c r="E4" s="146"/>
      <c r="F4" s="146"/>
      <c r="G4" s="146"/>
      <c r="H4" s="146"/>
      <c r="I4" s="254" t="s">
        <v>110</v>
      </c>
      <c r="J4" s="254"/>
      <c r="K4" s="254"/>
      <c r="L4" s="254"/>
      <c r="M4" s="256" t="s">
        <v>115</v>
      </c>
      <c r="N4" s="256"/>
      <c r="O4" s="256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</row>
    <row r="5" spans="1:32" ht="15.75" x14ac:dyDescent="0.25">
      <c r="A5" s="139"/>
      <c r="B5" s="157" t="s">
        <v>40</v>
      </c>
      <c r="C5" s="250">
        <f>'Adusting Entries'!J5</f>
        <v>6160</v>
      </c>
      <c r="D5" s="257"/>
      <c r="E5" s="146"/>
      <c r="F5" s="146"/>
      <c r="G5" s="146"/>
      <c r="H5" s="146"/>
      <c r="I5" s="258" t="str">
        <f>B5</f>
        <v>Cash-Checking</v>
      </c>
      <c r="J5" s="254"/>
      <c r="K5" s="254">
        <f>C5</f>
        <v>6160</v>
      </c>
      <c r="L5" s="254"/>
      <c r="M5" s="259" t="str">
        <f>B13</f>
        <v xml:space="preserve">Accounts Payable </v>
      </c>
      <c r="N5" s="256">
        <f>-C13</f>
        <v>1890</v>
      </c>
      <c r="O5" s="256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</row>
    <row r="6" spans="1:32" ht="15.75" x14ac:dyDescent="0.25">
      <c r="A6" s="140"/>
      <c r="B6" s="157" t="s">
        <v>3</v>
      </c>
      <c r="C6" s="250">
        <f>'Adusting Entries'!J6</f>
        <v>800</v>
      </c>
      <c r="D6" s="257"/>
      <c r="E6" s="146"/>
      <c r="F6" s="146"/>
      <c r="G6" s="146"/>
      <c r="H6" s="146"/>
      <c r="I6" s="258" t="str">
        <f t="shared" ref="I6" si="0">B6</f>
        <v>Accounts Receivable</v>
      </c>
      <c r="J6" s="254"/>
      <c r="K6" s="254">
        <f t="shared" ref="K6" si="1">C6</f>
        <v>800</v>
      </c>
      <c r="L6" s="254"/>
      <c r="M6" s="259" t="str">
        <f t="shared" ref="M6:M8" si="2">B14</f>
        <v>Notes payable</v>
      </c>
      <c r="N6" s="256">
        <f t="shared" ref="N6:N7" si="3">-C14</f>
        <v>8000</v>
      </c>
      <c r="O6" s="256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</row>
    <row r="7" spans="1:32" ht="15.75" x14ac:dyDescent="0.25">
      <c r="A7" s="140"/>
      <c r="B7" s="157" t="s">
        <v>41</v>
      </c>
      <c r="C7" s="250">
        <f>'Adusting Entries'!J7</f>
        <v>50</v>
      </c>
      <c r="D7" s="257"/>
      <c r="E7" s="146"/>
      <c r="F7" s="146"/>
      <c r="G7" s="146"/>
      <c r="H7" s="146"/>
      <c r="I7" s="258" t="str">
        <f>B7</f>
        <v>Landscaping Supplies</v>
      </c>
      <c r="J7" s="254"/>
      <c r="K7" s="254">
        <f>C7</f>
        <v>50</v>
      </c>
      <c r="L7" s="254"/>
      <c r="M7" s="259" t="str">
        <f>B15</f>
        <v>Interest Payable</v>
      </c>
      <c r="N7" s="256">
        <f t="shared" si="3"/>
        <v>640</v>
      </c>
      <c r="O7" s="256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</row>
    <row r="8" spans="1:32" ht="15.75" x14ac:dyDescent="0.25">
      <c r="A8" s="140"/>
      <c r="B8" s="157" t="s">
        <v>95</v>
      </c>
      <c r="C8" s="250">
        <f>'Adusting Entries'!J8</f>
        <v>1000</v>
      </c>
      <c r="D8" s="257"/>
      <c r="E8" s="146"/>
      <c r="F8" s="146"/>
      <c r="G8" s="146"/>
      <c r="H8" s="146"/>
      <c r="I8" s="258" t="str">
        <f>B8</f>
        <v>Prepaid insurance</v>
      </c>
      <c r="J8" s="254"/>
      <c r="K8" s="260">
        <f>C8</f>
        <v>1000</v>
      </c>
      <c r="L8" s="254"/>
      <c r="M8" s="259" t="str">
        <f t="shared" si="2"/>
        <v>Unearned Revenue</v>
      </c>
      <c r="N8" s="261">
        <f>-C16</f>
        <v>120</v>
      </c>
      <c r="O8" s="256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</row>
    <row r="9" spans="1:32" ht="15.75" x14ac:dyDescent="0.25">
      <c r="A9" s="140"/>
      <c r="B9" s="157" t="s">
        <v>49</v>
      </c>
      <c r="C9" s="250">
        <f>'Adusting Entries'!J9</f>
        <v>5000</v>
      </c>
      <c r="D9" s="257"/>
      <c r="E9" s="146"/>
      <c r="F9" s="146"/>
      <c r="G9" s="146"/>
      <c r="H9" s="146"/>
      <c r="I9" s="262" t="s">
        <v>111</v>
      </c>
      <c r="J9" s="263"/>
      <c r="K9" s="263"/>
      <c r="L9" s="254">
        <f>SUM(K5:K8)</f>
        <v>8010</v>
      </c>
      <c r="M9" s="264" t="s">
        <v>181</v>
      </c>
      <c r="N9" s="265"/>
      <c r="O9" s="256">
        <f>SUM(N5:N8)</f>
        <v>10650</v>
      </c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</row>
    <row r="10" spans="1:32" ht="15.75" x14ac:dyDescent="0.25">
      <c r="A10" s="140"/>
      <c r="B10" s="157" t="s">
        <v>55</v>
      </c>
      <c r="C10" s="250">
        <f>'Adusting Entries'!J10</f>
        <v>-100</v>
      </c>
      <c r="D10" s="257"/>
      <c r="E10" s="146"/>
      <c r="F10" s="146"/>
      <c r="G10" s="146"/>
      <c r="H10" s="146"/>
      <c r="I10" s="266" t="s">
        <v>112</v>
      </c>
      <c r="J10" s="254"/>
      <c r="K10" s="254"/>
      <c r="L10" s="254"/>
      <c r="M10" s="267"/>
      <c r="N10" s="267"/>
      <c r="O10" s="267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</row>
    <row r="11" spans="1:32" ht="15.75" x14ac:dyDescent="0.25">
      <c r="A11" s="140"/>
      <c r="B11" s="157" t="s">
        <v>42</v>
      </c>
      <c r="C11" s="250">
        <f>'Adusting Entries'!J11</f>
        <v>1500</v>
      </c>
      <c r="D11" s="257"/>
      <c r="E11" s="146"/>
      <c r="F11" s="146"/>
      <c r="G11" s="146"/>
      <c r="H11" s="146"/>
      <c r="I11" s="258" t="str">
        <f>B9</f>
        <v>Auto</v>
      </c>
      <c r="J11" s="254">
        <f>C9</f>
        <v>5000</v>
      </c>
      <c r="K11" s="254"/>
      <c r="L11" s="254"/>
      <c r="M11" s="268" t="s">
        <v>9</v>
      </c>
      <c r="N11" s="269"/>
      <c r="O11" s="269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</row>
    <row r="12" spans="1:32" ht="15.75" x14ac:dyDescent="0.25">
      <c r="A12" s="140"/>
      <c r="B12" s="157" t="s">
        <v>56</v>
      </c>
      <c r="C12" s="250">
        <f>'Adusting Entries'!J12</f>
        <v>-375</v>
      </c>
      <c r="D12" s="257"/>
      <c r="E12" s="146"/>
      <c r="F12" s="146"/>
      <c r="G12" s="146"/>
      <c r="H12" s="146"/>
      <c r="I12" s="258" t="s">
        <v>113</v>
      </c>
      <c r="J12" s="260">
        <f>-C10</f>
        <v>100</v>
      </c>
      <c r="K12" s="254">
        <f>J11-J12</f>
        <v>4900</v>
      </c>
      <c r="L12" s="254"/>
      <c r="M12" s="269" t="s">
        <v>50</v>
      </c>
      <c r="N12" s="269"/>
      <c r="O12" s="270">
        <f>K41</f>
        <v>3385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</row>
    <row r="13" spans="1:32" ht="15.75" x14ac:dyDescent="0.25">
      <c r="A13" s="140"/>
      <c r="B13" s="183" t="s">
        <v>43</v>
      </c>
      <c r="C13" s="184">
        <f>'Adusting Entries'!J13</f>
        <v>-1890</v>
      </c>
      <c r="D13" s="257"/>
      <c r="E13" s="146"/>
      <c r="F13" s="146"/>
      <c r="G13" s="146"/>
      <c r="H13" s="146"/>
      <c r="I13" s="258" t="str">
        <f>B11</f>
        <v>Lawn Equipment</v>
      </c>
      <c r="J13" s="254">
        <f>C11</f>
        <v>1500</v>
      </c>
      <c r="K13" s="254"/>
      <c r="L13" s="254"/>
      <c r="M13" s="269"/>
      <c r="N13" s="269"/>
      <c r="O13" s="269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</row>
    <row r="14" spans="1:32" ht="15.75" x14ac:dyDescent="0.25">
      <c r="A14" s="140"/>
      <c r="B14" s="183" t="s">
        <v>59</v>
      </c>
      <c r="C14" s="184">
        <f>'Adusting Entries'!J14</f>
        <v>-8000</v>
      </c>
      <c r="D14" s="257"/>
      <c r="E14" s="146"/>
      <c r="F14" s="146"/>
      <c r="G14" s="146"/>
      <c r="H14" s="146"/>
      <c r="I14" s="258" t="s">
        <v>114</v>
      </c>
      <c r="J14" s="260">
        <f>-C12</f>
        <v>375</v>
      </c>
      <c r="K14" s="260">
        <f>J13-J14</f>
        <v>1125</v>
      </c>
      <c r="L14" s="271"/>
      <c r="M14" s="269"/>
      <c r="N14" s="269"/>
      <c r="O14" s="269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</row>
    <row r="15" spans="1:32" ht="16.5" thickBot="1" x14ac:dyDescent="0.3">
      <c r="A15" s="140"/>
      <c r="B15" s="183" t="s">
        <v>44</v>
      </c>
      <c r="C15" s="184">
        <f>'Adusting Entries'!J15</f>
        <v>-640</v>
      </c>
      <c r="D15" s="257"/>
      <c r="E15" s="146"/>
      <c r="F15" s="146"/>
      <c r="G15" s="146"/>
      <c r="H15" s="146"/>
      <c r="I15" s="262" t="s">
        <v>180</v>
      </c>
      <c r="J15" s="254"/>
      <c r="K15" s="254"/>
      <c r="L15" s="271">
        <f>SUM(K12:K14)</f>
        <v>6025</v>
      </c>
      <c r="M15" s="269"/>
      <c r="N15" s="269"/>
      <c r="O15" s="269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</row>
    <row r="16" spans="1:32" ht="17.25" thickTop="1" thickBot="1" x14ac:dyDescent="0.3">
      <c r="A16" s="140"/>
      <c r="B16" s="183" t="s">
        <v>45</v>
      </c>
      <c r="C16" s="184">
        <f>'Adusting Entries'!J16</f>
        <v>-120</v>
      </c>
      <c r="D16" s="257"/>
      <c r="E16" s="146"/>
      <c r="F16" s="146"/>
      <c r="G16" s="146"/>
      <c r="H16" s="146"/>
      <c r="I16" s="272" t="s">
        <v>24</v>
      </c>
      <c r="J16" s="272"/>
      <c r="K16" s="254"/>
      <c r="L16" s="273">
        <f>SUM(L9:L15)</f>
        <v>14035</v>
      </c>
      <c r="M16" s="272" t="s">
        <v>25</v>
      </c>
      <c r="N16" s="267"/>
      <c r="O16" s="273">
        <f>SUM(O9:O12)</f>
        <v>14035</v>
      </c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</row>
    <row r="17" spans="1:31" ht="16.5" thickTop="1" x14ac:dyDescent="0.25">
      <c r="A17" s="140"/>
      <c r="B17" s="188" t="s">
        <v>50</v>
      </c>
      <c r="C17" s="189">
        <f>'Adusting Entries'!J17</f>
        <v>-3000</v>
      </c>
      <c r="D17" s="257"/>
      <c r="E17" s="146"/>
      <c r="F17" s="146"/>
      <c r="G17" s="146"/>
      <c r="H17" s="146"/>
      <c r="I17" s="274"/>
      <c r="J17" s="274"/>
      <c r="K17" s="274"/>
      <c r="L17" s="275"/>
      <c r="M17" s="276"/>
      <c r="N17" s="276"/>
      <c r="O17" s="276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</row>
    <row r="18" spans="1:31" ht="15.75" x14ac:dyDescent="0.25">
      <c r="A18" s="137"/>
      <c r="B18" s="188" t="s">
        <v>51</v>
      </c>
      <c r="C18" s="189">
        <f>'Adusting Entries'!J18</f>
        <v>500</v>
      </c>
      <c r="D18" s="257"/>
      <c r="E18" s="146"/>
      <c r="F18" s="146"/>
      <c r="G18" s="146"/>
      <c r="H18" s="146"/>
      <c r="I18" s="315" t="s">
        <v>26</v>
      </c>
      <c r="J18" s="315"/>
      <c r="K18" s="315"/>
      <c r="L18" s="145"/>
      <c r="M18" s="145"/>
      <c r="N18" s="145"/>
      <c r="O18" s="146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</row>
    <row r="19" spans="1:31" ht="15.75" x14ac:dyDescent="0.25">
      <c r="A19" s="137"/>
      <c r="B19" s="190" t="s">
        <v>52</v>
      </c>
      <c r="C19" s="191">
        <f>'Adusting Entries'!J19</f>
        <v>-2785</v>
      </c>
      <c r="D19" s="257"/>
      <c r="E19" s="146"/>
      <c r="F19" s="146"/>
      <c r="G19" s="146"/>
      <c r="H19" s="146"/>
      <c r="I19" s="315" t="s">
        <v>108</v>
      </c>
      <c r="J19" s="315"/>
      <c r="K19" s="315"/>
      <c r="L19" s="145"/>
      <c r="M19" s="145"/>
      <c r="N19" s="145"/>
      <c r="O19" s="146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</row>
    <row r="20" spans="1:31" ht="15.75" x14ac:dyDescent="0.25">
      <c r="A20" s="137"/>
      <c r="B20" s="190" t="s">
        <v>46</v>
      </c>
      <c r="C20" s="191">
        <f>'Adusting Entries'!J20</f>
        <v>275</v>
      </c>
      <c r="D20" s="257"/>
      <c r="E20" s="146"/>
      <c r="F20" s="146"/>
      <c r="G20" s="146"/>
      <c r="H20" s="146"/>
      <c r="I20" s="277" t="s">
        <v>52</v>
      </c>
      <c r="J20" s="277"/>
      <c r="K20" s="277">
        <f>-C19</f>
        <v>2785</v>
      </c>
      <c r="L20" s="145"/>
      <c r="M20" s="145"/>
      <c r="N20" s="145"/>
      <c r="O20" s="146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</row>
    <row r="21" spans="1:31" ht="15.75" x14ac:dyDescent="0.25">
      <c r="B21" s="190" t="s">
        <v>53</v>
      </c>
      <c r="C21" s="191">
        <f>'Adusting Entries'!J21</f>
        <v>120</v>
      </c>
      <c r="D21" s="257"/>
      <c r="E21" s="146"/>
      <c r="F21" s="146"/>
      <c r="G21" s="146"/>
      <c r="H21" s="146"/>
      <c r="I21" s="277" t="s">
        <v>116</v>
      </c>
      <c r="J21" s="277"/>
      <c r="K21" s="277"/>
      <c r="L21" s="145"/>
      <c r="M21" s="145"/>
      <c r="N21" s="145"/>
      <c r="O21" s="146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</row>
    <row r="22" spans="1:31" ht="15.75" x14ac:dyDescent="0.25">
      <c r="B22" s="190" t="s">
        <v>38</v>
      </c>
      <c r="C22" s="191">
        <f>'Adusting Entries'!J22</f>
        <v>315</v>
      </c>
      <c r="D22" s="257"/>
      <c r="E22" s="146"/>
      <c r="F22" s="146"/>
      <c r="G22" s="146"/>
      <c r="H22" s="146"/>
      <c r="I22" s="278" t="str">
        <f>B20</f>
        <v>Landscaping Supplies Expense</v>
      </c>
      <c r="J22" s="277">
        <f>C20</f>
        <v>275</v>
      </c>
      <c r="K22" s="277"/>
      <c r="L22" s="145"/>
      <c r="M22" s="145"/>
      <c r="N22" s="145"/>
      <c r="O22" s="146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</row>
    <row r="23" spans="1:31" ht="15.75" x14ac:dyDescent="0.25">
      <c r="B23" s="190" t="s">
        <v>47</v>
      </c>
      <c r="C23" s="191">
        <f>'Adusting Entries'!J23</f>
        <v>75</v>
      </c>
      <c r="D23" s="257"/>
      <c r="E23" s="146"/>
      <c r="F23" s="146"/>
      <c r="G23" s="146"/>
      <c r="H23" s="146"/>
      <c r="I23" s="278" t="str">
        <f t="shared" ref="I23:I28" si="4">B21</f>
        <v>Auto Expense</v>
      </c>
      <c r="J23" s="277">
        <f t="shared" ref="J23:J29" si="5">C21</f>
        <v>120</v>
      </c>
      <c r="K23" s="277"/>
      <c r="L23" s="145"/>
      <c r="M23" s="145"/>
      <c r="N23" s="145"/>
      <c r="O23" s="146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</row>
    <row r="24" spans="1:31" ht="15.75" x14ac:dyDescent="0.25">
      <c r="B24" s="190" t="s">
        <v>18</v>
      </c>
      <c r="C24" s="191">
        <f>'Adusting Entries'!J24</f>
        <v>0</v>
      </c>
      <c r="D24" s="257"/>
      <c r="E24" s="146"/>
      <c r="F24" s="146"/>
      <c r="G24" s="146"/>
      <c r="H24" s="146"/>
      <c r="I24" s="278" t="str">
        <f t="shared" si="4"/>
        <v>Advertising Expense</v>
      </c>
      <c r="J24" s="277">
        <f t="shared" si="5"/>
        <v>315</v>
      </c>
      <c r="K24" s="277"/>
      <c r="L24" s="145"/>
      <c r="M24" s="145"/>
      <c r="N24" s="145"/>
      <c r="O24" s="146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</row>
    <row r="25" spans="1:31" ht="15.75" x14ac:dyDescent="0.25">
      <c r="B25" s="190" t="s">
        <v>54</v>
      </c>
      <c r="C25" s="191">
        <f>'Adusting Entries'!J25</f>
        <v>100</v>
      </c>
      <c r="D25" s="257"/>
      <c r="E25" s="146"/>
      <c r="F25" s="146"/>
      <c r="G25" s="146"/>
      <c r="H25" s="146"/>
      <c r="I25" s="278" t="str">
        <f t="shared" si="4"/>
        <v>Equipment Rental Expense</v>
      </c>
      <c r="J25" s="277">
        <f t="shared" si="5"/>
        <v>75</v>
      </c>
      <c r="K25" s="277"/>
      <c r="L25" s="145"/>
      <c r="M25" s="145"/>
      <c r="N25" s="145"/>
      <c r="O25" s="146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</row>
    <row r="26" spans="1:31" ht="15.75" x14ac:dyDescent="0.25">
      <c r="B26" s="190" t="s">
        <v>48</v>
      </c>
      <c r="C26" s="191">
        <f>'Adusting Entries'!J26</f>
        <v>375</v>
      </c>
      <c r="D26" s="257"/>
      <c r="E26" s="146"/>
      <c r="F26" s="146"/>
      <c r="G26" s="146"/>
      <c r="H26" s="146"/>
      <c r="I26" s="278" t="str">
        <f t="shared" si="4"/>
        <v>Insurance Expense</v>
      </c>
      <c r="J26" s="277">
        <f t="shared" si="5"/>
        <v>0</v>
      </c>
      <c r="K26" s="277"/>
      <c r="L26" s="145"/>
      <c r="M26" s="145"/>
      <c r="N26" s="145"/>
      <c r="O26" s="146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</row>
    <row r="27" spans="1:31" ht="15.75" x14ac:dyDescent="0.25">
      <c r="B27" s="190" t="s">
        <v>97</v>
      </c>
      <c r="C27" s="191">
        <f>'Adusting Entries'!J27</f>
        <v>640</v>
      </c>
      <c r="D27" s="257"/>
      <c r="E27" s="146"/>
      <c r="F27" s="146"/>
      <c r="G27" s="146"/>
      <c r="H27" s="146"/>
      <c r="I27" s="278" t="str">
        <f t="shared" si="4"/>
        <v>Depreciation Expense - Auto</v>
      </c>
      <c r="J27" s="277">
        <f t="shared" si="5"/>
        <v>100</v>
      </c>
      <c r="K27" s="277"/>
      <c r="L27" s="145"/>
      <c r="M27" s="145"/>
      <c r="N27" s="145"/>
      <c r="O27" s="146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</row>
    <row r="28" spans="1:31" ht="16.5" thickBot="1" x14ac:dyDescent="0.3">
      <c r="B28" s="196" t="s">
        <v>15</v>
      </c>
      <c r="C28" s="197">
        <f>+SUM(C5:C27)</f>
        <v>0</v>
      </c>
      <c r="D28" s="219"/>
      <c r="E28" s="146"/>
      <c r="F28" s="146"/>
      <c r="G28" s="146"/>
      <c r="H28" s="146"/>
      <c r="I28" s="278" t="str">
        <f t="shared" si="4"/>
        <v>Depreciation Expense - Lawn Equipment</v>
      </c>
      <c r="J28" s="277">
        <f t="shared" si="5"/>
        <v>375</v>
      </c>
      <c r="K28" s="277"/>
      <c r="L28" s="145"/>
      <c r="M28" s="145"/>
      <c r="N28" s="145"/>
      <c r="O28" s="146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</row>
    <row r="29" spans="1:31" ht="16.5" thickTop="1" x14ac:dyDescent="0.25">
      <c r="B29" s="243" t="s">
        <v>4</v>
      </c>
      <c r="C29" s="180">
        <f>SUM(C19:C27)</f>
        <v>-885</v>
      </c>
      <c r="D29" s="145"/>
      <c r="E29" s="146"/>
      <c r="F29" s="146"/>
      <c r="G29" s="146"/>
      <c r="H29" s="146"/>
      <c r="I29" s="278" t="str">
        <f>B27</f>
        <v>Interest expense</v>
      </c>
      <c r="J29" s="279">
        <f t="shared" si="5"/>
        <v>640</v>
      </c>
      <c r="K29" s="277"/>
      <c r="L29" s="145"/>
      <c r="M29" s="145"/>
      <c r="N29" s="145"/>
      <c r="O29" s="146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</row>
    <row r="30" spans="1:31" ht="15.75" x14ac:dyDescent="0.25">
      <c r="B30" s="145"/>
      <c r="C30" s="145"/>
      <c r="D30" s="145"/>
      <c r="E30" s="145"/>
      <c r="F30" s="145"/>
      <c r="G30" s="145"/>
      <c r="H30" s="146"/>
      <c r="I30" s="280" t="s">
        <v>117</v>
      </c>
      <c r="J30" s="281"/>
      <c r="K30" s="279">
        <f>SUM(J22:J29)</f>
        <v>1900</v>
      </c>
      <c r="L30" s="145"/>
      <c r="M30" s="145"/>
      <c r="N30" s="145"/>
      <c r="O30" s="146"/>
      <c r="P30" s="90"/>
      <c r="AC30" s="117"/>
      <c r="AD30" s="118"/>
      <c r="AE30" s="119"/>
    </row>
    <row r="31" spans="1:31" ht="16.5" thickBot="1" x14ac:dyDescent="0.3">
      <c r="B31" s="145"/>
      <c r="C31" s="145"/>
      <c r="D31" s="145"/>
      <c r="E31" s="145"/>
      <c r="F31" s="145"/>
      <c r="G31" s="145"/>
      <c r="H31" s="146"/>
      <c r="I31" s="277"/>
      <c r="J31" s="277"/>
      <c r="K31" s="282"/>
      <c r="L31" s="145"/>
      <c r="M31" s="145"/>
      <c r="N31" s="145"/>
      <c r="O31" s="146"/>
      <c r="P31" s="90"/>
      <c r="AE31" s="119"/>
    </row>
    <row r="32" spans="1:31" ht="16.5" thickBot="1" x14ac:dyDescent="0.3">
      <c r="B32" s="145"/>
      <c r="C32" s="145"/>
      <c r="D32" s="145"/>
      <c r="E32" s="145"/>
      <c r="F32" s="145"/>
      <c r="G32" s="145"/>
      <c r="H32" s="146"/>
      <c r="I32" s="277" t="s">
        <v>118</v>
      </c>
      <c r="J32" s="277"/>
      <c r="K32" s="283">
        <f>K20-K30</f>
        <v>885</v>
      </c>
      <c r="L32" s="145"/>
      <c r="M32" s="145"/>
      <c r="N32" s="145"/>
      <c r="O32" s="146"/>
      <c r="P32" s="90"/>
      <c r="AE32" s="119"/>
    </row>
    <row r="33" spans="2:31" ht="15.75" thickTop="1" x14ac:dyDescent="0.25">
      <c r="B33" s="145"/>
      <c r="C33" s="145"/>
      <c r="D33" s="145"/>
      <c r="E33" s="145"/>
      <c r="F33" s="145"/>
      <c r="G33" s="145"/>
      <c r="H33" s="146"/>
      <c r="I33" s="284"/>
      <c r="J33" s="284"/>
      <c r="K33" s="285"/>
      <c r="L33" s="145"/>
      <c r="M33" s="145"/>
      <c r="N33" s="145"/>
      <c r="O33" s="145"/>
      <c r="P33" s="90"/>
    </row>
    <row r="34" spans="2:31" ht="15.75" x14ac:dyDescent="0.25">
      <c r="B34" s="145"/>
      <c r="C34" s="145"/>
      <c r="D34" s="145"/>
      <c r="E34" s="145"/>
      <c r="F34" s="145"/>
      <c r="G34" s="145"/>
      <c r="H34" s="145"/>
      <c r="I34" s="315" t="s">
        <v>27</v>
      </c>
      <c r="J34" s="315"/>
      <c r="K34" s="315"/>
      <c r="L34" s="145"/>
      <c r="M34" s="145"/>
      <c r="N34" s="145"/>
      <c r="O34" s="145"/>
      <c r="P34" s="90"/>
      <c r="AC34" s="125"/>
      <c r="AD34" s="125"/>
      <c r="AE34" s="125"/>
    </row>
    <row r="35" spans="2:31" s="133" customFormat="1" ht="15.75" x14ac:dyDescent="0.25">
      <c r="B35" s="145"/>
      <c r="C35" s="145"/>
      <c r="D35" s="219"/>
      <c r="E35" s="244"/>
      <c r="F35" s="244"/>
      <c r="G35" s="244"/>
      <c r="H35" s="145"/>
      <c r="I35" s="316" t="s">
        <v>108</v>
      </c>
      <c r="J35" s="316"/>
      <c r="K35" s="316"/>
      <c r="L35" s="145"/>
      <c r="M35" s="145"/>
      <c r="N35" s="145"/>
      <c r="O35" s="145"/>
      <c r="P35" s="93"/>
      <c r="T35" s="93"/>
      <c r="X35" s="93"/>
      <c r="AB35" s="93"/>
      <c r="AC35" s="124"/>
      <c r="AD35" s="124"/>
      <c r="AE35" s="124"/>
    </row>
    <row r="36" spans="2:31" ht="15.75" x14ac:dyDescent="0.25">
      <c r="B36" s="145"/>
      <c r="C36" s="145"/>
      <c r="D36" s="145"/>
      <c r="E36" s="145"/>
      <c r="F36" s="145"/>
      <c r="G36" s="145"/>
      <c r="H36" s="145"/>
      <c r="I36" s="269" t="s">
        <v>119</v>
      </c>
      <c r="J36" s="269"/>
      <c r="K36" s="269">
        <v>0</v>
      </c>
      <c r="L36" s="145"/>
      <c r="M36" s="145"/>
      <c r="N36" s="145"/>
      <c r="O36" s="145"/>
      <c r="AC36" s="117"/>
      <c r="AD36" s="118"/>
      <c r="AE36" s="119"/>
    </row>
    <row r="37" spans="2:31" ht="15.75" x14ac:dyDescent="0.25">
      <c r="B37" s="145"/>
      <c r="C37" s="145"/>
      <c r="D37" s="145"/>
      <c r="E37" s="145"/>
      <c r="F37" s="145"/>
      <c r="G37" s="145"/>
      <c r="H37" s="145"/>
      <c r="I37" s="269" t="s">
        <v>182</v>
      </c>
      <c r="J37" s="269">
        <f>-C17</f>
        <v>3000</v>
      </c>
      <c r="K37" s="269"/>
      <c r="L37" s="145"/>
      <c r="M37" s="145"/>
      <c r="N37" s="145"/>
      <c r="O37" s="145"/>
      <c r="AE37" s="119"/>
    </row>
    <row r="38" spans="2:31" ht="15.75" x14ac:dyDescent="0.25">
      <c r="B38" s="145"/>
      <c r="C38" s="145"/>
      <c r="D38" s="145"/>
      <c r="E38" s="145"/>
      <c r="F38" s="145"/>
      <c r="G38" s="145"/>
      <c r="H38" s="145"/>
      <c r="I38" s="269" t="s">
        <v>118</v>
      </c>
      <c r="J38" s="272">
        <f>K32</f>
        <v>885</v>
      </c>
      <c r="K38" s="269"/>
      <c r="L38" s="145"/>
      <c r="M38" s="145"/>
      <c r="N38" s="145"/>
      <c r="O38" s="244"/>
      <c r="AE38" s="119"/>
    </row>
    <row r="39" spans="2:31" x14ac:dyDescent="0.25">
      <c r="B39" s="145"/>
      <c r="C39" s="145"/>
      <c r="D39" s="145"/>
      <c r="E39" s="145"/>
      <c r="F39" s="145"/>
      <c r="G39" s="145"/>
      <c r="H39" s="145"/>
      <c r="I39" s="269" t="s">
        <v>120</v>
      </c>
      <c r="J39" s="269">
        <f>C18</f>
        <v>500</v>
      </c>
      <c r="K39" s="269"/>
      <c r="L39" s="145"/>
      <c r="M39" s="145"/>
      <c r="N39" s="145"/>
      <c r="O39" s="145"/>
    </row>
    <row r="40" spans="2:31" x14ac:dyDescent="0.25">
      <c r="B40" s="145"/>
      <c r="C40" s="145"/>
      <c r="D40" s="145"/>
      <c r="E40" s="145"/>
      <c r="F40" s="145"/>
      <c r="G40" s="145"/>
      <c r="H40" s="145"/>
      <c r="I40" s="269" t="s">
        <v>121</v>
      </c>
      <c r="J40" s="272"/>
      <c r="K40" s="286">
        <f>J37+J38-J39</f>
        <v>3385</v>
      </c>
      <c r="L40" s="145"/>
      <c r="M40" s="145"/>
      <c r="N40" s="145"/>
      <c r="O40" s="145"/>
      <c r="AC40" s="125"/>
      <c r="AD40" s="125"/>
      <c r="AE40" s="125"/>
    </row>
    <row r="41" spans="2:31" x14ac:dyDescent="0.25">
      <c r="B41" s="145"/>
      <c r="C41" s="145"/>
      <c r="D41" s="145"/>
      <c r="E41" s="145"/>
      <c r="F41" s="145"/>
      <c r="G41" s="145"/>
      <c r="H41" s="145"/>
      <c r="I41" s="269" t="s">
        <v>122</v>
      </c>
      <c r="J41" s="272"/>
      <c r="K41" s="287">
        <f>SUM(K36:K40)</f>
        <v>3385</v>
      </c>
      <c r="L41" s="145"/>
      <c r="M41" s="145"/>
      <c r="N41" s="145"/>
      <c r="O41" s="145"/>
      <c r="AC41" s="124"/>
      <c r="AD41" s="124"/>
      <c r="AE41" s="124"/>
    </row>
    <row r="42" spans="2:31" ht="15.75" x14ac:dyDescent="0.25">
      <c r="B42" s="145"/>
      <c r="C42" s="145"/>
      <c r="D42" s="145"/>
      <c r="E42" s="145"/>
      <c r="F42" s="145"/>
      <c r="G42" s="145"/>
      <c r="H42" s="145"/>
      <c r="I42" s="269"/>
      <c r="J42" s="269"/>
      <c r="K42" s="288"/>
      <c r="L42" s="145"/>
      <c r="M42" s="145"/>
      <c r="N42" s="145"/>
      <c r="O42" s="145"/>
      <c r="AC42" s="117"/>
      <c r="AD42" s="118"/>
      <c r="AE42" s="119"/>
    </row>
    <row r="43" spans="2:31" ht="15.75" x14ac:dyDescent="0.25">
      <c r="B43" s="104"/>
      <c r="C43" s="104"/>
      <c r="AE43" s="119"/>
    </row>
    <row r="44" spans="2:31" ht="15.75" x14ac:dyDescent="0.25">
      <c r="AE44" s="119"/>
    </row>
    <row r="45" spans="2:31" x14ac:dyDescent="0.25">
      <c r="H45" s="104"/>
      <c r="Y45" s="94"/>
      <c r="Z45" s="94"/>
      <c r="AA45" s="94"/>
      <c r="AC45" s="94"/>
      <c r="AD45" s="94"/>
      <c r="AE45" s="94"/>
    </row>
    <row r="46" spans="2:31" x14ac:dyDescent="0.25">
      <c r="Y46" s="125"/>
      <c r="Z46" s="125"/>
      <c r="AA46" s="125"/>
      <c r="AC46" s="125"/>
      <c r="AD46" s="125"/>
      <c r="AE46" s="125"/>
    </row>
    <row r="47" spans="2:31" x14ac:dyDescent="0.25">
      <c r="Y47" s="124"/>
      <c r="Z47" s="124"/>
      <c r="AA47" s="124"/>
      <c r="AC47" s="124"/>
      <c r="AD47" s="124"/>
      <c r="AE47" s="124"/>
    </row>
    <row r="48" spans="2:31" ht="15.75" x14ac:dyDescent="0.25">
      <c r="Y48" s="117"/>
      <c r="Z48" s="118"/>
      <c r="AA48" s="119"/>
      <c r="AC48" s="117"/>
      <c r="AD48" s="118"/>
      <c r="AE48" s="119"/>
    </row>
    <row r="49" spans="21:31" ht="15.75" x14ac:dyDescent="0.25">
      <c r="AA49" s="119"/>
      <c r="AE49" s="119"/>
    </row>
    <row r="50" spans="21:31" ht="15.75" x14ac:dyDescent="0.25">
      <c r="AA50" s="119"/>
      <c r="AE50" s="119"/>
    </row>
    <row r="51" spans="21:31" ht="15.75" x14ac:dyDescent="0.25">
      <c r="AA51" s="119"/>
      <c r="AE51" s="119"/>
    </row>
    <row r="52" spans="21:31" ht="15.75" x14ac:dyDescent="0.25">
      <c r="U52" s="117"/>
      <c r="V52" s="118"/>
      <c r="W52" s="119"/>
      <c r="Y52" s="117"/>
      <c r="Z52" s="118"/>
      <c r="AA52" s="119"/>
      <c r="AC52" s="117"/>
      <c r="AD52" s="118"/>
      <c r="AE52" s="119"/>
    </row>
    <row r="53" spans="21:31" ht="15.75" x14ac:dyDescent="0.25">
      <c r="W53" s="119"/>
      <c r="AA53" s="119"/>
      <c r="AE53" s="119"/>
    </row>
    <row r="54" spans="21:31" ht="15.75" x14ac:dyDescent="0.25">
      <c r="W54" s="119"/>
      <c r="AA54" s="119"/>
      <c r="AE54" s="119"/>
    </row>
    <row r="56" spans="21:31" x14ac:dyDescent="0.25">
      <c r="U56" s="125"/>
      <c r="V56" s="125"/>
      <c r="W56" s="125"/>
      <c r="Y56" s="125"/>
      <c r="Z56" s="125"/>
      <c r="AA56" s="125"/>
      <c r="AC56" s="125"/>
      <c r="AD56" s="125"/>
      <c r="AE56" s="125"/>
    </row>
    <row r="57" spans="21:31" x14ac:dyDescent="0.25">
      <c r="U57" s="124"/>
      <c r="V57" s="124"/>
      <c r="W57" s="124"/>
      <c r="Y57" s="124"/>
      <c r="Z57" s="124"/>
      <c r="AA57" s="124"/>
      <c r="AC57" s="124"/>
      <c r="AD57" s="124"/>
      <c r="AE57" s="124"/>
    </row>
    <row r="58" spans="21:31" ht="15.75" x14ac:dyDescent="0.25">
      <c r="U58" s="117"/>
      <c r="V58" s="118"/>
      <c r="W58" s="119"/>
      <c r="Y58" s="117"/>
      <c r="Z58" s="118"/>
      <c r="AA58" s="119"/>
      <c r="AC58" s="117"/>
      <c r="AD58" s="118"/>
      <c r="AE58" s="119"/>
    </row>
    <row r="59" spans="21:31" ht="15.75" x14ac:dyDescent="0.25">
      <c r="W59" s="119"/>
      <c r="AA59" s="119"/>
      <c r="AE59" s="119"/>
    </row>
    <row r="60" spans="21:31" ht="15.75" x14ac:dyDescent="0.25">
      <c r="W60" s="119"/>
      <c r="AA60" s="119"/>
      <c r="AE60" s="119"/>
    </row>
    <row r="61" spans="21:31" x14ac:dyDescent="0.25">
      <c r="U61" s="94"/>
      <c r="V61" s="94"/>
      <c r="W61" s="94"/>
      <c r="Y61" s="94"/>
      <c r="Z61" s="94"/>
      <c r="AA61" s="94"/>
      <c r="AC61" s="94"/>
      <c r="AD61" s="94"/>
      <c r="AE61" s="94"/>
    </row>
    <row r="62" spans="21:31" x14ac:dyDescent="0.25">
      <c r="U62" s="125"/>
      <c r="V62" s="125"/>
      <c r="W62" s="125"/>
      <c r="Y62" s="125"/>
      <c r="Z62" s="125"/>
      <c r="AA62" s="125"/>
      <c r="AC62" s="125"/>
      <c r="AD62" s="125"/>
      <c r="AE62" s="125"/>
    </row>
    <row r="63" spans="21:31" x14ac:dyDescent="0.25">
      <c r="U63" s="124"/>
      <c r="V63" s="124"/>
      <c r="W63" s="124"/>
      <c r="Y63" s="124"/>
      <c r="Z63" s="124"/>
      <c r="AA63" s="124"/>
      <c r="AC63" s="124"/>
      <c r="AD63" s="124"/>
      <c r="AE63" s="124"/>
    </row>
    <row r="64" spans="21:31" ht="15.75" x14ac:dyDescent="0.25">
      <c r="U64" s="117"/>
      <c r="V64" s="118"/>
      <c r="W64" s="119"/>
      <c r="Y64" s="117"/>
      <c r="Z64" s="118"/>
      <c r="AA64" s="119"/>
      <c r="AC64" s="117"/>
      <c r="AD64" s="118"/>
      <c r="AE64" s="119"/>
    </row>
    <row r="65" spans="17:31" ht="15.75" x14ac:dyDescent="0.25">
      <c r="W65" s="119"/>
      <c r="AA65" s="119"/>
      <c r="AE65" s="119"/>
    </row>
    <row r="66" spans="17:31" ht="15.75" x14ac:dyDescent="0.25">
      <c r="W66" s="119"/>
      <c r="AA66" s="119"/>
      <c r="AE66" s="119"/>
    </row>
    <row r="67" spans="17:31" ht="15.75" x14ac:dyDescent="0.25">
      <c r="W67" s="119"/>
      <c r="AA67" s="119"/>
      <c r="AE67" s="119"/>
    </row>
    <row r="77" spans="17:31" x14ac:dyDescent="0.25">
      <c r="Q77" s="125"/>
      <c r="R77" s="125"/>
      <c r="S77" s="125"/>
      <c r="U77" s="125"/>
      <c r="V77" s="125"/>
      <c r="W77" s="125"/>
      <c r="Y77" s="125"/>
      <c r="Z77" s="125"/>
      <c r="AA77" s="125"/>
      <c r="AC77" s="125"/>
      <c r="AD77" s="125"/>
      <c r="AE77" s="125"/>
    </row>
    <row r="78" spans="17:31" x14ac:dyDescent="0.25">
      <c r="Q78" s="124"/>
      <c r="R78" s="124"/>
      <c r="S78" s="124"/>
      <c r="U78" s="124"/>
      <c r="V78" s="124"/>
      <c r="W78" s="124"/>
      <c r="Y78" s="124"/>
      <c r="Z78" s="124"/>
      <c r="AA78" s="124"/>
      <c r="AC78" s="124"/>
      <c r="AD78" s="124"/>
      <c r="AE78" s="124"/>
    </row>
    <row r="79" spans="17:31" ht="15.75" x14ac:dyDescent="0.25">
      <c r="Q79" s="117"/>
      <c r="R79" s="118"/>
      <c r="S79" s="119"/>
      <c r="U79" s="117"/>
      <c r="V79" s="118"/>
      <c r="W79" s="119"/>
      <c r="Y79" s="117"/>
      <c r="Z79" s="118"/>
      <c r="AA79" s="119"/>
      <c r="AC79" s="117"/>
      <c r="AD79" s="118"/>
      <c r="AE79" s="119"/>
    </row>
    <row r="80" spans="17:31" ht="15.75" x14ac:dyDescent="0.25">
      <c r="S80" s="119"/>
      <c r="W80" s="119"/>
      <c r="AA80" s="119"/>
      <c r="AE80" s="119"/>
    </row>
    <row r="81" spans="17:31" ht="15.75" x14ac:dyDescent="0.25">
      <c r="S81" s="119"/>
      <c r="W81" s="119"/>
      <c r="AA81" s="119"/>
      <c r="AE81" s="119"/>
    </row>
    <row r="82" spans="17:31" x14ac:dyDescent="0.25">
      <c r="Q82" s="94"/>
      <c r="R82" s="94"/>
      <c r="S82" s="94"/>
      <c r="U82" s="94"/>
      <c r="V82" s="94"/>
      <c r="W82" s="94"/>
      <c r="Y82" s="94"/>
      <c r="Z82" s="94"/>
      <c r="AA82" s="94"/>
      <c r="AC82" s="94"/>
      <c r="AD82" s="94"/>
      <c r="AE82" s="94"/>
    </row>
    <row r="83" spans="17:31" x14ac:dyDescent="0.25">
      <c r="Q83" s="125"/>
      <c r="R83" s="125"/>
      <c r="S83" s="125"/>
      <c r="U83" s="125"/>
      <c r="V83" s="125"/>
      <c r="W83" s="125"/>
      <c r="Y83" s="125"/>
      <c r="Z83" s="125"/>
      <c r="AA83" s="125"/>
      <c r="AC83" s="125"/>
      <c r="AD83" s="125"/>
      <c r="AE83" s="125"/>
    </row>
    <row r="84" spans="17:31" x14ac:dyDescent="0.25">
      <c r="Q84" s="124"/>
      <c r="R84" s="124"/>
      <c r="S84" s="124"/>
      <c r="U84" s="124"/>
      <c r="V84" s="124"/>
      <c r="W84" s="124"/>
      <c r="Y84" s="124"/>
      <c r="Z84" s="124"/>
      <c r="AA84" s="124"/>
      <c r="AC84" s="124"/>
      <c r="AD84" s="124"/>
      <c r="AE84" s="124"/>
    </row>
    <row r="85" spans="17:31" ht="15.75" x14ac:dyDescent="0.25">
      <c r="Q85" s="117"/>
      <c r="R85" s="118"/>
      <c r="S85" s="119"/>
      <c r="U85" s="117"/>
      <c r="V85" s="118"/>
      <c r="W85" s="119"/>
      <c r="Y85" s="117"/>
      <c r="Z85" s="118"/>
      <c r="AA85" s="119"/>
      <c r="AC85" s="117"/>
      <c r="AD85" s="118"/>
      <c r="AE85" s="119"/>
    </row>
    <row r="86" spans="17:31" ht="15.75" x14ac:dyDescent="0.25">
      <c r="S86" s="119"/>
      <c r="W86" s="119"/>
      <c r="AA86" s="119"/>
      <c r="AE86" s="119"/>
    </row>
    <row r="87" spans="17:31" ht="15.75" x14ac:dyDescent="0.25">
      <c r="S87" s="119"/>
      <c r="W87" s="119"/>
      <c r="AA87" s="119"/>
      <c r="AE87" s="119"/>
    </row>
    <row r="88" spans="17:31" ht="15.75" x14ac:dyDescent="0.25">
      <c r="S88" s="119"/>
      <c r="W88" s="119"/>
      <c r="AA88" s="119"/>
      <c r="AE88" s="119"/>
    </row>
  </sheetData>
  <sheetProtection algorithmName="SHA-512" hashValue="Ccd8pdyVyZNdearMoF6E/iifD/Pdr1uEr5gIx54mwbgw0fRVWUt3Leb48wBsP34lPKZRN2PG7VPqs5UFpUomLA==" saltValue="fM/1bwm1BXguINXuPUEBJg==" spinCount="100000" sheet="1" formatCells="0" formatColumns="0" formatRows="0" insertColumns="0" insertRows="0" insertHyperlinks="0" deleteColumns="0" deleteRows="0" selectLockedCells="1" sort="0" autoFilter="0" pivotTables="0"/>
  <mergeCells count="10">
    <mergeCell ref="C3:C4"/>
    <mergeCell ref="I19:K19"/>
    <mergeCell ref="I34:K34"/>
    <mergeCell ref="I35:K35"/>
    <mergeCell ref="D1:E1"/>
    <mergeCell ref="D2:E2"/>
    <mergeCell ref="D3:G3"/>
    <mergeCell ref="I18:K18"/>
    <mergeCell ref="I1:O1"/>
    <mergeCell ref="I2:O2"/>
  </mergeCells>
  <conditionalFormatting sqref="C28">
    <cfRule type="cellIs" dxfId="17" priority="1" operator="lessThan">
      <formula>-1</formula>
    </cfRule>
    <cfRule type="cellIs" dxfId="16" priority="2" operator="greaterThan">
      <formula>1</formula>
    </cfRule>
    <cfRule type="cellIs" dxfId="15" priority="3" operator="between">
      <formula>-1</formula>
      <formula>1</formula>
    </cfRule>
  </conditionalFormatting>
  <conditionalFormatting sqref="D3">
    <cfRule type="cellIs" dxfId="14" priority="4" operator="greaterThan">
      <formula>$B$2</formula>
    </cfRule>
    <cfRule type="cellIs" dxfId="13" priority="5" operator="lessThan">
      <formula>$B$2</formula>
    </cfRule>
    <cfRule type="cellIs" dxfId="12" priority="6" operator="lessThan">
      <formula>$B$2</formula>
    </cfRule>
  </conditionalFormatting>
  <conditionalFormatting sqref="D3">
    <cfRule type="cellIs" dxfId="11" priority="7" operator="lessThan">
      <formula>$B$2</formula>
    </cfRule>
    <cfRule type="cellIs" dxfId="10" priority="8" operator="greaterThan">
      <formula>$B$2</formula>
    </cfRule>
    <cfRule type="cellIs" dxfId="9" priority="9" operator="equal">
      <formula>$B$2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11"/>
  <sheetViews>
    <sheetView zoomScale="130" zoomScaleNormal="130" workbookViewId="0">
      <selection activeCell="C9" sqref="C9"/>
    </sheetView>
  </sheetViews>
  <sheetFormatPr defaultRowHeight="15" x14ac:dyDescent="0.25"/>
  <cols>
    <col min="1" max="1" width="37.42578125" customWidth="1"/>
    <col min="2" max="2" width="5.7109375" style="1" customWidth="1"/>
    <col min="3" max="3" width="20.7109375" style="2" customWidth="1"/>
    <col min="4" max="4" width="9.28515625" style="2" customWidth="1"/>
    <col min="5" max="5" width="9.85546875" style="2" customWidth="1"/>
    <col min="6" max="6" width="1.5703125" customWidth="1"/>
    <col min="7" max="7" width="20.2851562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32" customWidth="1"/>
    <col min="24" max="25" width="9.28515625" style="32" customWidth="1"/>
    <col min="26" max="26" width="9.85546875" style="32" bestFit="1" customWidth="1"/>
    <col min="27" max="27" width="1.5703125" style="32" customWidth="1"/>
    <col min="28" max="29" width="9.28515625" style="32" customWidth="1"/>
    <col min="30" max="30" width="9.85546875" style="32" bestFit="1" customWidth="1"/>
    <col min="31" max="31" width="1.5703125" style="32" customWidth="1"/>
    <col min="32" max="33" width="9.28515625" style="32" customWidth="1"/>
    <col min="34" max="34" width="9.85546875" style="32" bestFit="1" customWidth="1"/>
    <col min="35" max="35" width="1.5703125" style="32" customWidth="1"/>
    <col min="36" max="37" width="9.28515625" style="32" customWidth="1"/>
    <col min="38" max="38" width="9.85546875" style="32" bestFit="1" customWidth="1"/>
  </cols>
  <sheetData>
    <row r="1" spans="1:38" ht="35.65" customHeight="1" x14ac:dyDescent="0.25">
      <c r="A1" s="5"/>
      <c r="G1" s="6" t="s">
        <v>5</v>
      </c>
      <c r="H1" s="7" t="s">
        <v>6</v>
      </c>
      <c r="I1" s="298" t="s">
        <v>7</v>
      </c>
      <c r="J1" s="298"/>
      <c r="K1" s="7" t="s">
        <v>8</v>
      </c>
      <c r="L1" s="34" t="s">
        <v>9</v>
      </c>
      <c r="N1" s="9"/>
      <c r="O1" s="9"/>
      <c r="P1" s="9"/>
      <c r="R1" s="9"/>
      <c r="S1" s="9"/>
      <c r="T1" s="9"/>
      <c r="U1" s="32"/>
      <c r="V1" s="28"/>
      <c r="W1" s="28"/>
      <c r="X1" s="28"/>
      <c r="Z1" s="28"/>
      <c r="AA1" s="28"/>
      <c r="AB1" s="28"/>
      <c r="AD1" s="28"/>
      <c r="AE1" s="28"/>
      <c r="AF1" s="28"/>
      <c r="AH1" s="28"/>
      <c r="AI1" s="28"/>
      <c r="AJ1" s="28"/>
      <c r="AK1"/>
      <c r="AL1"/>
    </row>
    <row r="2" spans="1:38" ht="19.5" thickBot="1" x14ac:dyDescent="0.3">
      <c r="A2" s="5"/>
      <c r="G2" s="6">
        <f>SUM(J5:J12)</f>
        <v>14035</v>
      </c>
      <c r="H2" s="7" t="s">
        <v>6</v>
      </c>
      <c r="I2" s="299">
        <f>-SUM(J13:J16)</f>
        <v>10650</v>
      </c>
      <c r="J2" s="299"/>
      <c r="K2" s="7" t="s">
        <v>8</v>
      </c>
      <c r="L2" s="34">
        <f>-SUM(J17:J27)</f>
        <v>3385</v>
      </c>
      <c r="N2" s="9"/>
      <c r="O2" s="9"/>
      <c r="P2" s="9"/>
      <c r="R2" s="9"/>
      <c r="S2" s="9"/>
      <c r="T2" s="9"/>
      <c r="U2" s="32"/>
      <c r="V2" s="28"/>
      <c r="W2" s="28"/>
      <c r="X2" s="28"/>
      <c r="Z2" s="28"/>
      <c r="AA2" s="28"/>
      <c r="AB2" s="28"/>
      <c r="AD2" s="28"/>
      <c r="AE2" s="28"/>
      <c r="AF2" s="28"/>
      <c r="AH2" s="28"/>
      <c r="AI2" s="28"/>
      <c r="AJ2" s="28"/>
      <c r="AK2"/>
      <c r="AL2"/>
    </row>
    <row r="3" spans="1:38" ht="18.399999999999999" customHeight="1" thickBot="1" x14ac:dyDescent="0.3">
      <c r="A3" s="10"/>
      <c r="I3" s="310">
        <f>I2+L2</f>
        <v>14035</v>
      </c>
      <c r="J3" s="311"/>
      <c r="K3" s="311"/>
      <c r="L3" s="312"/>
      <c r="N3" s="9"/>
      <c r="O3" s="9"/>
      <c r="P3" s="9"/>
      <c r="R3" s="9"/>
      <c r="S3" s="9"/>
      <c r="T3" s="9"/>
      <c r="U3" s="32"/>
      <c r="V3" s="28"/>
      <c r="W3" s="28"/>
      <c r="X3" s="28"/>
      <c r="Z3" s="28"/>
      <c r="AA3" s="28"/>
      <c r="AB3" s="28"/>
      <c r="AD3" s="28"/>
      <c r="AE3" s="28"/>
      <c r="AF3" s="28"/>
      <c r="AH3" s="28"/>
      <c r="AI3" s="28"/>
      <c r="AJ3" s="28"/>
      <c r="AK3"/>
      <c r="AL3"/>
    </row>
    <row r="4" spans="1:38" ht="34.15" customHeight="1" x14ac:dyDescent="0.25">
      <c r="A4" s="10"/>
      <c r="B4" s="72" t="s">
        <v>19</v>
      </c>
      <c r="C4" s="72" t="s">
        <v>10</v>
      </c>
      <c r="D4" s="72" t="s">
        <v>11</v>
      </c>
      <c r="E4" s="72" t="s">
        <v>12</v>
      </c>
      <c r="F4" s="77"/>
      <c r="G4" s="71" t="s">
        <v>10</v>
      </c>
      <c r="H4" s="76" t="s">
        <v>21</v>
      </c>
      <c r="I4" s="76" t="s">
        <v>22</v>
      </c>
      <c r="J4" s="76" t="s">
        <v>28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10"/>
      <c r="B5" s="155"/>
      <c r="C5" s="3"/>
      <c r="D5" s="3"/>
      <c r="E5" s="3"/>
      <c r="F5" s="156"/>
      <c r="G5" s="157" t="s">
        <v>40</v>
      </c>
      <c r="H5" s="250">
        <f>'Financial Statements'!C5</f>
        <v>6160</v>
      </c>
      <c r="I5" s="251"/>
      <c r="J5" s="250">
        <f>+H5+I5</f>
        <v>6160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13"/>
      <c r="B6" s="155"/>
      <c r="C6" s="3"/>
      <c r="D6" s="3"/>
      <c r="E6" s="3"/>
      <c r="F6" s="156"/>
      <c r="G6" s="157" t="s">
        <v>3</v>
      </c>
      <c r="H6" s="250">
        <f>'Financial Statements'!C6</f>
        <v>800</v>
      </c>
      <c r="I6" s="251"/>
      <c r="J6" s="250">
        <f t="shared" ref="J6:J27" si="0">+H6+I6</f>
        <v>800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13"/>
      <c r="B7" s="155"/>
      <c r="C7" s="3"/>
      <c r="D7" s="3"/>
      <c r="E7" s="3"/>
      <c r="F7" s="156"/>
      <c r="G7" s="157" t="s">
        <v>41</v>
      </c>
      <c r="H7" s="250">
        <f>'Financial Statements'!C7</f>
        <v>50</v>
      </c>
      <c r="I7" s="251"/>
      <c r="J7" s="250">
        <f t="shared" si="0"/>
        <v>50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13"/>
      <c r="B8" s="155"/>
      <c r="C8" s="3"/>
      <c r="D8" s="3"/>
      <c r="E8" s="3"/>
      <c r="F8" s="156"/>
      <c r="G8" s="157" t="s">
        <v>95</v>
      </c>
      <c r="H8" s="250">
        <f>'Financial Statements'!C8</f>
        <v>1000</v>
      </c>
      <c r="I8" s="251"/>
      <c r="J8" s="250">
        <f t="shared" si="0"/>
        <v>1000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13"/>
      <c r="B9" s="155"/>
      <c r="C9" s="3"/>
      <c r="D9" s="3"/>
      <c r="E9" s="3"/>
      <c r="F9" s="156"/>
      <c r="G9" s="157" t="s">
        <v>49</v>
      </c>
      <c r="H9" s="250">
        <f>'Financial Statements'!C9</f>
        <v>5000</v>
      </c>
      <c r="I9" s="251"/>
      <c r="J9" s="250">
        <f t="shared" si="0"/>
        <v>5000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13"/>
      <c r="B10" s="155"/>
      <c r="C10" s="3"/>
      <c r="D10" s="3"/>
      <c r="E10" s="3"/>
      <c r="F10" s="156"/>
      <c r="G10" s="157" t="s">
        <v>55</v>
      </c>
      <c r="H10" s="250">
        <f>'Financial Statements'!C10</f>
        <v>-100</v>
      </c>
      <c r="I10" s="251"/>
      <c r="J10" s="250">
        <f t="shared" si="0"/>
        <v>-100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13"/>
      <c r="B11" s="155">
        <v>43312</v>
      </c>
      <c r="C11" s="3" t="s">
        <v>52</v>
      </c>
      <c r="D11" s="3">
        <v>2785</v>
      </c>
      <c r="E11" s="3"/>
      <c r="F11" s="156"/>
      <c r="G11" s="157" t="s">
        <v>42</v>
      </c>
      <c r="H11" s="250">
        <f>'Financial Statements'!C11</f>
        <v>1500</v>
      </c>
      <c r="I11" s="251"/>
      <c r="J11" s="250">
        <f t="shared" si="0"/>
        <v>1500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13"/>
      <c r="B12" s="155"/>
      <c r="C12" s="136" t="s">
        <v>46</v>
      </c>
      <c r="D12" s="3"/>
      <c r="E12" s="3">
        <v>-275</v>
      </c>
      <c r="F12" s="156"/>
      <c r="G12" s="157" t="s">
        <v>56</v>
      </c>
      <c r="H12" s="250">
        <f>'Financial Statements'!C12</f>
        <v>-375</v>
      </c>
      <c r="I12" s="251"/>
      <c r="J12" s="250">
        <f t="shared" si="0"/>
        <v>-375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13"/>
      <c r="B13" s="155"/>
      <c r="C13" s="136" t="s">
        <v>53</v>
      </c>
      <c r="D13" s="3"/>
      <c r="E13" s="3">
        <v>-120</v>
      </c>
      <c r="F13" s="156"/>
      <c r="G13" s="183" t="s">
        <v>43</v>
      </c>
      <c r="H13" s="184">
        <f>'Financial Statements'!C13</f>
        <v>-1890</v>
      </c>
      <c r="I13" s="251"/>
      <c r="J13" s="184">
        <f t="shared" si="0"/>
        <v>-1890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13"/>
      <c r="B14" s="155"/>
      <c r="C14" s="136" t="s">
        <v>38</v>
      </c>
      <c r="D14" s="3"/>
      <c r="E14" s="3">
        <v>-315</v>
      </c>
      <c r="F14" s="156"/>
      <c r="G14" s="183" t="s">
        <v>59</v>
      </c>
      <c r="H14" s="184">
        <f>'Financial Statements'!C14</f>
        <v>-8000</v>
      </c>
      <c r="I14" s="251"/>
      <c r="J14" s="184">
        <f t="shared" si="0"/>
        <v>-8000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13"/>
      <c r="B15" s="155"/>
      <c r="C15" s="136" t="s">
        <v>47</v>
      </c>
      <c r="D15" s="3"/>
      <c r="E15" s="3">
        <v>-75</v>
      </c>
      <c r="F15" s="156"/>
      <c r="G15" s="183" t="s">
        <v>44</v>
      </c>
      <c r="H15" s="184">
        <f>'Financial Statements'!C15</f>
        <v>-640</v>
      </c>
      <c r="I15" s="251"/>
      <c r="J15" s="184">
        <f t="shared" si="0"/>
        <v>-640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13"/>
      <c r="B16" s="155"/>
      <c r="C16" s="136" t="s">
        <v>54</v>
      </c>
      <c r="D16" s="3"/>
      <c r="E16" s="3">
        <v>-100</v>
      </c>
      <c r="F16" s="156"/>
      <c r="G16" s="183" t="s">
        <v>45</v>
      </c>
      <c r="H16" s="184">
        <f>'Financial Statements'!C16</f>
        <v>-120</v>
      </c>
      <c r="I16" s="251"/>
      <c r="J16" s="184">
        <f t="shared" si="0"/>
        <v>-120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13"/>
      <c r="B17" s="155"/>
      <c r="C17" s="136" t="s">
        <v>48</v>
      </c>
      <c r="D17" s="3"/>
      <c r="E17" s="3">
        <v>-375</v>
      </c>
      <c r="F17" s="156"/>
      <c r="G17" s="188" t="s">
        <v>50</v>
      </c>
      <c r="H17" s="189">
        <f>'Financial Statements'!C17</f>
        <v>-3000</v>
      </c>
      <c r="I17" s="251">
        <f>E19+D21</f>
        <v>-385</v>
      </c>
      <c r="J17" s="189">
        <f t="shared" si="0"/>
        <v>-3385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11"/>
      <c r="B18" s="155"/>
      <c r="C18" s="136" t="s">
        <v>97</v>
      </c>
      <c r="D18" s="3"/>
      <c r="E18" s="3">
        <v>-640</v>
      </c>
      <c r="F18" s="156"/>
      <c r="G18" s="188" t="s">
        <v>51</v>
      </c>
      <c r="H18" s="189">
        <f>'Financial Statements'!C18</f>
        <v>500</v>
      </c>
      <c r="I18" s="251">
        <f>E22</f>
        <v>-500</v>
      </c>
      <c r="J18" s="189">
        <f t="shared" si="0"/>
        <v>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11"/>
      <c r="B19" s="155"/>
      <c r="C19" s="136" t="s">
        <v>50</v>
      </c>
      <c r="D19" s="3"/>
      <c r="E19" s="3">
        <f>-SUM(D11:E18)</f>
        <v>-885</v>
      </c>
      <c r="F19" s="156"/>
      <c r="G19" s="190" t="s">
        <v>52</v>
      </c>
      <c r="H19" s="191">
        <f>'Financial Statements'!C19</f>
        <v>-2785</v>
      </c>
      <c r="I19" s="251">
        <f>D11</f>
        <v>2785</v>
      </c>
      <c r="J19" s="191">
        <f t="shared" si="0"/>
        <v>0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11"/>
      <c r="B20" s="155"/>
      <c r="C20" s="3"/>
      <c r="D20" s="3"/>
      <c r="E20" s="3"/>
      <c r="F20" s="156"/>
      <c r="G20" s="190" t="s">
        <v>46</v>
      </c>
      <c r="H20" s="191">
        <f>'Financial Statements'!C20</f>
        <v>275</v>
      </c>
      <c r="I20" s="251">
        <f>E12</f>
        <v>-275</v>
      </c>
      <c r="J20" s="191">
        <f t="shared" si="0"/>
        <v>0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155">
        <v>43312</v>
      </c>
      <c r="C21" s="3" t="s">
        <v>50</v>
      </c>
      <c r="D21" s="3">
        <f>-E22</f>
        <v>500</v>
      </c>
      <c r="E21" s="3"/>
      <c r="F21" s="156"/>
      <c r="G21" s="190" t="s">
        <v>53</v>
      </c>
      <c r="H21" s="191">
        <f>'Financial Statements'!C21</f>
        <v>120</v>
      </c>
      <c r="I21" s="251">
        <f>E13</f>
        <v>-120</v>
      </c>
      <c r="J21" s="191">
        <f t="shared" si="0"/>
        <v>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155"/>
      <c r="C22" s="136" t="s">
        <v>51</v>
      </c>
      <c r="D22" s="3"/>
      <c r="E22" s="3">
        <v>-500</v>
      </c>
      <c r="F22" s="156"/>
      <c r="G22" s="190" t="s">
        <v>38</v>
      </c>
      <c r="H22" s="191">
        <f>'Financial Statements'!C22</f>
        <v>315</v>
      </c>
      <c r="I22" s="251">
        <f>E14</f>
        <v>-315</v>
      </c>
      <c r="J22" s="191">
        <f t="shared" si="0"/>
        <v>0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155"/>
      <c r="C23" s="3"/>
      <c r="D23" s="3"/>
      <c r="E23" s="3"/>
      <c r="F23" s="156"/>
      <c r="G23" s="190" t="s">
        <v>47</v>
      </c>
      <c r="H23" s="191">
        <f>'Financial Statements'!C23</f>
        <v>75</v>
      </c>
      <c r="I23" s="251">
        <f>E15</f>
        <v>-75</v>
      </c>
      <c r="J23" s="191">
        <f t="shared" si="0"/>
        <v>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25">
      <c r="B24" s="155"/>
      <c r="C24" s="3"/>
      <c r="D24" s="3"/>
      <c r="E24" s="3"/>
      <c r="F24" s="156"/>
      <c r="G24" s="190" t="s">
        <v>18</v>
      </c>
      <c r="H24" s="191">
        <f>'Financial Statements'!C24</f>
        <v>0</v>
      </c>
      <c r="I24" s="251"/>
      <c r="J24" s="191">
        <f t="shared" si="0"/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.75" x14ac:dyDescent="0.25">
      <c r="B25" s="155"/>
      <c r="C25" s="3"/>
      <c r="D25" s="3"/>
      <c r="E25" s="3"/>
      <c r="F25" s="156"/>
      <c r="G25" s="190" t="s">
        <v>54</v>
      </c>
      <c r="H25" s="191">
        <f>'Financial Statements'!C25</f>
        <v>100</v>
      </c>
      <c r="I25" s="251">
        <f>E16</f>
        <v>-100</v>
      </c>
      <c r="J25" s="191">
        <f t="shared" si="0"/>
        <v>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25">
      <c r="B26" s="155"/>
      <c r="C26" s="3"/>
      <c r="D26" s="3"/>
      <c r="E26" s="3"/>
      <c r="F26" s="156"/>
      <c r="G26" s="190" t="s">
        <v>48</v>
      </c>
      <c r="H26" s="191">
        <f>'Financial Statements'!C26</f>
        <v>375</v>
      </c>
      <c r="I26" s="251">
        <f>E17</f>
        <v>-375</v>
      </c>
      <c r="J26" s="191">
        <f t="shared" si="0"/>
        <v>0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.75" x14ac:dyDescent="0.25">
      <c r="B27" s="155"/>
      <c r="C27" s="3"/>
      <c r="D27" s="3"/>
      <c r="E27" s="3"/>
      <c r="F27" s="156"/>
      <c r="G27" s="190" t="s">
        <v>97</v>
      </c>
      <c r="H27" s="191">
        <f>'Financial Statements'!C27</f>
        <v>640</v>
      </c>
      <c r="I27" s="251">
        <f>E18</f>
        <v>-640</v>
      </c>
      <c r="J27" s="191">
        <f t="shared" si="0"/>
        <v>0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6.5" thickBot="1" x14ac:dyDescent="0.3">
      <c r="B28" s="155"/>
      <c r="C28" s="3"/>
      <c r="D28" s="3"/>
      <c r="E28" s="3"/>
      <c r="F28" s="156"/>
      <c r="G28" s="196" t="s">
        <v>15</v>
      </c>
      <c r="H28" s="197">
        <f>+SUM(H5:H27)</f>
        <v>0</v>
      </c>
      <c r="I28" s="197">
        <f t="shared" ref="I28:J28" si="1">+SUM(I5:I27)</f>
        <v>0</v>
      </c>
      <c r="J28" s="197">
        <f t="shared" si="1"/>
        <v>0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6.5" thickTop="1" x14ac:dyDescent="0.25">
      <c r="B29" s="155"/>
      <c r="C29" s="3"/>
      <c r="D29" s="3"/>
      <c r="E29" s="3"/>
      <c r="F29" s="156"/>
      <c r="G29" s="199" t="s">
        <v>4</v>
      </c>
      <c r="H29" s="180">
        <f>SUM(H19:H27)</f>
        <v>-885</v>
      </c>
      <c r="I29" s="180">
        <f t="shared" ref="I29:J29" si="2">SUM(I19:I27)</f>
        <v>885</v>
      </c>
      <c r="J29" s="180">
        <f t="shared" si="2"/>
        <v>0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33"/>
      <c r="C30" s="3"/>
      <c r="D30" s="3"/>
      <c r="E30" s="3"/>
      <c r="AJ30" s="38"/>
      <c r="AK30" s="26"/>
      <c r="AL30" s="39"/>
    </row>
    <row r="31" spans="1:38" ht="15.75" x14ac:dyDescent="0.25">
      <c r="AJ31" s="27"/>
      <c r="AK31" s="27"/>
      <c r="AL31" s="39"/>
    </row>
    <row r="32" spans="1:38" ht="15.75" x14ac:dyDescent="0.25">
      <c r="AJ32" s="27"/>
      <c r="AK32" s="27"/>
      <c r="AL32" s="39"/>
    </row>
    <row r="34" spans="2:38" x14ac:dyDescent="0.25">
      <c r="AJ34" s="24"/>
      <c r="AK34" s="24"/>
      <c r="AL34" s="24"/>
    </row>
    <row r="35" spans="2:38" s="4" customFormat="1" x14ac:dyDescent="0.25">
      <c r="B35" s="1"/>
      <c r="C35" s="2"/>
      <c r="D35" s="2"/>
      <c r="E35" s="2"/>
      <c r="F35"/>
      <c r="K35" s="29"/>
      <c r="O35" s="8"/>
      <c r="S35" s="8"/>
      <c r="W35" s="32"/>
      <c r="AA35" s="32"/>
      <c r="AE35" s="32"/>
      <c r="AI35" s="32"/>
      <c r="AJ35" s="25"/>
      <c r="AK35" s="25"/>
      <c r="AL35" s="25"/>
    </row>
    <row r="36" spans="2:38" ht="15.75" x14ac:dyDescent="0.25">
      <c r="AJ36" s="38"/>
      <c r="AK36" s="26"/>
      <c r="AL36" s="39"/>
    </row>
    <row r="37" spans="2:38" ht="15.75" x14ac:dyDescent="0.25">
      <c r="AJ37" s="27"/>
      <c r="AK37" s="27"/>
      <c r="AL37" s="39"/>
    </row>
    <row r="38" spans="2:38" ht="15.75" x14ac:dyDescent="0.25">
      <c r="AJ38" s="27"/>
      <c r="AK38" s="27"/>
      <c r="AL38" s="39"/>
    </row>
    <row r="40" spans="2:38" x14ac:dyDescent="0.25">
      <c r="B40" s="30"/>
      <c r="C40" s="29"/>
      <c r="D40" s="29"/>
      <c r="E40" s="29"/>
      <c r="AJ40" s="24"/>
      <c r="AK40" s="24"/>
      <c r="AL40" s="24"/>
    </row>
    <row r="41" spans="2:38" x14ac:dyDescent="0.25">
      <c r="O41" s="31"/>
      <c r="S41" s="31"/>
      <c r="AJ41" s="25"/>
      <c r="AK41" s="25"/>
      <c r="AL41" s="25"/>
    </row>
    <row r="42" spans="2:38" ht="15.75" x14ac:dyDescent="0.25">
      <c r="AJ42" s="38"/>
      <c r="AK42" s="26"/>
      <c r="AL42" s="39"/>
    </row>
    <row r="43" spans="2:38" ht="15.75" x14ac:dyDescent="0.25">
      <c r="AJ43" s="27"/>
      <c r="AK43" s="27"/>
      <c r="AL43" s="39"/>
    </row>
    <row r="44" spans="2:38" ht="15.75" x14ac:dyDescent="0.25">
      <c r="G44" s="29"/>
      <c r="H44" s="29"/>
      <c r="I44" s="29"/>
      <c r="J44" s="29"/>
      <c r="AJ44" s="27"/>
      <c r="AK44" s="27"/>
      <c r="AL44" s="39"/>
    </row>
    <row r="45" spans="2:38" x14ac:dyDescent="0.25">
      <c r="AF45" s="28"/>
      <c r="AG45" s="28"/>
      <c r="AH45" s="28"/>
      <c r="AJ45" s="28"/>
      <c r="AK45" s="28"/>
      <c r="AL45" s="28"/>
    </row>
    <row r="46" spans="2:38" x14ac:dyDescent="0.25">
      <c r="AF46" s="24"/>
      <c r="AG46" s="24"/>
      <c r="AH46" s="24"/>
      <c r="AJ46" s="24"/>
      <c r="AK46" s="24"/>
      <c r="AL46" s="24"/>
    </row>
    <row r="47" spans="2:38" x14ac:dyDescent="0.25">
      <c r="AF47" s="25"/>
      <c r="AG47" s="25"/>
      <c r="AH47" s="25"/>
      <c r="AJ47" s="25"/>
      <c r="AK47" s="25"/>
      <c r="AL47" s="25"/>
    </row>
    <row r="48" spans="2:38" ht="15.75" x14ac:dyDescent="0.25">
      <c r="AF48" s="38"/>
      <c r="AG48" s="26"/>
      <c r="AH48" s="39"/>
      <c r="AJ48" s="38"/>
      <c r="AK48" s="26"/>
      <c r="AL48" s="39"/>
    </row>
    <row r="49" spans="28:38" ht="15.75" x14ac:dyDescent="0.25">
      <c r="AF49" s="27"/>
      <c r="AG49" s="27"/>
      <c r="AH49" s="39"/>
      <c r="AJ49" s="27"/>
      <c r="AK49" s="27"/>
      <c r="AL49" s="39"/>
    </row>
    <row r="50" spans="28:38" ht="15.75" x14ac:dyDescent="0.25">
      <c r="AF50" s="27"/>
      <c r="AG50" s="27"/>
      <c r="AH50" s="39"/>
      <c r="AJ50" s="27"/>
      <c r="AK50" s="27"/>
      <c r="AL50" s="39"/>
    </row>
    <row r="51" spans="28:38" ht="15.75" x14ac:dyDescent="0.25">
      <c r="AF51" s="27"/>
      <c r="AG51" s="27"/>
      <c r="AH51" s="39"/>
      <c r="AJ51" s="27"/>
      <c r="AK51" s="27"/>
      <c r="AL51" s="39"/>
    </row>
    <row r="52" spans="28:38" ht="15.75" x14ac:dyDescent="0.25">
      <c r="AB52" s="38"/>
      <c r="AC52" s="26"/>
      <c r="AD52" s="39"/>
      <c r="AF52" s="38"/>
      <c r="AG52" s="26"/>
      <c r="AH52" s="39"/>
      <c r="AJ52" s="38"/>
      <c r="AK52" s="26"/>
      <c r="AL52" s="39"/>
    </row>
    <row r="53" spans="28:38" ht="15.75" x14ac:dyDescent="0.25">
      <c r="AB53" s="27"/>
      <c r="AC53" s="27"/>
      <c r="AD53" s="39"/>
      <c r="AF53" s="27"/>
      <c r="AG53" s="27"/>
      <c r="AH53" s="39"/>
      <c r="AJ53" s="27"/>
      <c r="AK53" s="27"/>
      <c r="AL53" s="39"/>
    </row>
    <row r="54" spans="28:38" ht="15.75" x14ac:dyDescent="0.25">
      <c r="AB54" s="27"/>
      <c r="AC54" s="27"/>
      <c r="AD54" s="39"/>
      <c r="AF54" s="27"/>
      <c r="AG54" s="27"/>
      <c r="AH54" s="39"/>
      <c r="AJ54" s="27"/>
      <c r="AK54" s="27"/>
      <c r="AL54" s="39"/>
    </row>
    <row r="56" spans="28:38" x14ac:dyDescent="0.25">
      <c r="AB56" s="24"/>
      <c r="AC56" s="24"/>
      <c r="AD56" s="24"/>
      <c r="AF56" s="24"/>
      <c r="AG56" s="24"/>
      <c r="AH56" s="24"/>
      <c r="AJ56" s="24"/>
      <c r="AK56" s="24"/>
      <c r="AL56" s="24"/>
    </row>
    <row r="57" spans="28:38" x14ac:dyDescent="0.25">
      <c r="AB57" s="25"/>
      <c r="AC57" s="25"/>
      <c r="AD57" s="25"/>
      <c r="AF57" s="25"/>
      <c r="AG57" s="25"/>
      <c r="AH57" s="25"/>
      <c r="AJ57" s="25"/>
      <c r="AK57" s="25"/>
      <c r="AL57" s="25"/>
    </row>
    <row r="58" spans="28:38" ht="15.75" x14ac:dyDescent="0.25">
      <c r="AB58" s="38"/>
      <c r="AC58" s="26"/>
      <c r="AD58" s="39"/>
      <c r="AF58" s="38"/>
      <c r="AG58" s="26"/>
      <c r="AH58" s="39"/>
      <c r="AJ58" s="38"/>
      <c r="AK58" s="26"/>
      <c r="AL58" s="39"/>
    </row>
    <row r="59" spans="28:38" ht="15.75" x14ac:dyDescent="0.25">
      <c r="AB59" s="27"/>
      <c r="AC59" s="27"/>
      <c r="AD59" s="39"/>
      <c r="AF59" s="27"/>
      <c r="AG59" s="27"/>
      <c r="AH59" s="39"/>
      <c r="AJ59" s="27"/>
      <c r="AK59" s="27"/>
      <c r="AL59" s="39"/>
    </row>
    <row r="60" spans="28:38" ht="15.75" x14ac:dyDescent="0.25">
      <c r="AB60" s="27"/>
      <c r="AC60" s="27"/>
      <c r="AD60" s="39"/>
      <c r="AF60" s="27"/>
      <c r="AG60" s="27"/>
      <c r="AH60" s="39"/>
      <c r="AJ60" s="27"/>
      <c r="AK60" s="27"/>
      <c r="AL60" s="39"/>
    </row>
    <row r="61" spans="28:38" x14ac:dyDescent="0.25">
      <c r="AB61" s="28"/>
      <c r="AC61" s="28"/>
      <c r="AD61" s="28"/>
      <c r="AF61" s="28"/>
      <c r="AG61" s="28"/>
      <c r="AH61" s="28"/>
      <c r="AJ61" s="28"/>
      <c r="AK61" s="28"/>
      <c r="AL61" s="28"/>
    </row>
    <row r="62" spans="28:38" x14ac:dyDescent="0.25">
      <c r="AB62" s="24"/>
      <c r="AC62" s="24"/>
      <c r="AD62" s="24"/>
      <c r="AF62" s="24"/>
      <c r="AG62" s="24"/>
      <c r="AH62" s="24"/>
      <c r="AJ62" s="24"/>
      <c r="AK62" s="24"/>
      <c r="AL62" s="24"/>
    </row>
    <row r="63" spans="28:38" x14ac:dyDescent="0.25">
      <c r="AB63" s="25"/>
      <c r="AC63" s="25"/>
      <c r="AD63" s="25"/>
      <c r="AF63" s="25"/>
      <c r="AG63" s="25"/>
      <c r="AH63" s="25"/>
      <c r="AJ63" s="25"/>
      <c r="AK63" s="25"/>
      <c r="AL63" s="25"/>
    </row>
    <row r="64" spans="28:38" ht="15.75" x14ac:dyDescent="0.25">
      <c r="AB64" s="38"/>
      <c r="AC64" s="26"/>
      <c r="AD64" s="39"/>
      <c r="AF64" s="38"/>
      <c r="AG64" s="26"/>
      <c r="AH64" s="39"/>
      <c r="AJ64" s="38"/>
      <c r="AK64" s="26"/>
      <c r="AL64" s="39"/>
    </row>
    <row r="65" spans="24:38" ht="15.75" x14ac:dyDescent="0.25">
      <c r="AB65" s="27"/>
      <c r="AC65" s="27"/>
      <c r="AD65" s="39"/>
      <c r="AF65" s="27"/>
      <c r="AG65" s="27"/>
      <c r="AH65" s="39"/>
      <c r="AJ65" s="27"/>
      <c r="AK65" s="27"/>
      <c r="AL65" s="39"/>
    </row>
    <row r="66" spans="24:38" ht="15.75" x14ac:dyDescent="0.25">
      <c r="AB66" s="27"/>
      <c r="AC66" s="27"/>
      <c r="AD66" s="39"/>
      <c r="AF66" s="27"/>
      <c r="AG66" s="27"/>
      <c r="AH66" s="39"/>
      <c r="AJ66" s="27"/>
      <c r="AK66" s="27"/>
      <c r="AL66" s="39"/>
    </row>
    <row r="67" spans="24:38" ht="15.75" x14ac:dyDescent="0.25">
      <c r="AB67" s="27"/>
      <c r="AC67" s="27"/>
      <c r="AD67" s="39"/>
      <c r="AF67" s="27"/>
      <c r="AG67" s="27"/>
      <c r="AH67" s="39"/>
      <c r="AJ67" s="27"/>
      <c r="AK67" s="27"/>
      <c r="AL67" s="39"/>
    </row>
    <row r="77" spans="24:38" x14ac:dyDescent="0.25">
      <c r="X77" s="24"/>
      <c r="Y77" s="24"/>
      <c r="Z77" s="24"/>
      <c r="AB77" s="24"/>
      <c r="AC77" s="24"/>
      <c r="AD77" s="24"/>
      <c r="AF77" s="24"/>
      <c r="AG77" s="24"/>
      <c r="AH77" s="24"/>
      <c r="AJ77" s="24"/>
      <c r="AK77" s="24"/>
      <c r="AL77" s="24"/>
    </row>
    <row r="78" spans="24:38" x14ac:dyDescent="0.25">
      <c r="X78" s="25"/>
      <c r="Y78" s="25"/>
      <c r="Z78" s="25"/>
      <c r="AB78" s="25"/>
      <c r="AC78" s="25"/>
      <c r="AD78" s="25"/>
      <c r="AF78" s="25"/>
      <c r="AG78" s="25"/>
      <c r="AH78" s="25"/>
      <c r="AJ78" s="25"/>
      <c r="AK78" s="25"/>
      <c r="AL78" s="25"/>
    </row>
    <row r="79" spans="24:38" ht="15.75" x14ac:dyDescent="0.25">
      <c r="X79" s="38"/>
      <c r="Y79" s="26"/>
      <c r="Z79" s="39"/>
      <c r="AB79" s="38"/>
      <c r="AC79" s="26"/>
      <c r="AD79" s="39"/>
      <c r="AF79" s="38"/>
      <c r="AG79" s="26"/>
      <c r="AH79" s="39"/>
      <c r="AJ79" s="38"/>
      <c r="AK79" s="26"/>
      <c r="AL79" s="39"/>
    </row>
    <row r="80" spans="24:38" ht="15.75" x14ac:dyDescent="0.25">
      <c r="X80" s="27"/>
      <c r="Y80" s="27"/>
      <c r="Z80" s="39"/>
      <c r="AB80" s="27"/>
      <c r="AC80" s="27"/>
      <c r="AD80" s="39"/>
      <c r="AF80" s="27"/>
      <c r="AG80" s="27"/>
      <c r="AH80" s="39"/>
      <c r="AJ80" s="27"/>
      <c r="AK80" s="27"/>
      <c r="AL80" s="39"/>
    </row>
    <row r="81" spans="24:38" ht="15.75" x14ac:dyDescent="0.25">
      <c r="X81" s="27"/>
      <c r="Y81" s="27"/>
      <c r="Z81" s="39"/>
      <c r="AB81" s="27"/>
      <c r="AC81" s="27"/>
      <c r="AD81" s="39"/>
      <c r="AF81" s="27"/>
      <c r="AG81" s="27"/>
      <c r="AH81" s="39"/>
      <c r="AJ81" s="27"/>
      <c r="AK81" s="27"/>
      <c r="AL81" s="39"/>
    </row>
    <row r="82" spans="24:38" x14ac:dyDescent="0.25">
      <c r="X82" s="28"/>
      <c r="Y82" s="28"/>
      <c r="Z82" s="28"/>
      <c r="AB82" s="28"/>
      <c r="AC82" s="28"/>
      <c r="AD82" s="28"/>
      <c r="AF82" s="28"/>
      <c r="AG82" s="28"/>
      <c r="AH82" s="28"/>
      <c r="AJ82" s="28"/>
      <c r="AK82" s="28"/>
      <c r="AL82" s="28"/>
    </row>
    <row r="83" spans="24:38" x14ac:dyDescent="0.25">
      <c r="X83" s="24"/>
      <c r="Y83" s="24"/>
      <c r="Z83" s="24"/>
      <c r="AB83" s="24"/>
      <c r="AC83" s="24"/>
      <c r="AD83" s="24"/>
      <c r="AF83" s="24"/>
      <c r="AG83" s="24"/>
      <c r="AH83" s="24"/>
      <c r="AJ83" s="24"/>
      <c r="AK83" s="24"/>
      <c r="AL83" s="24"/>
    </row>
    <row r="84" spans="24:38" x14ac:dyDescent="0.25">
      <c r="X84" s="25"/>
      <c r="Y84" s="25"/>
      <c r="Z84" s="25"/>
      <c r="AB84" s="25"/>
      <c r="AC84" s="25"/>
      <c r="AD84" s="25"/>
      <c r="AF84" s="25"/>
      <c r="AG84" s="25"/>
      <c r="AH84" s="25"/>
      <c r="AJ84" s="25"/>
      <c r="AK84" s="25"/>
      <c r="AL84" s="25"/>
    </row>
    <row r="85" spans="24:38" ht="15.75" x14ac:dyDescent="0.25">
      <c r="X85" s="38"/>
      <c r="Y85" s="26"/>
      <c r="Z85" s="39"/>
      <c r="AB85" s="38"/>
      <c r="AC85" s="26"/>
      <c r="AD85" s="39"/>
      <c r="AF85" s="38"/>
      <c r="AG85" s="26"/>
      <c r="AH85" s="39"/>
      <c r="AJ85" s="38"/>
      <c r="AK85" s="26"/>
      <c r="AL85" s="39"/>
    </row>
    <row r="86" spans="24:38" ht="15.75" x14ac:dyDescent="0.25">
      <c r="X86" s="27"/>
      <c r="Y86" s="27"/>
      <c r="Z86" s="39"/>
      <c r="AB86" s="27"/>
      <c r="AC86" s="27"/>
      <c r="AD86" s="39"/>
      <c r="AF86" s="27"/>
      <c r="AG86" s="27"/>
      <c r="AH86" s="39"/>
      <c r="AJ86" s="27"/>
      <c r="AK86" s="27"/>
      <c r="AL86" s="39"/>
    </row>
    <row r="87" spans="24:38" ht="15.75" x14ac:dyDescent="0.25">
      <c r="X87" s="27"/>
      <c r="Y87" s="27"/>
      <c r="Z87" s="39"/>
      <c r="AB87" s="27"/>
      <c r="AC87" s="27"/>
      <c r="AD87" s="39"/>
      <c r="AF87" s="27"/>
      <c r="AG87" s="27"/>
      <c r="AH87" s="39"/>
      <c r="AJ87" s="27"/>
      <c r="AK87" s="27"/>
      <c r="AL87" s="39"/>
    </row>
    <row r="88" spans="24:38" ht="15.75" x14ac:dyDescent="0.25">
      <c r="X88" s="27"/>
      <c r="Y88" s="27"/>
      <c r="Z88" s="39"/>
      <c r="AB88" s="27"/>
      <c r="AC88" s="27"/>
      <c r="AD88" s="39"/>
      <c r="AF88" s="27"/>
      <c r="AG88" s="27"/>
      <c r="AH88" s="39"/>
      <c r="AJ88" s="27"/>
      <c r="AK88" s="27"/>
      <c r="AL88" s="39"/>
    </row>
    <row r="111" spans="16:18" x14ac:dyDescent="0.25">
      <c r="P111" s="31"/>
      <c r="Q111" s="31"/>
      <c r="R111" s="31"/>
    </row>
  </sheetData>
  <sheetProtection algorithmName="SHA-512" hashValue="u7z7pr3ZOIkKfpZc110a3dtRqeyLlAxpkpE3N3b0SHr4EB65QdSM4U/qZIR2bD43S27MVgZCP0HbPF3HdXsvwA==" saltValue="9E6JQ5bQZ7GCMXIuHa1k1w==" spinCount="100000" sheet="1" formatCells="0" formatColumns="0" formatRows="0" insertColumns="0" insertRows="0" insertHyperlinks="0" deleteColumns="0" deleteRows="0" selectLockedCells="1" sort="0" autoFilter="0" pivotTables="0"/>
  <mergeCells count="3">
    <mergeCell ref="I1:J1"/>
    <mergeCell ref="I2:J2"/>
    <mergeCell ref="I3:L3"/>
  </mergeCells>
  <conditionalFormatting sqref="H28:J28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between">
      <formula>-1</formula>
      <formula>1</formula>
    </cfRule>
  </conditionalFormatting>
  <conditionalFormatting sqref="I3">
    <cfRule type="cellIs" dxfId="5" priority="4" operator="greaterThan">
      <formula>$G$2</formula>
    </cfRule>
    <cfRule type="cellIs" dxfId="4" priority="5" operator="lessThan">
      <formula>$G$2</formula>
    </cfRule>
    <cfRule type="cellIs" dxfId="3" priority="6" operator="lessThan">
      <formula>$G$2</formula>
    </cfRule>
  </conditionalFormatting>
  <conditionalFormatting sqref="I3">
    <cfRule type="cellIs" dxfId="2" priority="7" operator="lessThan">
      <formula>$G$2</formula>
    </cfRule>
    <cfRule type="cellIs" dxfId="1" priority="8" operator="greaterThan">
      <formula>$G$2</formula>
    </cfRule>
    <cfRule type="cellIs" dxfId="0" priority="9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Directions</vt:lpstr>
      <vt:lpstr>Beg Bal</vt:lpstr>
      <vt:lpstr>Journal Entries</vt:lpstr>
      <vt:lpstr>Special Journal</vt:lpstr>
      <vt:lpstr>Trial Balance</vt:lpstr>
      <vt:lpstr>Adusting Entries</vt:lpstr>
      <vt:lpstr>Financial Statements</vt:lpstr>
      <vt:lpstr>Closing Enries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Steele</dc:creator>
  <cp:lastModifiedBy>Owner</cp:lastModifiedBy>
  <cp:lastPrinted>2015-12-31T20:35:21Z</cp:lastPrinted>
  <dcterms:created xsi:type="dcterms:W3CDTF">2015-12-12T19:10:51Z</dcterms:created>
  <dcterms:modified xsi:type="dcterms:W3CDTF">2018-04-07T02:56:17Z</dcterms:modified>
</cp:coreProperties>
</file>