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Hours Usege Apps" sheetId="1" r:id="rId4"/>
    <sheet state="visible" name="Pivot Table ( Usege Hours Vs. A" sheetId="2" r:id="rId5"/>
    <sheet state="visible" name="Schedule" sheetId="3" r:id="rId6"/>
    <sheet state="hidden" name="Daily activity" sheetId="4" r:id="rId7"/>
    <sheet state="hidden" name="Time Save" sheetId="5" r:id="rId8"/>
  </sheets>
  <definedNames/>
  <calcPr/>
  <pivotCaches>
    <pivotCache cacheId="0" r:id="rId9"/>
  </pivotCaches>
</workbook>
</file>

<file path=xl/sharedStrings.xml><?xml version="1.0" encoding="utf-8"?>
<sst xmlns="http://schemas.openxmlformats.org/spreadsheetml/2006/main" count="283" uniqueCount="66">
  <si>
    <t>Apps</t>
  </si>
  <si>
    <t>November</t>
  </si>
  <si>
    <t>December</t>
  </si>
  <si>
    <t>January</t>
  </si>
  <si>
    <t>Total</t>
  </si>
  <si>
    <t>AVG per Month</t>
  </si>
  <si>
    <t>Youtube</t>
  </si>
  <si>
    <t>instagram</t>
  </si>
  <si>
    <t>Chrome</t>
  </si>
  <si>
    <t>Lichess</t>
  </si>
  <si>
    <t>Facebook</t>
  </si>
  <si>
    <t>WhatsApp</t>
  </si>
  <si>
    <t>Gallery</t>
  </si>
  <si>
    <t>MX Player</t>
  </si>
  <si>
    <t>MI Video</t>
  </si>
  <si>
    <t>Linkedin</t>
  </si>
  <si>
    <t>Google Play Store</t>
  </si>
  <si>
    <t>PowerPoint</t>
  </si>
  <si>
    <t>Chess</t>
  </si>
  <si>
    <t>Music palyer</t>
  </si>
  <si>
    <t>Telegram</t>
  </si>
  <si>
    <t>Twitch</t>
  </si>
  <si>
    <t>Gmail</t>
  </si>
  <si>
    <t>SoundCloud</t>
  </si>
  <si>
    <t>Music</t>
  </si>
  <si>
    <t>Photos</t>
  </si>
  <si>
    <t>Google</t>
  </si>
  <si>
    <t>My CIC</t>
  </si>
  <si>
    <t>Coursera</t>
  </si>
  <si>
    <t>Snaptube</t>
  </si>
  <si>
    <t>inDrive</t>
  </si>
  <si>
    <t>Usage (Hours)</t>
  </si>
  <si>
    <t>Usage Total %</t>
  </si>
  <si>
    <t>Forcasting %</t>
  </si>
  <si>
    <t>Wasted Time</t>
  </si>
  <si>
    <t>Time scale (Hours)</t>
  </si>
  <si>
    <t>Time scale %</t>
  </si>
  <si>
    <t>Month</t>
  </si>
  <si>
    <t>Week</t>
  </si>
  <si>
    <t>Grand Total</t>
  </si>
  <si>
    <t>Day</t>
  </si>
  <si>
    <t xml:space="preserve">
DAILY SCHEDULE</t>
  </si>
  <si>
    <t>Week of:</t>
  </si>
  <si>
    <t>College</t>
  </si>
  <si>
    <t>Work</t>
  </si>
  <si>
    <t>Transport transportation</t>
  </si>
  <si>
    <t>Break</t>
  </si>
  <si>
    <t>sport</t>
  </si>
  <si>
    <t>Eat</t>
  </si>
  <si>
    <t>Studying lessons</t>
  </si>
  <si>
    <t>Sleep</t>
  </si>
  <si>
    <t>Daily activity</t>
  </si>
  <si>
    <t>per month (Hours)</t>
  </si>
  <si>
    <t>Days</t>
  </si>
  <si>
    <t>sleep</t>
  </si>
  <si>
    <t>eat</t>
  </si>
  <si>
    <t>Transportation</t>
  </si>
  <si>
    <t>Sport</t>
  </si>
  <si>
    <t>total</t>
  </si>
  <si>
    <t>Item (Days)</t>
  </si>
  <si>
    <t>OLD</t>
  </si>
  <si>
    <t>NEW</t>
  </si>
  <si>
    <t>Time Save</t>
  </si>
  <si>
    <t>Screen On</t>
  </si>
  <si>
    <t>Time Wasted per Month</t>
  </si>
  <si>
    <t>6.625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</si>
</sst>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&quot; &quot;d"/>
    <numFmt numFmtId="165" formatCode="m&quot;/&quot;d"/>
    <numFmt numFmtId="166" formatCode="h&quot;:&quot;mm&quot; &quot;am/pm&quot; &quot;"/>
  </numFmts>
  <fonts count="19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1.0"/>
      <color theme="1"/>
      <name val="Arial"/>
    </font>
    <font>
      <b/>
      <color theme="1"/>
      <name val="Arial"/>
      <scheme val="minor"/>
    </font>
    <font>
      <sz val="11.0"/>
      <color rgb="FF000000"/>
      <name val="Arial"/>
    </font>
    <font>
      <sz val="11.0"/>
      <color theme="1"/>
      <name val="Arial"/>
    </font>
    <font>
      <sz val="11.0"/>
      <color theme="1"/>
      <name val="Arial"/>
      <scheme val="minor"/>
    </font>
    <font>
      <color theme="1"/>
      <name val="Arial"/>
      <scheme val="minor"/>
    </font>
    <font>
      <sz val="23.0"/>
      <color rgb="FFFFFFFF"/>
      <name val="Roboto"/>
    </font>
    <font/>
    <font>
      <color theme="1"/>
      <name val="Arial"/>
    </font>
    <font>
      <sz val="11.0"/>
      <color rgb="FFFFFFFF"/>
      <name val="Roboto"/>
    </font>
    <font>
      <b/>
      <sz val="11.0"/>
      <color rgb="FFFFFFFF"/>
      <name val="Roboto"/>
    </font>
    <font>
      <color rgb="FF666666"/>
      <name val="Roboto"/>
    </font>
    <font>
      <b/>
      <sz val="11.0"/>
      <color rgb="FF434343"/>
      <name val="Roboto"/>
    </font>
    <font>
      <color rgb="FF434343"/>
      <name val="Roboto"/>
    </font>
    <font>
      <color rgb="FF555555"/>
      <name val="Roboto"/>
    </font>
    <font>
      <color rgb="FF555555"/>
      <name val="Docs-Roboto"/>
    </font>
    <font>
      <color rgb="FF000000"/>
      <name val="&quot;Arial&quot;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F9D58"/>
        <bgColor rgb="FF0F9D58"/>
      </patternFill>
    </fill>
    <fill>
      <patternFill patternType="solid">
        <fgColor rgb="FFF3F3F3"/>
        <bgColor rgb="FFF3F3F3"/>
      </patternFill>
    </fill>
    <fill>
      <patternFill patternType="solid">
        <fgColor rgb="FFC27BA0"/>
        <bgColor rgb="FFC27BA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76A5AF"/>
        <bgColor rgb="FF76A5AF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9FC5E8"/>
        <bgColor rgb="FF9FC5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4D40"/>
      </top>
    </border>
    <border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F3F3F3"/>
      </bottom>
    </border>
    <border>
      <right style="thin">
        <color rgb="FFD9D9D9"/>
      </right>
      <bottom style="thin">
        <color rgb="FFF3F3F3"/>
      </bottom>
    </border>
    <border>
      <right style="thin">
        <color rgb="FFD9D9D9"/>
      </right>
    </border>
    <border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4" numFmtId="46" xfId="0" applyAlignment="1" applyBorder="1" applyFont="1" applyNumberFormat="1">
      <alignment horizontal="center" readingOrder="0" shrinkToFit="0" vertical="bottom" wrapText="0"/>
    </xf>
    <xf borderId="1" fillId="0" fontId="5" numFmtId="46" xfId="0" applyAlignment="1" applyBorder="1" applyFont="1" applyNumberFormat="1">
      <alignment horizontal="center"/>
    </xf>
    <xf borderId="1" fillId="0" fontId="6" numFmtId="46" xfId="0" applyAlignment="1" applyBorder="1" applyFont="1" applyNumberFormat="1">
      <alignment horizontal="center"/>
    </xf>
    <xf borderId="1" fillId="0" fontId="4" numFmtId="46" xfId="0" applyAlignment="1" applyBorder="1" applyFont="1" applyNumberFormat="1">
      <alignment horizontal="center" shrinkToFit="0" vertical="bottom" wrapText="0"/>
    </xf>
    <xf borderId="1" fillId="2" fontId="2" numFmtId="46" xfId="0" applyAlignment="1" applyBorder="1" applyFont="1" applyNumberFormat="1">
      <alignment horizontal="center"/>
    </xf>
    <xf borderId="0" fillId="0" fontId="7" numFmtId="0" xfId="0" applyFont="1"/>
    <xf borderId="0" fillId="0" fontId="7" numFmtId="46" xfId="0" applyFont="1" applyNumberFormat="1"/>
    <xf borderId="0" fillId="0" fontId="7" numFmtId="10" xfId="0" applyFont="1" applyNumberFormat="1"/>
    <xf borderId="1" fillId="2" fontId="7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7" numFmtId="46" xfId="0" applyAlignment="1" applyBorder="1" applyFont="1" applyNumberFormat="1">
      <alignment horizontal="center" readingOrder="0"/>
    </xf>
    <xf borderId="1" fillId="0" fontId="7" numFmtId="10" xfId="0" applyAlignment="1" applyBorder="1" applyFont="1" applyNumberFormat="1">
      <alignment horizontal="center" readingOrder="0"/>
    </xf>
    <xf borderId="1" fillId="0" fontId="7" numFmtId="46" xfId="0" applyAlignment="1" applyBorder="1" applyFont="1" applyNumberFormat="1">
      <alignment horizontal="center"/>
    </xf>
    <xf borderId="2" fillId="3" fontId="8" numFmtId="0" xfId="0" applyAlignment="1" applyBorder="1" applyFill="1" applyFont="1">
      <alignment vertical="bottom"/>
    </xf>
    <xf borderId="2" fillId="0" fontId="9" numFmtId="0" xfId="0" applyBorder="1" applyFont="1"/>
    <xf borderId="2" fillId="3" fontId="10" numFmtId="0" xfId="0" applyAlignment="1" applyBorder="1" applyFont="1">
      <alignment vertical="bottom"/>
    </xf>
    <xf borderId="0" fillId="3" fontId="11" numFmtId="0" xfId="0" applyAlignment="1" applyFont="1">
      <alignment readingOrder="0" vertical="top"/>
    </xf>
    <xf borderId="0" fillId="3" fontId="12" numFmtId="164" xfId="0" applyAlignment="1" applyFont="1" applyNumberFormat="1">
      <alignment vertical="top"/>
    </xf>
    <xf borderId="0" fillId="3" fontId="10" numFmtId="165" xfId="0" applyAlignment="1" applyFont="1" applyNumberFormat="1">
      <alignment vertical="top"/>
    </xf>
    <xf borderId="0" fillId="3" fontId="10" numFmtId="0" xfId="0" applyAlignment="1" applyFont="1">
      <alignment vertical="top"/>
    </xf>
    <xf borderId="0" fillId="0" fontId="10" numFmtId="165" xfId="0" applyAlignment="1" applyFont="1" applyNumberFormat="1">
      <alignment vertical="bottom"/>
    </xf>
    <xf borderId="0" fillId="0" fontId="13" numFmtId="165" xfId="0" applyAlignment="1" applyFont="1" applyNumberFormat="1">
      <alignment horizontal="center" vertical="bottom"/>
    </xf>
    <xf borderId="3" fillId="0" fontId="10" numFmtId="0" xfId="0" applyAlignment="1" applyBorder="1" applyFont="1">
      <alignment vertical="bottom"/>
    </xf>
    <xf borderId="3" fillId="0" fontId="14" numFmtId="0" xfId="0" applyAlignment="1" applyBorder="1" applyFont="1">
      <alignment horizontal="center" vertical="top"/>
    </xf>
    <xf borderId="4" fillId="4" fontId="15" numFmtId="166" xfId="0" applyAlignment="1" applyBorder="1" applyFill="1" applyFont="1" applyNumberFormat="1">
      <alignment horizontal="center"/>
    </xf>
    <xf borderId="5" fillId="5" fontId="16" numFmtId="0" xfId="0" applyAlignment="1" applyBorder="1" applyFill="1" applyFont="1">
      <alignment horizontal="center"/>
    </xf>
    <xf borderId="5" fillId="6" fontId="16" numFmtId="0" xfId="0" applyAlignment="1" applyBorder="1" applyFill="1" applyFont="1">
      <alignment horizontal="center"/>
    </xf>
    <xf borderId="4" fillId="7" fontId="15" numFmtId="166" xfId="0" applyAlignment="1" applyBorder="1" applyFill="1" applyFont="1" applyNumberFormat="1">
      <alignment horizontal="center"/>
    </xf>
    <xf borderId="5" fillId="8" fontId="16" numFmtId="0" xfId="0" applyAlignment="1" applyBorder="1" applyFill="1" applyFont="1">
      <alignment horizontal="center"/>
    </xf>
    <xf borderId="5" fillId="9" fontId="16" numFmtId="0" xfId="0" applyAlignment="1" applyBorder="1" applyFill="1" applyFont="1">
      <alignment horizontal="center"/>
    </xf>
    <xf borderId="5" fillId="10" fontId="16" numFmtId="0" xfId="0" applyAlignment="1" applyBorder="1" applyFill="1" applyFont="1">
      <alignment horizontal="center"/>
    </xf>
    <xf borderId="5" fillId="6" fontId="16" numFmtId="0" xfId="0" applyAlignment="1" applyBorder="1" applyFont="1">
      <alignment horizontal="center" readingOrder="0"/>
    </xf>
    <xf borderId="5" fillId="11" fontId="16" numFmtId="0" xfId="0" applyAlignment="1" applyBorder="1" applyFill="1" applyFont="1">
      <alignment horizontal="center"/>
    </xf>
    <xf borderId="5" fillId="4" fontId="15" numFmtId="166" xfId="0" applyAlignment="1" applyBorder="1" applyFont="1" applyNumberFormat="1">
      <alignment horizontal="center"/>
    </xf>
    <xf borderId="5" fillId="0" fontId="15" numFmtId="166" xfId="0" applyAlignment="1" applyBorder="1" applyFont="1" applyNumberFormat="1">
      <alignment horizontal="center"/>
    </xf>
    <xf borderId="6" fillId="4" fontId="15" numFmtId="166" xfId="0" applyAlignment="1" applyBorder="1" applyFont="1" applyNumberFormat="1">
      <alignment horizontal="center"/>
    </xf>
    <xf borderId="6" fillId="0" fontId="15" numFmtId="166" xfId="0" applyAlignment="1" applyBorder="1" applyFont="1" applyNumberFormat="1">
      <alignment horizontal="center"/>
    </xf>
    <xf borderId="6" fillId="9" fontId="16" numFmtId="0" xfId="0" applyAlignment="1" applyBorder="1" applyFont="1">
      <alignment horizontal="center"/>
    </xf>
    <xf borderId="7" fillId="9" fontId="16" numFmtId="0" xfId="0" applyAlignment="1" applyBorder="1" applyFont="1">
      <alignment horizontal="center"/>
    </xf>
    <xf borderId="7" fillId="6" fontId="16" numFmtId="0" xfId="0" applyAlignment="1" applyBorder="1" applyFont="1">
      <alignment horizontal="center"/>
    </xf>
    <xf borderId="0" fillId="12" fontId="17" numFmtId="0" xfId="0" applyAlignment="1" applyFill="1" applyFont="1">
      <alignment horizontal="center"/>
    </xf>
    <xf borderId="6" fillId="12" fontId="17" numFmtId="0" xfId="0" applyAlignment="1" applyBorder="1" applyFont="1">
      <alignment horizontal="center"/>
    </xf>
    <xf borderId="0" fillId="12" fontId="16" numFmtId="0" xfId="0" applyAlignment="1" applyFont="1">
      <alignment horizontal="center"/>
    </xf>
    <xf borderId="6" fillId="0" fontId="9" numFmtId="0" xfId="0" applyBorder="1" applyFont="1"/>
    <xf borderId="0" fillId="7" fontId="3" numFmtId="0" xfId="0" applyAlignment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0" fillId="7" fontId="7" numFmtId="0" xfId="0" applyAlignment="1" applyFont="1">
      <alignment horizontal="center"/>
    </xf>
    <xf borderId="1" fillId="0" fontId="18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/>
    </xf>
    <xf borderId="0" fillId="0" fontId="18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1" fillId="2" fontId="3" numFmtId="0" xfId="0" applyAlignment="1" applyBorder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Usage % Vs. Apps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( Usege Hours Vs. A'!$C$1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( Usege Hours Vs. A'!$A$2:$A$11</c:f>
            </c:strRef>
          </c:cat>
          <c:val>
            <c:numRef>
              <c:f>'Pivot Table ( Usege Hours Vs. A'!$C$2:$C$11</c:f>
              <c:numCache/>
            </c:numRef>
          </c:val>
        </c:ser>
        <c:axId val="1628245406"/>
        <c:axId val="954591760"/>
      </c:barChart>
      <c:catAx>
        <c:axId val="16282454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Apps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4591760"/>
      </c:catAx>
      <c:valAx>
        <c:axId val="9545917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Usage Total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82454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Forcasting % Vs. Apps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'Pivot Table ( Usege Hours Vs. A'!$D$1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 ( Usege Hours Vs. A'!$A$2:$A$11</c:f>
            </c:strRef>
          </c:cat>
          <c:val>
            <c:numRef>
              <c:f>'Pivot Table ( Usege Hours Vs. A'!$D$2:$D$11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>
                <a:solidFill>
                  <a:srgbClr val="757575"/>
                </a:solidFill>
                <a:latin typeface="+mn-lt"/>
              </a:defRPr>
            </a:pPr>
            <a:r>
              <a:rPr b="1" i="1">
                <a:solidFill>
                  <a:srgbClr val="757575"/>
                </a:solidFill>
                <a:latin typeface="+mn-lt"/>
              </a:rPr>
              <a:t>NEW. Daily activity </a:t>
            </a:r>
          </a:p>
        </c:rich>
      </c:tx>
      <c:overlay val="0"/>
    </c:title>
    <c:view3D>
      <c:rotX val="50"/>
      <c:perspective val="0"/>
    </c:view3D>
    <c:plotArea>
      <c:layout/>
      <c:doughnutChart>
        <c:varyColors val="1"/>
        <c:ser>
          <c:idx val="0"/>
          <c:order val="0"/>
          <c:tx>
            <c:strRef>
              <c:f>'Daily activity'!$C$10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'Daily activity'!$A$11:$A$14</c:f>
            </c:strRef>
          </c:cat>
          <c:val>
            <c:numRef>
              <c:f>'Daily activity'!$C$11:$C$14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47625</xdr:colOff>
      <xdr:row>9</xdr:row>
      <xdr:rowOff>180975</xdr:rowOff>
    </xdr:from>
    <xdr:ext cx="3781425" cy="24860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47625</xdr:colOff>
      <xdr:row>0</xdr:row>
      <xdr:rowOff>57150</xdr:rowOff>
    </xdr:from>
    <xdr:ext cx="3781425" cy="18573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76200</xdr:colOff>
      <xdr:row>0</xdr:row>
      <xdr:rowOff>9525</xdr:rowOff>
    </xdr:from>
    <xdr:ext cx="5029200" cy="29432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26" sheet="Total Hours Usege Apps"/>
  </cacheSource>
  <cacheFields>
    <cacheField name="Apps" numFmtId="0">
      <sharedItems>
        <s v="Youtube"/>
        <s v="instagram"/>
        <s v="Chrome"/>
        <s v="Lichess"/>
        <s v="Facebook"/>
        <s v="WhatsApp"/>
        <s v="Gallery"/>
        <s v="MX Player"/>
        <s v="MI Video"/>
        <s v="Linkedin"/>
        <s v="Google Play Store"/>
        <s v="PowerPoint"/>
        <s v="Chess"/>
        <s v="Music palyer"/>
        <s v="Telegram"/>
        <s v="Twitch"/>
        <s v="Gmail"/>
        <s v="SoundCloud"/>
        <s v="Music"/>
        <s v="Photos"/>
        <s v="Google"/>
        <s v="My CIC"/>
        <s v="Coursera"/>
        <s v="Snaptube"/>
        <s v="inDrive"/>
      </sharedItems>
    </cacheField>
    <cacheField name="November" numFmtId="46">
      <sharedItems containsDate="1" containsString="0" containsBlank="1">
        <d v="1899-12-31T12:59:00Z"/>
        <d v="1899-12-31T19:31:00Z"/>
        <d v="1899-12-30T19:01:00Z"/>
        <m/>
        <d v="1899-12-30T19:36:00Z"/>
        <d v="1899-12-30T03:24:00Z"/>
        <d v="1899-12-30T05:45:00Z"/>
        <d v="1899-12-30T05:32:00Z"/>
        <d v="1899-12-30T01:03:00Z"/>
        <d v="1899-12-30T01:31:00Z"/>
        <d v="1899-12-30T01:24:00Z"/>
        <d v="1899-12-30T01:27:00Z"/>
        <d v="1899-12-30T01:30:00Z"/>
        <d v="1899-12-30T01:47:00Z"/>
        <d v="1899-12-30T00:14:35Z"/>
        <d v="1899-12-30T00:51:46Z"/>
        <d v="1899-12-30T00:11:11Z"/>
        <d v="1899-12-30T00:18:58Z"/>
      </sharedItems>
    </cacheField>
    <cacheField name="December" numFmtId="46">
      <sharedItems containsDate="1" containsString="0" containsBlank="1">
        <d v="1899-12-31T10:44:00Z"/>
        <d v="1899-12-31T13:34:00Z"/>
        <d v="1899-12-30T05:23:00Z"/>
        <d v="1899-12-30T01:26:00Z"/>
        <m/>
        <d v="1899-12-30T04:26:00Z"/>
        <d v="1899-12-30T01:43:00Z"/>
        <d v="1899-12-30T01:59:00Z"/>
        <d v="1899-12-30T03:06:00Z"/>
        <d v="1899-12-30T02:15:00Z"/>
        <d v="1899-12-30T01:08:00Z"/>
        <d v="1899-12-30T01:54:00Z"/>
        <d v="1899-12-30T01:40:00Z"/>
        <d v="1899-12-30T00:23:23Z"/>
        <d v="1899-12-30T00:44:26Z"/>
        <d v="1899-12-30T00:39:38Z"/>
        <d v="1899-12-30T00:36:56Z"/>
        <d v="1899-12-30T00:27:06Z"/>
        <d v="1899-12-30T00:19:42Z"/>
      </sharedItems>
    </cacheField>
    <cacheField name="January" numFmtId="46">
      <sharedItems containsDate="1" containsString="0" containsBlank="1">
        <d v="1900-01-01T01:11:00Z"/>
        <d v="1899-12-31T04:34:00Z"/>
        <d v="1899-12-30T08:01:00Z"/>
        <d v="1899-12-30T21:05:00Z"/>
        <m/>
        <d v="1899-12-30T10:23:00Z"/>
        <d v="1899-12-30T03:50:00Z"/>
        <d v="1899-12-30T11:01:00Z"/>
        <d v="1899-12-30T00:55:15Z"/>
        <d v="1899-12-30T01:08:00Z"/>
        <d v="1899-12-30T00:43:55Z"/>
        <d v="1899-12-30T00:46:17Z"/>
        <d v="1899-12-30T01:20:00Z"/>
        <d v="1899-12-30T00:44:56Z"/>
        <d v="1899-12-30T00:27:23Z"/>
        <d v="1899-12-30T00:10:35Z"/>
        <d v="1899-12-30T01:48:00Z"/>
        <d v="1899-12-30T00:28:12Z"/>
        <d v="1899-12-30T00:31:00Z"/>
        <d v="1899-12-30T00:18:39Z"/>
        <d v="1899-12-30T00:01:42Z"/>
      </sharedItems>
    </cacheField>
    <cacheField name="Total" numFmtId="46">
      <sharedItems containsSemiMixedTypes="0" containsDate="1" containsString="0">
        <d v="1900-01-04T00:54:00Z"/>
        <d v="1900-01-03T13:39:00Z"/>
        <d v="1899-12-31T08:25:00Z"/>
        <d v="1899-12-30T22:31:00Z"/>
        <d v="1899-12-30T19:36:00Z"/>
        <d v="1899-12-30T18:13:00Z"/>
        <d v="1899-12-30T11:18:00Z"/>
        <d v="1899-12-30T11:01:00Z"/>
        <d v="1899-12-30T08:26:15Z"/>
        <d v="1899-12-30T05:17:00Z"/>
        <d v="1899-12-30T03:49:55Z"/>
        <d v="1899-12-30T03:46:00Z"/>
        <d v="1899-12-30T03:18:17Z"/>
        <d v="1899-12-30T03:14:00Z"/>
        <d v="1899-12-30T02:11:56Z"/>
        <d v="1899-12-30T02:07:23Z"/>
        <d v="1899-12-30T02:03:58Z"/>
        <d v="1899-12-30T01:48:00Z"/>
        <d v="1899-12-30T01:47:00Z"/>
        <d v="1899-12-30T01:27:13Z"/>
        <d v="1899-12-30T01:22:46Z"/>
        <d v="1899-12-30T00:58:17Z"/>
        <d v="1899-12-30T00:48:07Z"/>
        <d v="1899-12-30T00:47:46Z"/>
        <d v="1899-12-30T00:19:42Z"/>
      </sharedItems>
    </cacheField>
    <cacheField name="AVG per Month" numFmtId="46">
      <sharedItems containsSemiMixedTypes="0" containsDate="1" containsString="0">
        <d v="1899-12-31T16:18:00Z"/>
        <d v="1899-12-31T12:33:00Z"/>
        <d v="1899-12-30T10:48:20Z"/>
        <d v="1899-12-30T11:15:30Z"/>
        <d v="1899-12-30T19:36:00Z"/>
        <d v="1899-12-30T06:04:20Z"/>
        <d v="1899-12-30T03:46:00Z"/>
        <d v="1899-12-30T11:01:00Z"/>
        <d v="1899-12-30T02:48:45Z"/>
        <d v="1899-12-30T01:45:40Z"/>
        <d v="1899-12-30T01:54:57Z"/>
        <d v="1899-12-30T01:53:00Z"/>
        <d v="1899-12-30T01:06:05Z"/>
        <d v="1899-12-30T01:37:00Z"/>
        <d v="1899-12-30T01:05:58Z"/>
        <d v="1899-12-30T01:03:41Z"/>
        <d v="1899-12-30T00:41:19Z"/>
        <d v="1899-12-30T01:48:00Z"/>
        <d v="1899-12-30T01:47:00Z"/>
        <d v="1899-12-30T00:29:04Z"/>
        <d v="1899-12-30T00:41:23Z"/>
        <d v="1899-12-30T00:29:08Z"/>
        <d v="1899-12-30T00:24:03Z"/>
        <d v="1899-12-30T00:15:55Z"/>
        <d v="1899-12-30T00:19:42Z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( Usege Hours Vs. A" cacheId="0" dataCaption="" compact="0" compactData="0">
  <location ref="A1:D27" firstHeaderRow="0" firstDataRow="2" firstDataCol="0"/>
  <pivotFields>
    <pivotField name="Apps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  <autoSortScope>
        <pivotArea>
          <references>
            <reference field="4294967294">
              <x v="1"/>
            </reference>
          </references>
        </pivotArea>
      </autoSortScope>
    </pivotField>
    <pivotField name="November" compact="0" numFmtId="4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December" compact="0" numFmtId="4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January" compact="0" numFmtId="4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Total" dataField="1" compact="0" numFmtId="4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AVG per Month" dataField="1" compact="0" numFmtId="4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</pivotFields>
  <rowFields>
    <field x="0"/>
  </rowFields>
  <colFields>
    <field x="-2"/>
  </colFields>
  <dataFields>
    <dataField name="Usage (Hours)" fld="4" baseField="0"/>
    <dataField name="Usage Total %" fld="4" showDataAs="percentOfCol" baseField="0" numFmtId="10"/>
    <dataField name="Forcasting %" fld="5" showDataAs="percentOfCol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0.25"/>
    <col customWidth="1" min="3" max="3" width="10.13"/>
    <col customWidth="1" min="4" max="5" width="9.0"/>
    <col customWidth="1" min="6" max="6" width="12.88"/>
    <col customWidth="1" min="7" max="8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>
      <c r="A2" s="4" t="s">
        <v>6</v>
      </c>
      <c r="B2" s="5">
        <v>1.5409722222222222</v>
      </c>
      <c r="C2" s="5">
        <v>1.4472222222222222</v>
      </c>
      <c r="D2" s="5">
        <v>2.0493055555555557</v>
      </c>
      <c r="E2" s="6">
        <f t="shared" ref="E2:E26" si="1">SUM(B2:D2)</f>
        <v>5.0375</v>
      </c>
      <c r="F2" s="7">
        <f t="shared" ref="F2:F26" si="2">AVERAGE(B2:D2)</f>
        <v>1.679166667</v>
      </c>
    </row>
    <row r="3">
      <c r="A3" s="4" t="s">
        <v>7</v>
      </c>
      <c r="B3" s="5">
        <v>1.8131944444444446</v>
      </c>
      <c r="C3" s="5">
        <v>1.5652777777777778</v>
      </c>
      <c r="D3" s="5">
        <v>1.1902777777777778</v>
      </c>
      <c r="E3" s="6">
        <f t="shared" si="1"/>
        <v>4.56875</v>
      </c>
      <c r="F3" s="7">
        <f t="shared" si="2"/>
        <v>1.522916667</v>
      </c>
    </row>
    <row r="4">
      <c r="A4" s="4" t="s">
        <v>8</v>
      </c>
      <c r="B4" s="5">
        <v>0.7923611111111111</v>
      </c>
      <c r="C4" s="5">
        <v>0.22430555555555556</v>
      </c>
      <c r="D4" s="5">
        <v>0.33402777777777776</v>
      </c>
      <c r="E4" s="6">
        <f t="shared" si="1"/>
        <v>1.350694444</v>
      </c>
      <c r="F4" s="7">
        <f t="shared" si="2"/>
        <v>0.4502314815</v>
      </c>
    </row>
    <row r="5">
      <c r="A5" s="4" t="s">
        <v>9</v>
      </c>
      <c r="B5" s="8"/>
      <c r="C5" s="5">
        <v>0.059722222222222225</v>
      </c>
      <c r="D5" s="5">
        <v>0.8784722222222222</v>
      </c>
      <c r="E5" s="6">
        <f t="shared" si="1"/>
        <v>0.9381944444</v>
      </c>
      <c r="F5" s="7">
        <f t="shared" si="2"/>
        <v>0.4690972222</v>
      </c>
    </row>
    <row r="6">
      <c r="A6" s="4" t="s">
        <v>10</v>
      </c>
      <c r="B6" s="5">
        <v>0.8166666666666667</v>
      </c>
      <c r="C6" s="8"/>
      <c r="D6" s="8"/>
      <c r="E6" s="6">
        <f t="shared" si="1"/>
        <v>0.8166666667</v>
      </c>
      <c r="F6" s="7">
        <f t="shared" si="2"/>
        <v>0.8166666667</v>
      </c>
    </row>
    <row r="7">
      <c r="A7" s="4" t="s">
        <v>11</v>
      </c>
      <c r="B7" s="5">
        <v>0.14166666666666666</v>
      </c>
      <c r="C7" s="5">
        <v>0.18472222222222223</v>
      </c>
      <c r="D7" s="5">
        <v>0.4326388888888889</v>
      </c>
      <c r="E7" s="6">
        <f t="shared" si="1"/>
        <v>0.7590277778</v>
      </c>
      <c r="F7" s="7">
        <f t="shared" si="2"/>
        <v>0.2530092593</v>
      </c>
    </row>
    <row r="8">
      <c r="A8" s="4" t="s">
        <v>12</v>
      </c>
      <c r="B8" s="5">
        <v>0.23958333333333334</v>
      </c>
      <c r="C8" s="5">
        <v>0.07152777777777777</v>
      </c>
      <c r="D8" s="5">
        <v>0.1597222222222222</v>
      </c>
      <c r="E8" s="6">
        <f t="shared" si="1"/>
        <v>0.4708333333</v>
      </c>
      <c r="F8" s="7">
        <f t="shared" si="2"/>
        <v>0.1569444444</v>
      </c>
    </row>
    <row r="9">
      <c r="A9" s="4" t="s">
        <v>13</v>
      </c>
      <c r="B9" s="8"/>
      <c r="C9" s="8"/>
      <c r="D9" s="5">
        <v>0.45902777777777776</v>
      </c>
      <c r="E9" s="6">
        <f t="shared" si="1"/>
        <v>0.4590277778</v>
      </c>
      <c r="F9" s="7">
        <f t="shared" si="2"/>
        <v>0.4590277778</v>
      </c>
    </row>
    <row r="10">
      <c r="A10" s="4" t="s">
        <v>14</v>
      </c>
      <c r="B10" s="5">
        <v>0.23055555555555557</v>
      </c>
      <c r="C10" s="5">
        <v>0.08263888888888889</v>
      </c>
      <c r="D10" s="5">
        <v>0.03836805555555556</v>
      </c>
      <c r="E10" s="6">
        <f t="shared" si="1"/>
        <v>0.3515625</v>
      </c>
      <c r="F10" s="7">
        <f t="shared" si="2"/>
        <v>0.1171875</v>
      </c>
    </row>
    <row r="11">
      <c r="A11" s="4" t="s">
        <v>15</v>
      </c>
      <c r="B11" s="5">
        <v>0.04375</v>
      </c>
      <c r="C11" s="5">
        <v>0.12916666666666668</v>
      </c>
      <c r="D11" s="5">
        <v>0.04722222222222222</v>
      </c>
      <c r="E11" s="6">
        <f t="shared" si="1"/>
        <v>0.2201388889</v>
      </c>
      <c r="F11" s="7">
        <f t="shared" si="2"/>
        <v>0.07337962963</v>
      </c>
    </row>
    <row r="12">
      <c r="A12" s="4" t="s">
        <v>16</v>
      </c>
      <c r="B12" s="8"/>
      <c r="C12" s="5">
        <v>0.12916666666666668</v>
      </c>
      <c r="D12" s="5">
        <v>0.030497685185185187</v>
      </c>
      <c r="E12" s="6">
        <f t="shared" si="1"/>
        <v>0.1596643519</v>
      </c>
      <c r="F12" s="7">
        <f t="shared" si="2"/>
        <v>0.07983217593</v>
      </c>
    </row>
    <row r="13">
      <c r="A13" s="4" t="s">
        <v>17</v>
      </c>
      <c r="B13" s="5">
        <v>0.06319444444444444</v>
      </c>
      <c r="C13" s="5">
        <v>0.09375</v>
      </c>
      <c r="D13" s="8"/>
      <c r="E13" s="6">
        <f t="shared" si="1"/>
        <v>0.1569444444</v>
      </c>
      <c r="F13" s="7">
        <f t="shared" si="2"/>
        <v>0.07847222222</v>
      </c>
    </row>
    <row r="14">
      <c r="A14" s="4" t="s">
        <v>18</v>
      </c>
      <c r="B14" s="5">
        <v>0.058333333333333334</v>
      </c>
      <c r="C14" s="5">
        <v>0.04722222222222222</v>
      </c>
      <c r="D14" s="5">
        <v>0.03214120370370371</v>
      </c>
      <c r="E14" s="6">
        <f t="shared" si="1"/>
        <v>0.1376967593</v>
      </c>
      <c r="F14" s="7">
        <f t="shared" si="2"/>
        <v>0.04589891975</v>
      </c>
    </row>
    <row r="15">
      <c r="A15" s="4" t="s">
        <v>19</v>
      </c>
      <c r="B15" s="8"/>
      <c r="C15" s="5">
        <v>0.07916666666666666</v>
      </c>
      <c r="D15" s="5">
        <v>0.05555555555555555</v>
      </c>
      <c r="E15" s="6">
        <f t="shared" si="1"/>
        <v>0.1347222222</v>
      </c>
      <c r="F15" s="7">
        <f t="shared" si="2"/>
        <v>0.06736111111</v>
      </c>
    </row>
    <row r="16">
      <c r="A16" s="4" t="s">
        <v>20</v>
      </c>
      <c r="B16" s="5">
        <v>0.06041666666666667</v>
      </c>
      <c r="C16" s="8"/>
      <c r="D16" s="5">
        <v>0.031203703703703702</v>
      </c>
      <c r="E16" s="6">
        <f t="shared" si="1"/>
        <v>0.09162037037</v>
      </c>
      <c r="F16" s="7">
        <f t="shared" si="2"/>
        <v>0.04581018519</v>
      </c>
    </row>
    <row r="17">
      <c r="A17" s="4" t="s">
        <v>21</v>
      </c>
      <c r="B17" s="8"/>
      <c r="C17" s="5">
        <v>0.06944444444444445</v>
      </c>
      <c r="D17" s="5">
        <v>0.019016203703703705</v>
      </c>
      <c r="E17" s="6">
        <f t="shared" si="1"/>
        <v>0.08846064815</v>
      </c>
      <c r="F17" s="7">
        <f t="shared" si="2"/>
        <v>0.04423032407</v>
      </c>
    </row>
    <row r="18">
      <c r="A18" s="4" t="s">
        <v>22</v>
      </c>
      <c r="B18" s="5">
        <v>0.0625</v>
      </c>
      <c r="C18" s="5">
        <v>0.016238425925925927</v>
      </c>
      <c r="D18" s="5">
        <v>0.007349537037037037</v>
      </c>
      <c r="E18" s="6">
        <f t="shared" si="1"/>
        <v>0.08608796296</v>
      </c>
      <c r="F18" s="7">
        <f t="shared" si="2"/>
        <v>0.02869598765</v>
      </c>
    </row>
    <row r="19">
      <c r="A19" s="4" t="s">
        <v>23</v>
      </c>
      <c r="B19" s="8"/>
      <c r="C19" s="8"/>
      <c r="D19" s="5">
        <v>0.075</v>
      </c>
      <c r="E19" s="6">
        <f t="shared" si="1"/>
        <v>0.075</v>
      </c>
      <c r="F19" s="7">
        <f t="shared" si="2"/>
        <v>0.075</v>
      </c>
    </row>
    <row r="20">
      <c r="A20" s="4" t="s">
        <v>24</v>
      </c>
      <c r="B20" s="5">
        <v>0.07430555555555556</v>
      </c>
      <c r="C20" s="8"/>
      <c r="D20" s="8"/>
      <c r="E20" s="6">
        <f t="shared" si="1"/>
        <v>0.07430555556</v>
      </c>
      <c r="F20" s="7">
        <f t="shared" si="2"/>
        <v>0.07430555556</v>
      </c>
    </row>
    <row r="21">
      <c r="A21" s="4" t="s">
        <v>25</v>
      </c>
      <c r="B21" s="5">
        <v>0.010127314814814815</v>
      </c>
      <c r="C21" s="5">
        <v>0.03085648148148148</v>
      </c>
      <c r="D21" s="5">
        <v>0.019583333333333335</v>
      </c>
      <c r="E21" s="6">
        <f t="shared" si="1"/>
        <v>0.06056712963</v>
      </c>
      <c r="F21" s="7">
        <f t="shared" si="2"/>
        <v>0.02018904321</v>
      </c>
    </row>
    <row r="22">
      <c r="A22" s="4" t="s">
        <v>26</v>
      </c>
      <c r="B22" s="5">
        <v>0.03594907407407407</v>
      </c>
      <c r="C22" s="8"/>
      <c r="D22" s="5">
        <v>0.021527777777777778</v>
      </c>
      <c r="E22" s="6">
        <f t="shared" si="1"/>
        <v>0.05747685185</v>
      </c>
      <c r="F22" s="7">
        <f t="shared" si="2"/>
        <v>0.02873842593</v>
      </c>
    </row>
    <row r="23">
      <c r="A23" s="4" t="s">
        <v>27</v>
      </c>
      <c r="B23" s="8"/>
      <c r="C23" s="5">
        <v>0.027523148148148147</v>
      </c>
      <c r="D23" s="5">
        <v>0.012951388888888889</v>
      </c>
      <c r="E23" s="6">
        <f t="shared" si="1"/>
        <v>0.04047453704</v>
      </c>
      <c r="F23" s="7">
        <f t="shared" si="2"/>
        <v>0.02023726852</v>
      </c>
    </row>
    <row r="24">
      <c r="A24" s="4" t="s">
        <v>28</v>
      </c>
      <c r="B24" s="5">
        <v>0.007766203703703704</v>
      </c>
      <c r="C24" s="5">
        <v>0.02564814814814815</v>
      </c>
      <c r="D24" s="8"/>
      <c r="E24" s="6">
        <f t="shared" si="1"/>
        <v>0.03341435185</v>
      </c>
      <c r="F24" s="7">
        <f t="shared" si="2"/>
        <v>0.01670717593</v>
      </c>
    </row>
    <row r="25">
      <c r="A25" s="4" t="s">
        <v>29</v>
      </c>
      <c r="B25" s="5">
        <v>0.013171296296296296</v>
      </c>
      <c r="C25" s="5">
        <v>0.018819444444444444</v>
      </c>
      <c r="D25" s="5">
        <v>0.0011805555555555556</v>
      </c>
      <c r="E25" s="6">
        <f t="shared" si="1"/>
        <v>0.0331712963</v>
      </c>
      <c r="F25" s="7">
        <f t="shared" si="2"/>
        <v>0.01105709877</v>
      </c>
    </row>
    <row r="26">
      <c r="A26" s="4" t="s">
        <v>30</v>
      </c>
      <c r="B26" s="8"/>
      <c r="C26" s="5">
        <v>0.013680555555555555</v>
      </c>
      <c r="D26" s="8"/>
      <c r="E26" s="6">
        <f t="shared" si="1"/>
        <v>0.01368055556</v>
      </c>
      <c r="F26" s="7">
        <f t="shared" si="2"/>
        <v>0.01368055556</v>
      </c>
    </row>
    <row r="27">
      <c r="A27" s="2" t="s">
        <v>4</v>
      </c>
      <c r="B27" s="9">
        <f t="shared" ref="B27:F27" si="3">SUM(B$2:B$26)</f>
        <v>6.004513889</v>
      </c>
      <c r="C27" s="9">
        <f t="shared" si="3"/>
        <v>4.316099537</v>
      </c>
      <c r="D27" s="9">
        <f t="shared" si="3"/>
        <v>5.895069444</v>
      </c>
      <c r="E27" s="9">
        <f t="shared" si="3"/>
        <v>16.21568287</v>
      </c>
      <c r="F27" s="9">
        <f t="shared" si="3"/>
        <v>6.647843364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14.25"/>
    <col customWidth="1" min="2" max="2" width="11.38"/>
    <col customWidth="1" min="3" max="3" width="11.5"/>
    <col customWidth="1" min="4" max="4" width="10.63"/>
    <col customWidth="1" min="6" max="6" width="10.63"/>
    <col customWidth="1" min="7" max="7" width="14.6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>
      <c r="F24" s="13" t="s">
        <v>34</v>
      </c>
      <c r="G24" s="13" t="s">
        <v>35</v>
      </c>
      <c r="H24" s="13" t="s">
        <v>36</v>
      </c>
    </row>
    <row r="25">
      <c r="F25" s="14" t="s">
        <v>37</v>
      </c>
      <c r="G25" s="15">
        <v>5.997627314814815</v>
      </c>
      <c r="H25" s="16">
        <f>144/730</f>
        <v>0.197260274</v>
      </c>
    </row>
    <row r="26">
      <c r="F26" s="14" t="s">
        <v>38</v>
      </c>
      <c r="G26" s="15">
        <v>1.4994097222222222</v>
      </c>
      <c r="H26" s="16">
        <f>36/168</f>
        <v>0.2142857143</v>
      </c>
    </row>
    <row r="27">
      <c r="F27" s="14" t="s">
        <v>40</v>
      </c>
      <c r="G27" s="17">
        <f>G26/7</f>
        <v>0.2142013889</v>
      </c>
      <c r="H27" s="16">
        <f>5/24</f>
        <v>0.2083333333</v>
      </c>
    </row>
  </sheetData>
  <mergeCells count="1">
    <mergeCell ref="E24:E27"/>
  </mergeCells>
  <conditionalFormatting sqref="A2:A26 B16:B26">
    <cfRule type="cellIs" dxfId="0" priority="1" operator="greaterThan">
      <formula>"10%"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19.0"/>
    <col customWidth="1" min="3" max="4" width="13.5"/>
    <col customWidth="1" min="5" max="5" width="19.0"/>
    <col customWidth="1" min="6" max="7" width="13.5"/>
    <col customWidth="1" min="8" max="8" width="19.0"/>
  </cols>
  <sheetData>
    <row r="1">
      <c r="A1" s="18" t="s">
        <v>41</v>
      </c>
      <c r="B1" s="19"/>
      <c r="C1" s="19"/>
      <c r="D1" s="20"/>
      <c r="E1" s="20"/>
      <c r="F1" s="20"/>
      <c r="G1" s="20"/>
      <c r="H1" s="20"/>
    </row>
    <row r="2">
      <c r="A2" s="21" t="s">
        <v>42</v>
      </c>
      <c r="B2" s="22">
        <v>45330.0</v>
      </c>
      <c r="C2" s="23"/>
      <c r="D2" s="24"/>
    </row>
    <row r="3">
      <c r="A3" s="25"/>
      <c r="B3" s="26">
        <f>B2</f>
        <v>45330</v>
      </c>
      <c r="C3" s="26">
        <f>B2+1</f>
        <v>45331</v>
      </c>
      <c r="D3" s="26">
        <f>B2+2</f>
        <v>45332</v>
      </c>
      <c r="E3" s="26">
        <f>B2+3</f>
        <v>45333</v>
      </c>
      <c r="F3" s="26">
        <f>B2+4</f>
        <v>45334</v>
      </c>
      <c r="G3" s="26">
        <f>B2+5</f>
        <v>45335</v>
      </c>
      <c r="H3" s="26">
        <f>B2+6</f>
        <v>45336</v>
      </c>
    </row>
    <row r="4">
      <c r="A4" s="27"/>
      <c r="B4" s="28" t="str">
        <f t="shared" ref="B4:H4" si="1">upper(TEXT(B3, "DDDD"))</f>
        <v>THURSDAY</v>
      </c>
      <c r="C4" s="28" t="str">
        <f t="shared" si="1"/>
        <v>FRIDAY</v>
      </c>
      <c r="D4" s="28" t="str">
        <f t="shared" si="1"/>
        <v>SATURDAY</v>
      </c>
      <c r="E4" s="28" t="str">
        <f t="shared" si="1"/>
        <v>SUNDAY</v>
      </c>
      <c r="F4" s="28" t="str">
        <f t="shared" si="1"/>
        <v>MONDAY</v>
      </c>
      <c r="G4" s="28" t="str">
        <f t="shared" si="1"/>
        <v>TUESDAY</v>
      </c>
      <c r="H4" s="28" t="str">
        <f t="shared" si="1"/>
        <v>WEDNESDAY</v>
      </c>
    </row>
    <row r="5">
      <c r="A5" s="29">
        <v>0.3333333333333333</v>
      </c>
      <c r="B5" s="30" t="s">
        <v>43</v>
      </c>
      <c r="C5" s="31" t="s">
        <v>44</v>
      </c>
      <c r="D5" s="31" t="s">
        <v>44</v>
      </c>
      <c r="E5" s="30" t="s">
        <v>43</v>
      </c>
      <c r="F5" s="31" t="s">
        <v>44</v>
      </c>
      <c r="G5" s="31" t="s">
        <v>44</v>
      </c>
      <c r="H5" s="31" t="s">
        <v>44</v>
      </c>
    </row>
    <row r="6">
      <c r="A6" s="32">
        <v>0.3541666666666667</v>
      </c>
      <c r="B6" s="30" t="s">
        <v>43</v>
      </c>
      <c r="C6" s="31" t="s">
        <v>44</v>
      </c>
      <c r="D6" s="31" t="s">
        <v>44</v>
      </c>
      <c r="E6" s="30" t="s">
        <v>43</v>
      </c>
      <c r="F6" s="31" t="s">
        <v>44</v>
      </c>
      <c r="G6" s="31" t="s">
        <v>44</v>
      </c>
      <c r="H6" s="31" t="s">
        <v>44</v>
      </c>
    </row>
    <row r="7">
      <c r="A7" s="29">
        <v>0.375</v>
      </c>
      <c r="B7" s="30" t="s">
        <v>43</v>
      </c>
      <c r="C7" s="31" t="s">
        <v>44</v>
      </c>
      <c r="D7" s="31" t="s">
        <v>44</v>
      </c>
      <c r="E7" s="30" t="s">
        <v>43</v>
      </c>
      <c r="F7" s="31" t="s">
        <v>44</v>
      </c>
      <c r="G7" s="31" t="s">
        <v>44</v>
      </c>
      <c r="H7" s="31" t="s">
        <v>44</v>
      </c>
    </row>
    <row r="8">
      <c r="A8" s="32">
        <v>0.3958333333333333</v>
      </c>
      <c r="B8" s="30" t="s">
        <v>43</v>
      </c>
      <c r="C8" s="31" t="s">
        <v>44</v>
      </c>
      <c r="D8" s="31" t="s">
        <v>44</v>
      </c>
      <c r="E8" s="30" t="s">
        <v>43</v>
      </c>
      <c r="F8" s="31" t="s">
        <v>44</v>
      </c>
      <c r="G8" s="31" t="s">
        <v>44</v>
      </c>
      <c r="H8" s="31" t="s">
        <v>44</v>
      </c>
    </row>
    <row r="9">
      <c r="A9" s="29">
        <v>0.4166666666666667</v>
      </c>
      <c r="B9" s="30" t="s">
        <v>43</v>
      </c>
      <c r="C9" s="31" t="s">
        <v>44</v>
      </c>
      <c r="D9" s="31" t="s">
        <v>44</v>
      </c>
      <c r="E9" s="30" t="s">
        <v>43</v>
      </c>
      <c r="F9" s="31" t="s">
        <v>44</v>
      </c>
      <c r="G9" s="31" t="s">
        <v>44</v>
      </c>
      <c r="H9" s="30" t="s">
        <v>43</v>
      </c>
    </row>
    <row r="10">
      <c r="A10" s="32">
        <v>0.4375</v>
      </c>
      <c r="B10" s="30" t="s">
        <v>43</v>
      </c>
      <c r="C10" s="31" t="s">
        <v>44</v>
      </c>
      <c r="D10" s="31" t="s">
        <v>44</v>
      </c>
      <c r="E10" s="30" t="s">
        <v>43</v>
      </c>
      <c r="F10" s="31" t="s">
        <v>44</v>
      </c>
      <c r="G10" s="31" t="s">
        <v>44</v>
      </c>
      <c r="H10" s="30" t="s">
        <v>43</v>
      </c>
    </row>
    <row r="11">
      <c r="A11" s="29">
        <v>0.4583333333333333</v>
      </c>
      <c r="B11" s="30" t="s">
        <v>43</v>
      </c>
      <c r="C11" s="31" t="s">
        <v>44</v>
      </c>
      <c r="D11" s="31" t="s">
        <v>44</v>
      </c>
      <c r="E11" s="30" t="s">
        <v>43</v>
      </c>
      <c r="F11" s="31" t="s">
        <v>44</v>
      </c>
      <c r="G11" s="31" t="s">
        <v>44</v>
      </c>
      <c r="H11" s="30" t="s">
        <v>43</v>
      </c>
    </row>
    <row r="12">
      <c r="A12" s="32">
        <v>0.4791666666666667</v>
      </c>
      <c r="B12" s="30" t="s">
        <v>43</v>
      </c>
      <c r="C12" s="31" t="s">
        <v>44</v>
      </c>
      <c r="D12" s="31" t="s">
        <v>44</v>
      </c>
      <c r="E12" s="30" t="s">
        <v>43</v>
      </c>
      <c r="F12" s="31" t="s">
        <v>44</v>
      </c>
      <c r="G12" s="31" t="s">
        <v>44</v>
      </c>
      <c r="H12" s="30" t="s">
        <v>43</v>
      </c>
    </row>
    <row r="13">
      <c r="A13" s="29">
        <v>0.5</v>
      </c>
      <c r="B13" s="33" t="s">
        <v>45</v>
      </c>
      <c r="C13" s="31" t="s">
        <v>44</v>
      </c>
      <c r="D13" s="31" t="s">
        <v>44</v>
      </c>
      <c r="E13" s="30" t="s">
        <v>43</v>
      </c>
      <c r="F13" s="31" t="s">
        <v>44</v>
      </c>
      <c r="G13" s="31" t="s">
        <v>44</v>
      </c>
      <c r="H13" s="30" t="s">
        <v>43</v>
      </c>
    </row>
    <row r="14">
      <c r="A14" s="32">
        <v>0.5208333333333334</v>
      </c>
      <c r="B14" s="33" t="s">
        <v>45</v>
      </c>
      <c r="C14" s="31" t="s">
        <v>44</v>
      </c>
      <c r="D14" s="31" t="s">
        <v>44</v>
      </c>
      <c r="E14" s="30" t="s">
        <v>43</v>
      </c>
      <c r="F14" s="31" t="s">
        <v>44</v>
      </c>
      <c r="G14" s="31" t="s">
        <v>44</v>
      </c>
      <c r="H14" s="30" t="s">
        <v>43</v>
      </c>
    </row>
    <row r="15">
      <c r="A15" s="29">
        <v>0.5416666666666666</v>
      </c>
      <c r="B15" s="34" t="s">
        <v>46</v>
      </c>
      <c r="C15" s="34" t="s">
        <v>46</v>
      </c>
      <c r="D15" s="34" t="s">
        <v>46</v>
      </c>
      <c r="E15" s="33" t="s">
        <v>45</v>
      </c>
      <c r="F15" s="34" t="s">
        <v>46</v>
      </c>
      <c r="G15" s="34" t="s">
        <v>46</v>
      </c>
      <c r="H15" s="30" t="s">
        <v>43</v>
      </c>
    </row>
    <row r="16">
      <c r="A16" s="32">
        <v>0.5625</v>
      </c>
      <c r="B16" s="31" t="s">
        <v>44</v>
      </c>
      <c r="C16" s="34" t="s">
        <v>46</v>
      </c>
      <c r="D16" s="34" t="s">
        <v>46</v>
      </c>
      <c r="E16" s="33" t="s">
        <v>45</v>
      </c>
      <c r="F16" s="34" t="s">
        <v>46</v>
      </c>
      <c r="G16" s="34" t="s">
        <v>46</v>
      </c>
      <c r="H16" s="30" t="s">
        <v>43</v>
      </c>
    </row>
    <row r="17">
      <c r="A17" s="29">
        <v>0.5833333333333334</v>
      </c>
      <c r="B17" s="31" t="s">
        <v>44</v>
      </c>
      <c r="C17" s="34" t="s">
        <v>46</v>
      </c>
      <c r="D17" s="34" t="s">
        <v>46</v>
      </c>
      <c r="E17" s="34" t="s">
        <v>46</v>
      </c>
      <c r="F17" s="34" t="s">
        <v>46</v>
      </c>
      <c r="G17" s="34" t="s">
        <v>46</v>
      </c>
      <c r="H17" s="30" t="s">
        <v>43</v>
      </c>
    </row>
    <row r="18">
      <c r="A18" s="32">
        <v>0.6041666666666666</v>
      </c>
      <c r="B18" s="31" t="s">
        <v>44</v>
      </c>
      <c r="C18" s="34" t="s">
        <v>46</v>
      </c>
      <c r="D18" s="34" t="s">
        <v>46</v>
      </c>
      <c r="E18" s="31" t="s">
        <v>44</v>
      </c>
      <c r="F18" s="34" t="s">
        <v>46</v>
      </c>
      <c r="G18" s="34" t="s">
        <v>46</v>
      </c>
      <c r="H18" s="30" t="s">
        <v>43</v>
      </c>
    </row>
    <row r="19">
      <c r="A19" s="29">
        <v>0.625</v>
      </c>
      <c r="B19" s="31" t="s">
        <v>44</v>
      </c>
      <c r="C19" s="31" t="s">
        <v>44</v>
      </c>
      <c r="D19" s="31" t="s">
        <v>44</v>
      </c>
      <c r="E19" s="31" t="s">
        <v>44</v>
      </c>
      <c r="F19" s="31" t="s">
        <v>44</v>
      </c>
      <c r="G19" s="31" t="s">
        <v>44</v>
      </c>
      <c r="H19" s="33" t="s">
        <v>45</v>
      </c>
    </row>
    <row r="20">
      <c r="A20" s="32">
        <v>0.6458333333333334</v>
      </c>
      <c r="B20" s="31" t="s">
        <v>44</v>
      </c>
      <c r="C20" s="31" t="s">
        <v>44</v>
      </c>
      <c r="D20" s="31" t="s">
        <v>44</v>
      </c>
      <c r="E20" s="31" t="s">
        <v>44</v>
      </c>
      <c r="F20" s="31" t="s">
        <v>44</v>
      </c>
      <c r="G20" s="31" t="s">
        <v>44</v>
      </c>
      <c r="H20" s="33" t="s">
        <v>45</v>
      </c>
    </row>
    <row r="21">
      <c r="A21" s="29">
        <v>0.6666666666666666</v>
      </c>
      <c r="B21" s="31" t="s">
        <v>44</v>
      </c>
      <c r="C21" s="31" t="s">
        <v>44</v>
      </c>
      <c r="D21" s="31" t="s">
        <v>44</v>
      </c>
      <c r="E21" s="31" t="s">
        <v>44</v>
      </c>
      <c r="F21" s="31" t="s">
        <v>44</v>
      </c>
      <c r="G21" s="31" t="s">
        <v>44</v>
      </c>
      <c r="H21" s="34" t="s">
        <v>46</v>
      </c>
    </row>
    <row r="22">
      <c r="A22" s="32">
        <v>0.6875</v>
      </c>
      <c r="B22" s="35" t="s">
        <v>47</v>
      </c>
      <c r="C22" s="35" t="s">
        <v>47</v>
      </c>
      <c r="D22" s="35" t="s">
        <v>47</v>
      </c>
      <c r="E22" s="35" t="s">
        <v>47</v>
      </c>
      <c r="F22" s="35" t="s">
        <v>47</v>
      </c>
      <c r="G22" s="35" t="s">
        <v>47</v>
      </c>
      <c r="H22" s="35" t="s">
        <v>47</v>
      </c>
    </row>
    <row r="23">
      <c r="A23" s="29">
        <v>0.7083333333333334</v>
      </c>
      <c r="B23" s="36" t="s">
        <v>48</v>
      </c>
      <c r="C23" s="36" t="s">
        <v>48</v>
      </c>
      <c r="D23" s="36" t="s">
        <v>48</v>
      </c>
      <c r="E23" s="36" t="s">
        <v>48</v>
      </c>
      <c r="F23" s="36" t="s">
        <v>48</v>
      </c>
      <c r="G23" s="36" t="s">
        <v>48</v>
      </c>
      <c r="H23" s="36" t="s">
        <v>48</v>
      </c>
    </row>
    <row r="24">
      <c r="A24" s="32">
        <v>0.7291666666666666</v>
      </c>
      <c r="B24" s="31" t="s">
        <v>44</v>
      </c>
      <c r="C24" s="31" t="s">
        <v>44</v>
      </c>
      <c r="D24" s="31" t="s">
        <v>44</v>
      </c>
      <c r="E24" s="31" t="s">
        <v>44</v>
      </c>
      <c r="F24" s="31" t="s">
        <v>44</v>
      </c>
      <c r="G24" s="31" t="s">
        <v>44</v>
      </c>
      <c r="H24" s="31" t="s">
        <v>44</v>
      </c>
    </row>
    <row r="25">
      <c r="A25" s="29">
        <v>0.75</v>
      </c>
      <c r="B25" s="37" t="s">
        <v>49</v>
      </c>
      <c r="C25" s="37" t="s">
        <v>49</v>
      </c>
      <c r="D25" s="37" t="s">
        <v>49</v>
      </c>
      <c r="E25" s="37" t="s">
        <v>49</v>
      </c>
      <c r="F25" s="37" t="s">
        <v>49</v>
      </c>
      <c r="G25" s="37" t="s">
        <v>49</v>
      </c>
      <c r="H25" s="37" t="s">
        <v>49</v>
      </c>
    </row>
    <row r="26">
      <c r="A26" s="32">
        <v>0.7708333333333334</v>
      </c>
      <c r="B26" s="31" t="s">
        <v>44</v>
      </c>
      <c r="C26" s="31" t="s">
        <v>44</v>
      </c>
      <c r="D26" s="31" t="s">
        <v>44</v>
      </c>
      <c r="E26" s="31" t="s">
        <v>44</v>
      </c>
      <c r="F26" s="31" t="s">
        <v>44</v>
      </c>
      <c r="G26" s="31" t="s">
        <v>44</v>
      </c>
      <c r="H26" s="31" t="s">
        <v>44</v>
      </c>
    </row>
    <row r="27">
      <c r="A27" s="38">
        <v>0.7916666666666666</v>
      </c>
      <c r="B27" s="31" t="s">
        <v>44</v>
      </c>
      <c r="C27" s="31" t="s">
        <v>44</v>
      </c>
      <c r="D27" s="31" t="s">
        <v>44</v>
      </c>
      <c r="E27" s="31" t="s">
        <v>44</v>
      </c>
      <c r="F27" s="31" t="s">
        <v>44</v>
      </c>
      <c r="G27" s="31" t="s">
        <v>44</v>
      </c>
      <c r="H27" s="31" t="s">
        <v>44</v>
      </c>
    </row>
    <row r="28">
      <c r="A28" s="39">
        <v>0.8125</v>
      </c>
      <c r="B28" s="37" t="s">
        <v>49</v>
      </c>
      <c r="C28" s="37" t="s">
        <v>49</v>
      </c>
      <c r="D28" s="37" t="s">
        <v>49</v>
      </c>
      <c r="E28" s="37" t="s">
        <v>49</v>
      </c>
      <c r="F28" s="37" t="s">
        <v>49</v>
      </c>
      <c r="G28" s="37" t="s">
        <v>49</v>
      </c>
      <c r="H28" s="37" t="s">
        <v>49</v>
      </c>
    </row>
    <row r="29">
      <c r="A29" s="40">
        <v>0.8333333333333334</v>
      </c>
      <c r="B29" s="31" t="s">
        <v>44</v>
      </c>
      <c r="C29" s="37" t="s">
        <v>49</v>
      </c>
      <c r="D29" s="37" t="s">
        <v>49</v>
      </c>
      <c r="E29" s="31" t="s">
        <v>44</v>
      </c>
      <c r="F29" s="37" t="s">
        <v>49</v>
      </c>
      <c r="G29" s="37" t="s">
        <v>49</v>
      </c>
      <c r="H29" s="31" t="s">
        <v>44</v>
      </c>
    </row>
    <row r="30">
      <c r="A30" s="41">
        <v>0.8541666666666666</v>
      </c>
      <c r="B30" s="34" t="s">
        <v>46</v>
      </c>
      <c r="C30" s="42" t="s">
        <v>46</v>
      </c>
      <c r="D30" s="42" t="s">
        <v>46</v>
      </c>
      <c r="E30" s="42" t="s">
        <v>46</v>
      </c>
      <c r="F30" s="43" t="s">
        <v>46</v>
      </c>
      <c r="G30" s="43" t="s">
        <v>46</v>
      </c>
      <c r="H30" s="44" t="s">
        <v>44</v>
      </c>
    </row>
    <row r="31">
      <c r="A31" s="40">
        <v>0.875</v>
      </c>
      <c r="B31" s="45" t="s">
        <v>50</v>
      </c>
      <c r="C31" s="46" t="s">
        <v>50</v>
      </c>
      <c r="D31" s="46" t="s">
        <v>50</v>
      </c>
      <c r="E31" s="46" t="s">
        <v>50</v>
      </c>
      <c r="F31" s="47" t="s">
        <v>50</v>
      </c>
      <c r="H31" s="48"/>
    </row>
  </sheetData>
  <mergeCells count="3">
    <mergeCell ref="A1:C1"/>
    <mergeCell ref="D2:H2"/>
    <mergeCell ref="F31:H31"/>
  </mergeCells>
  <conditionalFormatting sqref="B23:H23">
    <cfRule type="cellIs" dxfId="1" priority="1" operator="equal">
      <formula>"Eat"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5.13"/>
    <col customWidth="1" min="3" max="3" width="5.88"/>
    <col customWidth="1" min="4" max="5" width="13.0"/>
    <col customWidth="1" min="6" max="6" width="15.13"/>
    <col customWidth="1" min="7" max="7" width="11.25"/>
    <col customWidth="1" min="8" max="8" width="15.13"/>
    <col customWidth="1" min="9" max="9" width="5.88"/>
  </cols>
  <sheetData>
    <row r="1">
      <c r="A1" s="3" t="s">
        <v>51</v>
      </c>
      <c r="B1" s="3" t="s">
        <v>52</v>
      </c>
      <c r="C1" s="3" t="s">
        <v>53</v>
      </c>
      <c r="D1" s="49"/>
    </row>
    <row r="2">
      <c r="A2" s="50" t="s">
        <v>54</v>
      </c>
      <c r="B2" s="50">
        <f>9*30</f>
        <v>270</v>
      </c>
      <c r="C2" s="50">
        <v>11.25</v>
      </c>
      <c r="D2" s="51"/>
    </row>
    <row r="3">
      <c r="A3" s="50" t="s">
        <v>55</v>
      </c>
      <c r="B3" s="50">
        <f>0.5*30</f>
        <v>15</v>
      </c>
      <c r="C3" s="50">
        <v>0.625</v>
      </c>
      <c r="D3" s="51"/>
    </row>
    <row r="4">
      <c r="A4" s="52" t="s">
        <v>56</v>
      </c>
      <c r="B4" s="50">
        <v>12.0</v>
      </c>
      <c r="C4" s="50">
        <v>0.5</v>
      </c>
      <c r="D4" s="51"/>
    </row>
    <row r="5">
      <c r="A5" s="50" t="s">
        <v>57</v>
      </c>
      <c r="B5" s="50">
        <v>15.0</v>
      </c>
      <c r="C5" s="50">
        <v>0.625</v>
      </c>
      <c r="D5" s="51"/>
    </row>
    <row r="6">
      <c r="A6" s="50" t="s">
        <v>58</v>
      </c>
      <c r="B6" s="53">
        <f t="shared" ref="B6:C6" si="1">SUM(B2:B5)</f>
        <v>312</v>
      </c>
      <c r="C6" s="53">
        <f t="shared" si="1"/>
        <v>13</v>
      </c>
      <c r="D6" s="51"/>
    </row>
    <row r="8">
      <c r="A8" s="13" t="s">
        <v>34</v>
      </c>
      <c r="B8" s="50">
        <f>C$6-C$15</f>
        <v>4.375</v>
      </c>
    </row>
    <row r="10">
      <c r="A10" s="3" t="s">
        <v>51</v>
      </c>
      <c r="B10" s="3" t="s">
        <v>52</v>
      </c>
      <c r="C10" s="3" t="s">
        <v>53</v>
      </c>
    </row>
    <row r="11">
      <c r="A11" s="50" t="s">
        <v>54</v>
      </c>
      <c r="B11" s="50">
        <f>6*30</f>
        <v>180</v>
      </c>
      <c r="C11" s="50">
        <v>7.5</v>
      </c>
    </row>
    <row r="12">
      <c r="A12" s="50" t="s">
        <v>55</v>
      </c>
      <c r="B12" s="50">
        <f>0.25*30</f>
        <v>7.5</v>
      </c>
      <c r="C12" s="50">
        <v>0.3125</v>
      </c>
    </row>
    <row r="13">
      <c r="A13" s="52" t="s">
        <v>56</v>
      </c>
      <c r="B13" s="50">
        <v>12.0</v>
      </c>
      <c r="C13" s="50">
        <v>0.5</v>
      </c>
    </row>
    <row r="14">
      <c r="A14" s="50" t="s">
        <v>57</v>
      </c>
      <c r="B14" s="50">
        <f>0.25*30</f>
        <v>7.5</v>
      </c>
      <c r="C14" s="50">
        <v>0.3125</v>
      </c>
    </row>
    <row r="15">
      <c r="A15" s="50" t="s">
        <v>58</v>
      </c>
      <c r="B15" s="53">
        <f t="shared" ref="B15:C15" si="2">SUM(B11:B14)</f>
        <v>207</v>
      </c>
      <c r="C15" s="53">
        <f t="shared" si="2"/>
        <v>8.625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59</v>
      </c>
      <c r="B1" s="3" t="s">
        <v>60</v>
      </c>
      <c r="C1" s="3" t="s">
        <v>61</v>
      </c>
      <c r="D1" s="3" t="s">
        <v>62</v>
      </c>
    </row>
    <row r="2">
      <c r="A2" s="50" t="s">
        <v>51</v>
      </c>
      <c r="B2" s="50">
        <v>13.0</v>
      </c>
      <c r="C2" s="50">
        <v>8.625</v>
      </c>
      <c r="D2" s="53">
        <f t="shared" ref="D2:D4" si="1">SUM(B2-C2)</f>
        <v>4.375</v>
      </c>
    </row>
    <row r="3">
      <c r="A3" s="54" t="s">
        <v>63</v>
      </c>
      <c r="B3" s="50">
        <v>5.958</v>
      </c>
      <c r="C3" s="50">
        <v>0.708</v>
      </c>
      <c r="D3" s="53">
        <f t="shared" si="1"/>
        <v>5.25</v>
      </c>
    </row>
    <row r="4">
      <c r="A4" s="50" t="s">
        <v>4</v>
      </c>
      <c r="B4" s="53">
        <f t="shared" ref="B4:C4" si="2">SUM(B2:B3)</f>
        <v>18.958</v>
      </c>
      <c r="C4" s="53">
        <f t="shared" si="2"/>
        <v>9.333</v>
      </c>
      <c r="D4" s="53">
        <f t="shared" si="1"/>
        <v>9.625</v>
      </c>
      <c r="E4" s="12">
        <f>(B$4-C$4)/B$4</f>
        <v>0.5077012343</v>
      </c>
    </row>
    <row r="5">
      <c r="H5" s="55"/>
    </row>
    <row r="7">
      <c r="A7" s="56" t="s">
        <v>64</v>
      </c>
    </row>
    <row r="8">
      <c r="A8" s="50" t="s">
        <v>65</v>
      </c>
    </row>
    <row r="9">
      <c r="A9" s="11">
        <f>SUM('Total Hours Usege Apps'!F2:F11)/24</f>
        <v>0.2499011381</v>
      </c>
    </row>
  </sheetData>
  <drawing r:id="rId1"/>
</worksheet>
</file>