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80"/>
  </bookViews>
  <sheets>
    <sheet name="item" sheetId="1" r:id="rId1"/>
  </sheets>
  <definedNames>
    <definedName name="_xlnm._FilterDatabase" localSheetId="0" hidden="1">item!$A$1:$AH$5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L5" i="1"/>
  <c r="L4" i="1"/>
  <c r="L3" i="1"/>
  <c r="C3" i="1"/>
  <c r="M3" i="1"/>
  <c r="S3" i="1"/>
  <c r="C4" i="1"/>
  <c r="M4" i="1"/>
  <c r="S4" i="1"/>
  <c r="C5" i="1"/>
  <c r="M5" i="1"/>
  <c r="S5" i="1"/>
  <c r="S2" i="1"/>
  <c r="M2" i="1"/>
  <c r="L2" i="1"/>
  <c r="C2" i="1"/>
</calcChain>
</file>

<file path=xl/sharedStrings.xml><?xml version="1.0" encoding="utf-8"?>
<sst xmlns="http://schemas.openxmlformats.org/spreadsheetml/2006/main" count="70" uniqueCount="50">
  <si>
    <t>コントロールカラム</t>
  </si>
  <si>
    <t>商品管理番号（商品URL）</t>
  </si>
  <si>
    <t>共通説明文（大）</t>
  </si>
  <si>
    <t>商品番号</t>
  </si>
  <si>
    <t>全商品ディレクトリID</t>
  </si>
  <si>
    <t>PC用キャッチコピー</t>
  </si>
  <si>
    <t>モバイル用キャッチコピー</t>
  </si>
  <si>
    <t>商品名</t>
  </si>
  <si>
    <t>販売価格</t>
  </si>
  <si>
    <t>商品画像URL</t>
  </si>
  <si>
    <t>PC用販売説明文</t>
  </si>
  <si>
    <t>ヘッダー・フッター・レフトナビ</t>
  </si>
  <si>
    <t>表示項目の並び順</t>
  </si>
  <si>
    <t>共通説明文（小）</t>
  </si>
  <si>
    <t>目玉商品</t>
  </si>
  <si>
    <t>送料</t>
  </si>
  <si>
    <t>個別送料</t>
  </si>
  <si>
    <t>送料区分1</t>
  </si>
  <si>
    <t>送料区分2</t>
  </si>
  <si>
    <t>倉庫指定</t>
  </si>
  <si>
    <t>商品情報レイアウト</t>
  </si>
  <si>
    <t>注文ボタン</t>
  </si>
  <si>
    <t>商品問い合わせボタン</t>
  </si>
  <si>
    <t>モバイル用商品説明文</t>
  </si>
  <si>
    <t>スマートフォン用商品説明文</t>
  </si>
  <si>
    <t>注文受付数</t>
  </si>
  <si>
    <t>在庫タイプ</t>
  </si>
  <si>
    <t>在庫数</t>
  </si>
  <si>
    <t>在庫数表示</t>
  </si>
  <si>
    <t>項目選択肢別在庫用横軸項目名</t>
  </si>
  <si>
    <t>項目選択肢別在庫用縦軸項目名</t>
  </si>
  <si>
    <t>項目選択肢別在庫用残り表示閾値</t>
  </si>
  <si>
    <t>サーチ非表示</t>
  </si>
  <si>
    <t>9th-b_b</t>
  </si>
  <si>
    <t>完成車</t>
    <rPh sb="0" eb="3">
      <t>カンセイシャ</t>
    </rPh>
    <phoneticPr fontId="1"/>
  </si>
  <si>
    <t>CREATE</t>
    <phoneticPr fontId="1"/>
  </si>
  <si>
    <t>【ピストバイク 完成車】 クリエイト 9th マットブラック  (CREATE 9th Matte Black / A-Black) ピストバイク/シングルスピード/PISTEBIKE/ ロードバイク/ 自転車 楽天 通勤・通学</t>
  </si>
  <si>
    <t>自動選択</t>
  </si>
  <si>
    <t>サイズ</t>
    <phoneticPr fontId="1"/>
  </si>
  <si>
    <t>9th-b_bl</t>
  </si>
  <si>
    <t>【ピストバイク 完成車】 クリエイト 9th マットブルー  (CREATE 9th Matte Black / A-Blue) ピストバイク/シングルスピード/PISTEBIKE/ ロードバイク/ 自転車 楽天 通勤・通学</t>
  </si>
  <si>
    <t>9th-bl_r</t>
  </si>
  <si>
    <t>【ピストバイク 完成車】 クリエイト 9th レッド  (CREATE 9th Blue / A-Red) ピストバイク/シングルスピード/PISTEBIKE/ ロードバイク/ 自転車 楽天 通勤・通学</t>
  </si>
  <si>
    <t>9th-gry_or</t>
  </si>
  <si>
    <t>【ピストバイク 完成車】 クリエイト 9th オレンジ  (CREATE 9th Matte Gray / A-Orange) ピストバイク/シングルスピード/PISTEBIKE/ ロードバイク/ 自転車 楽天 通勤・通学</t>
  </si>
  <si>
    <t>u</t>
    <phoneticPr fontId="1"/>
  </si>
  <si>
    <t>u</t>
    <phoneticPr fontId="1"/>
  </si>
  <si>
    <t>CREATE</t>
    <phoneticPr fontId="1"/>
  </si>
  <si>
    <t>サイズ</t>
    <phoneticPr fontId="1"/>
  </si>
  <si>
    <t>PC用商品説明文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</si>
</sst>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3"/>
      <color theme="1"/>
      <name val="メイリオ"/>
      <family val="3"/>
      <charset val="128"/>
    </font>
    <font>
      <sz val="13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</cellXfs>
  <cellStyles count="1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</cellStyles>
  <dxfs count="4"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workbookViewId="0">
      <pane ySplit="1" topLeftCell="A2" activePane="bottomLeft" state="frozen"/>
      <selection activeCell="C1" sqref="C1"/>
      <selection pane="bottomLeft" activeCell="A6" sqref="A6"/>
    </sheetView>
  </sheetViews>
  <sheetFormatPr baseColWidth="12" defaultColWidth="8.83203125" defaultRowHeight="28" customHeight="1" x14ac:dyDescent="0"/>
  <cols>
    <col min="1" max="1" width="8.83203125" style="5"/>
    <col min="2" max="2" width="37.6640625" style="5" bestFit="1" customWidth="1"/>
    <col min="3" max="4" width="8.83203125" style="5"/>
    <col min="5" max="5" width="28.1640625" style="5" bestFit="1" customWidth="1"/>
    <col min="6" max="6" width="25.1640625" style="5" bestFit="1" customWidth="1"/>
    <col min="7" max="7" width="34.83203125" style="5" customWidth="1"/>
    <col min="8" max="8" width="194.1640625" style="5" customWidth="1"/>
    <col min="9" max="9" width="11.83203125" style="6" bestFit="1" customWidth="1"/>
    <col min="10" max="10" width="88.5" style="5" customWidth="1"/>
    <col min="11" max="11" width="146" style="4" bestFit="1" customWidth="1"/>
    <col min="12" max="12" width="199.6640625" style="5" bestFit="1" customWidth="1"/>
    <col min="13" max="13" width="39.33203125" style="5" bestFit="1" customWidth="1"/>
    <col min="14" max="16" width="8.83203125" style="5"/>
    <col min="17" max="17" width="9" style="5" bestFit="1" customWidth="1"/>
    <col min="18" max="18" width="8.83203125" style="5"/>
    <col min="19" max="19" width="9" style="5" bestFit="1" customWidth="1"/>
    <col min="20" max="20" width="8.83203125" style="5"/>
    <col min="21" max="24" width="9" style="5" bestFit="1" customWidth="1"/>
    <col min="25" max="25" width="27.83203125" style="5" bestFit="1" customWidth="1"/>
    <col min="26" max="26" width="34.6640625" style="5" bestFit="1" customWidth="1"/>
    <col min="27" max="28" width="9" style="5" bestFit="1" customWidth="1"/>
    <col min="29" max="32" width="8.83203125" style="5"/>
    <col min="33" max="34" width="9" style="5" bestFit="1" customWidth="1"/>
    <col min="35" max="16384" width="8.83203125" style="5"/>
  </cols>
  <sheetData>
    <row r="1" spans="1:34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49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ht="28" customHeight="1">
      <c r="A2" s="1" t="s">
        <v>46</v>
      </c>
      <c r="B2" s="1" t="s">
        <v>33</v>
      </c>
      <c r="C2" s="1" t="str">
        <f t="shared" ref="C2:C5" si="0">IF(G2="LEADERBIKE","LEADERBIKE","自動選択")</f>
        <v>自動選択</v>
      </c>
      <c r="D2" s="1"/>
      <c r="E2" s="1">
        <v>563162</v>
      </c>
      <c r="F2" s="1" t="s">
        <v>34</v>
      </c>
      <c r="G2" s="1" t="s">
        <v>35</v>
      </c>
      <c r="H2" s="2" t="s">
        <v>36</v>
      </c>
      <c r="I2" s="3">
        <v>49350</v>
      </c>
      <c r="J2" s="1"/>
      <c r="K2" s="4" t="str">
        <f t="shared" ref="K2:K5" si="1">CONCATENATE("&lt;iframe src=""http://www.rakuten.ne.jp/gold/brotures/spec/",LOWER(G2),"/",B2,".html"" frameborder=""0"" id=""spec-content"" scrolling=""no""&gt;&lt;/iframe&gt;")</f>
        <v>&lt;iframe src="http://www.rakuten.ne.jp/gold/brotures/spec/create/9th-b_b.html" frameborder="0" id="spec-content" scrolling="no"&gt;&lt;/iframe&gt;</v>
      </c>
      <c r="L2" s="1" t="str">
        <f t="shared" ref="L2:L5" si="2">CONCATENATE("&lt;iframe src=""http://www.rakuten.ne.jp/gold/brotures/items/",LOWER(G2),"/",B2,".html"" frameborder=""0"" id=""items-col-content"" scrolling=""no""&gt;&lt;/iframe&gt;")</f>
        <v>&lt;iframe src="http://www.rakuten.ne.jp/gold/brotures/items/create/9th-b_b.html" frameborder="0" id="items-col-content" scrolling="no"&gt;&lt;/iframe&gt;</v>
      </c>
      <c r="M2" s="1" t="str">
        <f t="shared" ref="M2:M5" si="3">IF(AND(G2="LEADERBIKE",F2="完成車"),"items-col2build-content",IF(AND(G2="LEADERBIKE",F2="フレーム"),"items-col1build-content","items-col1-content"))</f>
        <v>items-col1-content</v>
      </c>
      <c r="N2" s="1" t="s">
        <v>37</v>
      </c>
      <c r="O2" s="1" t="s">
        <v>37</v>
      </c>
      <c r="P2" s="1" t="s">
        <v>37</v>
      </c>
      <c r="Q2" s="1">
        <v>0</v>
      </c>
      <c r="R2" s="1"/>
      <c r="S2" s="1">
        <f t="shared" ref="S2:S5" si="4">IF(F2="完成車",1,IF(OR(F2="ホイール",F2="フレーム"),2,4))</f>
        <v>1</v>
      </c>
      <c r="T2" s="1"/>
      <c r="U2" s="1">
        <v>0</v>
      </c>
      <c r="V2" s="1"/>
      <c r="W2" s="1"/>
      <c r="X2" s="1"/>
      <c r="Y2" s="1"/>
      <c r="Z2" s="1"/>
      <c r="AA2" s="1"/>
      <c r="AB2" s="1">
        <v>2</v>
      </c>
      <c r="AC2" s="1"/>
      <c r="AD2" s="1"/>
      <c r="AE2" s="1" t="s">
        <v>38</v>
      </c>
      <c r="AF2" s="1"/>
      <c r="AG2" s="1">
        <v>0</v>
      </c>
      <c r="AH2" s="1"/>
    </row>
    <row r="3" spans="1:34" ht="28" customHeight="1">
      <c r="A3" s="1" t="s">
        <v>45</v>
      </c>
      <c r="B3" s="1" t="s">
        <v>39</v>
      </c>
      <c r="C3" s="1" t="str">
        <f t="shared" si="0"/>
        <v>自動選択</v>
      </c>
      <c r="D3" s="1"/>
      <c r="E3" s="1">
        <v>563162</v>
      </c>
      <c r="F3" s="1" t="s">
        <v>34</v>
      </c>
      <c r="G3" s="1" t="s">
        <v>47</v>
      </c>
      <c r="H3" s="2" t="s">
        <v>40</v>
      </c>
      <c r="I3" s="3">
        <v>49350</v>
      </c>
      <c r="J3" s="1"/>
      <c r="K3" s="4" t="str">
        <f t="shared" si="1"/>
        <v>&lt;iframe src="http://www.rakuten.ne.jp/gold/brotures/spec/create/9th-b_bl.html" frameborder="0" id="spec-content" scrolling="no"&gt;&lt;/iframe&gt;</v>
      </c>
      <c r="L3" s="1" t="str">
        <f t="shared" si="2"/>
        <v>&lt;iframe src="http://www.rakuten.ne.jp/gold/brotures/items/create/9th-b_bl.html" frameborder="0" id="items-col-content" scrolling="no"&gt;&lt;/iframe&gt;</v>
      </c>
      <c r="M3" s="1" t="str">
        <f t="shared" si="3"/>
        <v>items-col1-content</v>
      </c>
      <c r="N3" s="1" t="s">
        <v>37</v>
      </c>
      <c r="O3" s="1" t="s">
        <v>37</v>
      </c>
      <c r="P3" s="1" t="s">
        <v>37</v>
      </c>
      <c r="Q3" s="1">
        <v>0</v>
      </c>
      <c r="R3" s="1"/>
      <c r="S3" s="1">
        <f t="shared" si="4"/>
        <v>1</v>
      </c>
      <c r="T3" s="1"/>
      <c r="U3" s="1">
        <v>0</v>
      </c>
      <c r="V3" s="1"/>
      <c r="W3" s="1"/>
      <c r="X3" s="1"/>
      <c r="Y3" s="1"/>
      <c r="Z3" s="1"/>
      <c r="AA3" s="1"/>
      <c r="AB3" s="1">
        <v>2</v>
      </c>
      <c r="AC3" s="1"/>
      <c r="AD3" s="1"/>
      <c r="AE3" s="1" t="s">
        <v>48</v>
      </c>
      <c r="AF3" s="1"/>
      <c r="AG3" s="1">
        <v>0</v>
      </c>
      <c r="AH3" s="1"/>
    </row>
    <row r="4" spans="1:34" ht="28" customHeight="1">
      <c r="A4" s="1" t="s">
        <v>45</v>
      </c>
      <c r="B4" s="1" t="s">
        <v>41</v>
      </c>
      <c r="C4" s="1" t="str">
        <f t="shared" si="0"/>
        <v>自動選択</v>
      </c>
      <c r="D4" s="1"/>
      <c r="E4" s="1">
        <v>563162</v>
      </c>
      <c r="F4" s="1" t="s">
        <v>34</v>
      </c>
      <c r="G4" s="1" t="s">
        <v>47</v>
      </c>
      <c r="H4" s="2" t="s">
        <v>42</v>
      </c>
      <c r="I4" s="3">
        <v>49350</v>
      </c>
      <c r="J4" s="1"/>
      <c r="K4" s="4" t="str">
        <f t="shared" si="1"/>
        <v>&lt;iframe src="http://www.rakuten.ne.jp/gold/brotures/spec/create/9th-bl_r.html" frameborder="0" id="spec-content" scrolling="no"&gt;&lt;/iframe&gt;</v>
      </c>
      <c r="L4" s="1" t="str">
        <f t="shared" si="2"/>
        <v>&lt;iframe src="http://www.rakuten.ne.jp/gold/brotures/items/create/9th-bl_r.html" frameborder="0" id="items-col-content" scrolling="no"&gt;&lt;/iframe&gt;</v>
      </c>
      <c r="M4" s="1" t="str">
        <f t="shared" si="3"/>
        <v>items-col1-content</v>
      </c>
      <c r="N4" s="1" t="s">
        <v>37</v>
      </c>
      <c r="O4" s="1" t="s">
        <v>37</v>
      </c>
      <c r="P4" s="1" t="s">
        <v>37</v>
      </c>
      <c r="Q4" s="1">
        <v>0</v>
      </c>
      <c r="R4" s="1"/>
      <c r="S4" s="1">
        <f t="shared" si="4"/>
        <v>1</v>
      </c>
      <c r="T4" s="1"/>
      <c r="U4" s="1">
        <v>0</v>
      </c>
      <c r="V4" s="1"/>
      <c r="W4" s="1"/>
      <c r="X4" s="1"/>
      <c r="Y4" s="1"/>
      <c r="Z4" s="1"/>
      <c r="AA4" s="1"/>
      <c r="AB4" s="1">
        <v>2</v>
      </c>
      <c r="AC4" s="1"/>
      <c r="AD4" s="1"/>
      <c r="AE4" s="1" t="s">
        <v>48</v>
      </c>
      <c r="AF4" s="1"/>
      <c r="AG4" s="1">
        <v>0</v>
      </c>
      <c r="AH4" s="1"/>
    </row>
    <row r="5" spans="1:34" ht="28" customHeight="1">
      <c r="A5" s="1" t="s">
        <v>45</v>
      </c>
      <c r="B5" s="1" t="s">
        <v>43</v>
      </c>
      <c r="C5" s="1" t="str">
        <f t="shared" si="0"/>
        <v>自動選択</v>
      </c>
      <c r="D5" s="1"/>
      <c r="E5" s="1">
        <v>563162</v>
      </c>
      <c r="F5" s="1" t="s">
        <v>34</v>
      </c>
      <c r="G5" s="1" t="s">
        <v>47</v>
      </c>
      <c r="H5" s="2" t="s">
        <v>44</v>
      </c>
      <c r="I5" s="3">
        <v>49350</v>
      </c>
      <c r="J5" s="1"/>
      <c r="K5" s="4" t="str">
        <f t="shared" si="1"/>
        <v>&lt;iframe src="http://www.rakuten.ne.jp/gold/brotures/spec/create/9th-gry_or.html" frameborder="0" id="spec-content" scrolling="no"&gt;&lt;/iframe&gt;</v>
      </c>
      <c r="L5" s="1" t="str">
        <f t="shared" si="2"/>
        <v>&lt;iframe src="http://www.rakuten.ne.jp/gold/brotures/items/create/9th-gry_or.html" frameborder="0" id="items-col-content" scrolling="no"&gt;&lt;/iframe&gt;</v>
      </c>
      <c r="M5" s="1" t="str">
        <f t="shared" si="3"/>
        <v>items-col1-content</v>
      </c>
      <c r="N5" s="1" t="s">
        <v>37</v>
      </c>
      <c r="O5" s="1" t="s">
        <v>37</v>
      </c>
      <c r="P5" s="1" t="s">
        <v>37</v>
      </c>
      <c r="Q5" s="1">
        <v>0</v>
      </c>
      <c r="R5" s="1"/>
      <c r="S5" s="1">
        <f t="shared" si="4"/>
        <v>1</v>
      </c>
      <c r="T5" s="1"/>
      <c r="U5" s="1">
        <v>0</v>
      </c>
      <c r="V5" s="1"/>
      <c r="W5" s="1"/>
      <c r="X5" s="1"/>
      <c r="Y5" s="1"/>
      <c r="Z5" s="1"/>
      <c r="AA5" s="1"/>
      <c r="AB5" s="1">
        <v>2</v>
      </c>
      <c r="AC5" s="1"/>
      <c r="AD5" s="1"/>
      <c r="AE5" s="1" t="s">
        <v>48</v>
      </c>
      <c r="AF5" s="1"/>
      <c r="AG5" s="1">
        <v>0</v>
      </c>
      <c r="AH5" s="1"/>
    </row>
    <row r="6" spans="1:34" ht="28" customHeight="1">
      <c r="A6" s="1"/>
      <c r="B6" s="1"/>
    </row>
  </sheetData>
  <autoFilter ref="A1:AH5"/>
  <phoneticPr fontId="1"/>
  <conditionalFormatting sqref="A2:AH1741">
    <cfRule type="expression" dxfId="3" priority="5">
      <formula>LENB($B2)&gt;33</formula>
    </cfRule>
    <cfRule type="expression" dxfId="2" priority="20">
      <formula>LENB($B2)&gt;21</formula>
    </cfRule>
    <cfRule type="expression" dxfId="1" priority="21">
      <formula>$A2="n"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Shiraishi Koichi</cp:lastModifiedBy>
  <dcterms:created xsi:type="dcterms:W3CDTF">2013-11-03T14:28:47Z</dcterms:created>
  <dcterms:modified xsi:type="dcterms:W3CDTF">2013-11-20T03:58:33Z</dcterms:modified>
</cp:coreProperties>
</file>