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9" sheetId="2" r:id="rId5"/>
    <sheet state="visible" name="gold" sheetId="3" r:id="rId6"/>
    <sheet state="visible" name="rial so3ody" sheetId="4" r:id="rId7"/>
    <sheet state="visible" name="dollar" sheetId="5" r:id="rId8"/>
    <sheet state="visible" name="all assets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H54">
      <text>
        <t xml:space="preserve">56700 gold
6000 eg to 500 sar</t>
      </text>
    </comment>
    <comment authorId="0" ref="AM68">
      <text>
        <t xml:space="preserve">initial 10000
m2dm 2od7ia 15000
miada 5000
	-محمد ابوالنجا
6000 despenser
7000 kids + me cloth
6000 maha cloth
	-محمد ابوالنجا
1200 farwell gifts
	-محمد ابوالنجا</t>
      </text>
    </comment>
    <comment authorId="0" ref="N67">
      <text>
        <t xml:space="preserve">yearly bonus
	-محمد ابوالنجا</t>
      </text>
    </comment>
    <comment authorId="0" ref="N66">
      <text>
        <t xml:space="preserve">gam3ia 110000
	-محمد ابوالنجا
107800 bonus
	-محمد ابوالنجا</t>
      </text>
    </comment>
    <comment authorId="0" ref="AM65">
      <text>
        <t xml:space="preserve">3800 new joystick and cds for os5
	-محمد ابوالنجا
4000 fond2 in cairo
	-محمد ابوالنجا</t>
      </text>
    </comment>
    <comment authorId="0" ref="AK65">
      <text>
        <t xml:space="preserve">5000 shonat ramdan
	-محمد ابوالنجا</t>
      </text>
    </comment>
    <comment authorId="0" ref="X64">
      <text>
        <t xml:space="preserve">24000 msaref mdrst karam
	-محمد ابوالنجا</t>
      </text>
    </comment>
    <comment authorId="0" ref="AM64">
      <text>
        <t xml:space="preserve">19000 playstation 5
	-محمد ابوالنجا
11500 mobile maha and watch
	-محمد ابوالنجا</t>
      </text>
    </comment>
    <comment authorId="0" ref="W60">
      <text>
        <t xml:space="preserve">7037 hdoom
	-محمد ابوالنجا</t>
      </text>
    </comment>
    <comment authorId="0" ref="AH60">
      <text>
        <t xml:space="preserve">13100 = 1000 sar
	-محمد ابوالنجا
88000 gold
	-محمد ابوالنجا</t>
      </text>
    </comment>
    <comment authorId="0" ref="AM60">
      <text>
        <t xml:space="preserve">3000 hdom ll3yal
	-محمد ابوالنجا
9,696.35 cloth for me and some other extra stuff
	-محمد ابوالنجا
2000 to mama
	-محمد ابوالنجا
2000 dawa
	-محمد ابوالنجا
3700 extra
	-محمد ابوالنجا</t>
      </text>
    </comment>
    <comment authorId="0" ref="AH59">
      <text>
        <t xml:space="preserve">43800 = 900$
6550 = 500sar
	-محمد ابوالنجا</t>
      </text>
    </comment>
    <comment authorId="0" ref="W59">
      <text>
        <t xml:space="preserve">kotshi 5500
bants for home 4500
4000?
	-محمد ابوالنجا</t>
      </text>
    </comment>
    <comment authorId="0" ref="AM59">
      <text>
        <t xml:space="preserve">zakat elmal 20 october
	-محمد ابوالنجا
yom 19 tal3t 24000 (5000 sho3l, 10000 mama, 9000 7maty)
yom 22 150
yom 23 2000 lmaha, 5000 rbr3at via sho3'l
24: 10250 online tbr3at via instapay
remaining 0
	-محمد ابوالنجا</t>
      </text>
    </comment>
    <comment authorId="0" ref="AB58">
      <text>
        <t xml:space="preserve">1500 book
1000 novel crafter
	-محمد ابوالنجا</t>
      </text>
    </comment>
    <comment authorId="0" ref="N64">
      <text>
        <t xml:space="preserve">gam3ia
	-محمد ابوالنجا</t>
      </text>
    </comment>
    <comment authorId="0" ref="AH57">
      <text>
        <t xml:space="preserve">ta7well 420 rial
	-محمد ابوالنجا</t>
      </text>
    </comment>
    <comment authorId="0" ref="AM57">
      <text>
        <t xml:space="preserve">2000 5atm hedia nona
5000 5rogat
1500 hedit maha
1500 hayber market
	-محمد ابوالنجا</t>
      </text>
    </comment>
    <comment authorId="0" ref="Z57">
      <text>
        <t xml:space="preserve">3100 bataria gdeda wmykanyky
	-محمد ابوالنجا</t>
      </text>
    </comment>
    <comment authorId="0" ref="X57">
      <text>
        <t xml:space="preserve">9000 hdom m7md, karam, anas
23700 msaref madrast karam + 3300 (uniform) madrasa
3300 masrof
	-محمد ابوالنجا</t>
      </text>
    </comment>
    <comment authorId="0" ref="AH56">
      <text>
        <t xml:space="preserve">t7well 8000 ryal mn manar
	-محمد ابوالنجا</t>
      </text>
    </comment>
    <comment authorId="0" ref="AM54">
      <text>
        <t xml:space="preserve">mo2dm od7ia 20000
	-محمد ابوالنجا
12k msareef zyada
	-محمد ابوالنجا</t>
      </text>
    </comment>
    <comment authorId="0" ref="N53">
      <text>
        <t xml:space="preserve">mkaf2a sanoia
	-محمد ابوالنجا</t>
      </text>
    </comment>
    <comment authorId="0" ref="AM52">
      <text>
        <t xml:space="preserve">4000 3eed elom
	-محمد ابوالنجا
3000 baby car seat, shayla baby, l3b lkaram
	-محمد ابوالنجا</t>
      </text>
    </comment>
    <comment authorId="0" ref="N51">
      <text>
        <t xml:space="preserve">ta2meen eltby lwladt maha
	-محمد ابوالنجا</t>
      </text>
    </comment>
    <comment authorId="0" ref="AM51">
      <text>
        <t xml:space="preserve">دهان الصاج 5500. (3500+2000)
	-محمد ابوالنجا
15000 3akeka anas
	-محمد ابوالنجا</t>
      </text>
    </comment>
    <comment authorId="0" ref="AK51">
      <text>
        <t xml:space="preserve">shonat ramdan
	-محمد ابوالنجا</t>
      </text>
    </comment>
    <comment authorId="0" ref="AM50">
      <text>
        <t xml:space="preserve">قيمة ٥٠٠ ريال سعودي من مصطفي اخو مها
	-محمد ابوالنجا</t>
      </text>
    </comment>
    <comment authorId="0" ref="X45">
      <text>
        <t xml:space="preserve">1000 hdom nonna
	-محمد ابوالنجا</t>
      </text>
    </comment>
    <comment authorId="0" ref="N46">
      <text>
        <t xml:space="preserve">بيع دهب
	-محمد ابوالنجا</t>
      </text>
    </comment>
    <comment authorId="0" ref="AM45">
      <text>
        <t xml:space="preserve">10000 at3ab elm7amy
1000 msayf 25ra
	-محمد ابوالنجا</t>
      </text>
    </comment>
    <comment authorId="0" ref="AO45">
      <text>
        <t xml:space="preserve">36000 --&gt; 2st shhr 9
12 --&gt; 1/3 mn 2st shhr 12
	-محمد ابوالنجا</t>
      </text>
    </comment>
    <comment authorId="0" ref="AP45">
      <text>
        <t xml:space="preserve">zyadt mtr sha2t elnargs
	-محمد ابوالنجا</t>
      </text>
    </comment>
    <comment authorId="0" ref="N55">
      <text>
        <t xml:space="preserve">55000 2bd gam3it sho3'l
	-محمد ابوالنجا
100%= (.2*old salary*2) + (.2 * new salary) = 81,012.41
	-محمد ابوالنجا</t>
      </text>
    </comment>
    <comment authorId="0" ref="N47">
      <text>
        <t xml:space="preserve">55000 2bd gam3it sho3'l
	-محمد ابوالنجا
60000 estimated bonus
	-محمد ابوالنجا</t>
      </text>
    </comment>
    <comment authorId="0" ref="L47">
      <text>
        <t xml:space="preserve">2bd gam3ia
	-محمد ابوالنجا</t>
      </text>
    </comment>
    <comment authorId="0" ref="AM44">
      <text>
        <t xml:space="preserve">fs7a raselbar
	-محمد ابوالنجا</t>
      </text>
    </comment>
    <comment authorId="0" ref="Z44">
      <text>
        <t xml:space="preserve">rash el 3atba ll3arbia
	-محمد ابوالنجا</t>
      </text>
    </comment>
    <comment authorId="0" ref="AM58">
      <text>
        <t xml:space="preserve">8000 5rogat
	-محمد ابوالنجا
16500 equipment for gym
	-محمد ابوالنجا</t>
      </text>
    </comment>
    <comment authorId="0" ref="AM56">
      <text>
        <t xml:space="preserve">5rogat 5000
	-محمد ابوالنجا
3000
5alat , s5an, katel, maknt el5abez
	-محمد ابوالنجا
4350 hdaya dahb l mnar
	-محمد ابوالنجا
7000 bwaba w sor 7adid
	-محمد ابوالنجا
3000 kahrba wtarkeeb dectafoon
	-محمد ابوالنجا
2500 mwn dhan bwaba wsor wslm
2000 elmasna3ia
	-محمد ابوالنجا
4500 tkyeef mama
	-محمد ابوالنجا
600 credit annual fee
	-محمد ابوالنجا
1000 novel crafter subscription
	-محمد ابوالنجا
500 tat3eem anas
	-محمد ابوالنجا
2000 3arbiat mnar
	-محمد ابوالنجا
1000 masrof m7ms l2a5r elshahr
	-محمد ابوالنجا</t>
      </text>
    </comment>
    <comment authorId="0" ref="Z43">
      <text>
        <t xml:space="preserve">2500 bawaba
	-محمد ابوالنجا</t>
      </text>
    </comment>
    <comment authorId="0" ref="AM42">
      <text>
        <t xml:space="preserve">od7ia 28000
	-محمد ابوالنجا
zakat dhb 7560
	-محمد ابوالنجا
2000 material for tv wall
	-محمد ابوالنجا
6500 3mlyt lwz karam
	-محمد ابوالنجا</t>
      </text>
    </comment>
    <comment authorId="0" ref="Z42">
      <text>
        <t xml:space="preserve">تجديدات عربية
شاشة
ليد
انذار ووحدة رفع
مرايات 
نيكل وشماسة
لصق فينيل
علامة لانسر
10850
	-محمد ابوالنجا
4800 fardteen kawtch gdad wt3'eer flatr wtndeef fysh
	-محمد ابوالنجا</t>
      </text>
    </comment>
    <comment authorId="0" ref="AM41">
      <text>
        <t xml:space="preserve">masyf ras elbr
	-محمد ابوالنجا</t>
      </text>
    </comment>
    <comment authorId="0" ref="AM38">
      <text>
        <t xml:space="preserve">ipad wmoshtriat
	-محمد ابوالنجا</t>
      </text>
    </comment>
    <comment authorId="0" ref="AM40">
      <text>
        <t xml:space="preserve">10000 od7ia
	-محمد ابوالنجا
8000 extra
	-محمد ابوالنجا</t>
      </text>
    </comment>
    <comment authorId="0" ref="A1">
      <text>
        <t xml:space="preserve">mn tmn el2od7ia
	-محمد ابوالنجا
----
estlam should be here
	-محمد ابوالنجا
----
3rbia
	-محمد ابوالنجا</t>
      </text>
    </comment>
    <comment authorId="0" ref="Y36">
      <text>
        <t xml:space="preserve">la7ma w fra7
	-محمد ابوالنجا</t>
      </text>
    </comment>
    <comment authorId="0" ref="Y37">
      <text>
        <t xml:space="preserve">4000 fra5 wl7ma
	-محمد ابوالنجا</t>
      </text>
    </comment>
    <comment authorId="0" ref="AK81">
      <text>
        <t xml:space="preserve">2000 shonat ramdan
	-محمد ابوالنجا</t>
      </text>
    </comment>
    <comment authorId="0" ref="AK38">
      <text>
        <t xml:space="preserve">2000 usual
2000 shonat ramdan
	-محمد ابوالنجا</t>
      </text>
    </comment>
    <comment authorId="0" ref="N38">
      <text>
        <t xml:space="preserve">19800 HIPP
	-محمد ابوالنجا
15200 bonus for jan
	-محمد ابوالنجا</t>
      </text>
    </comment>
    <comment authorId="0" ref="AM37">
      <text>
        <t xml:space="preserve">4500 cofffe machine
1600 waffle nake w estshwar
10000 mama
	-محمد ابوالنجا</t>
      </text>
    </comment>
    <comment authorId="0" ref="Z36">
      <text>
        <t xml:space="preserve">farsh 3arbia
	-محمد ابوالنجا</t>
      </text>
    </comment>
    <comment authorId="0" ref="AM36">
      <text>
        <t xml:space="preserve">martba gdeda
	-محمد ابوالنجا</t>
      </text>
    </comment>
    <comment authorId="0" ref="W32">
      <text>
        <t xml:space="preserve">cloth
	-محمد ابوالنجا</t>
      </text>
    </comment>
    <comment authorId="0" ref="Z31">
      <text>
        <t xml:space="preserve">tar5es
	-محمد ابوالنجا</t>
      </text>
    </comment>
    <comment authorId="0" ref="AM84">
      <text>
        <t xml:space="preserve">zakat dhb
	-محمد ابوالنجا</t>
      </text>
    </comment>
    <comment authorId="0" ref="AM88">
      <text>
        <t xml:space="preserve">zakat mall
	-محمد ابوالنجا</t>
      </text>
    </comment>
    <comment authorId="0" ref="AM74">
      <text>
        <t xml:space="preserve">zakat mall
	-محمد ابوالنجا</t>
      </text>
    </comment>
    <comment authorId="0" ref="AM46">
      <text>
        <t xml:space="preserve">zakat mall 20600
	-محمد ابوالنجا
6000 extra 3lag w snan karam
	-محمد ابوالنجا</t>
      </text>
    </comment>
    <comment authorId="0" ref="AM32">
      <text>
        <t xml:space="preserve">7500 zakat mal
	-محمد ابوالنجا
9500 ac 1.5hp+4000 microwave+19250 ac 3hp
	-محمد ابوالنجا</t>
      </text>
    </comment>
    <comment authorId="0" ref="N29">
      <text>
        <t xml:space="preserve">22000 tsfyt msr ll ta2meen
	-محمد ابوالنجا</t>
      </text>
    </comment>
    <comment authorId="0" ref="AM29">
      <text>
        <t xml:space="preserve">4 mama
2 motaz present
	-محمد ابوالنجا</t>
      </text>
    </comment>
    <comment authorId="0" ref="N28">
      <text>
        <t xml:space="preserve">axa money
	-محمد ابوالنجا</t>
      </text>
    </comment>
    <comment authorId="0" ref="Z28">
      <text>
        <t xml:space="preserve">1600 tasle7
800 ta3leem swa2a
	-محمد ابوالنجا</t>
      </text>
    </comment>
    <comment authorId="0" ref="AM67">
      <text>
        <t xml:space="preserve">عدية
١٠٠٠ ماما
٥٠٠ طنط
٥٠٠ مياده
٣٠٠ اميرة
٢٠٠ مصطفي
٥٠٠ باقي
	-محمد ابوالنجا</t>
      </text>
    </comment>
    <comment authorId="0" ref="AM53">
      <text>
        <t xml:space="preserve">عدية
١٠٠٠ ماما
٥٠٠ طنط
٥٠٠ مياده
٣٠٠ اميرة
٢٠٠ مصطفي
٥٠٠ باقي
	-محمد ابوالنجا
10000 zyadh wahfantha
	-محمد ابوالنجا</t>
      </text>
    </comment>
    <comment authorId="0" ref="AM39">
      <text>
        <t xml:space="preserve">عدية
١٠٠٠ ماما
٥٠٠ طنط
٥٠٠ مياده
٣٠٠ اميرة
٢٠٠ مصطفي
٥٠٠ باقي
	-محمد ابوالنجا
4500 3 days 5roga fy ras elbar
	-محمد ابوالنجا
3500 tgdidat el bet
	-محمد ابوالنجا</t>
      </text>
    </comment>
    <comment authorId="0" ref="AM66">
      <text>
        <t xml:space="preserve">عيد الام
	-محمد ابوالنجا</t>
      </text>
    </comment>
    <comment authorId="0" ref="AH2">
      <text>
        <t xml:space="preserve">2st elnady before june 2022
	-محمد ابوالنجا</t>
      </text>
    </comment>
    <comment authorId="0" ref="Z27">
      <text>
        <t xml:space="preserve">جراش
	-محمد ابوالنجا</t>
      </text>
    </comment>
    <comment authorId="0" ref="AM26">
      <text>
        <t xml:space="preserve">2500 mama w miada
1000 tnt
1000 charity
200 3dia 5alo adel
250 3dia amira
300 3doa wlad miada
700 3zoma 2alosh
	-محمد ابوالنجا
3000 masyf
	-محمد ابوالنجا
70000 3arbia + 100000 loan
	-محمد ابوالنجا</t>
      </text>
    </comment>
    <comment authorId="0" ref="AM23">
      <text>
        <t xml:space="preserve">ansary gift
	-محمد ابوالنجا</t>
      </text>
    </comment>
    <comment authorId="0" ref="V31">
      <text>
        <t xml:space="preserve">2000 clothes
	-محمد ابوالنجا</t>
      </text>
    </comment>
    <comment authorId="0" ref="W31">
      <text>
        <t xml:space="preserve">2000 clothes
	-محمد ابوالنجا</t>
      </text>
    </comment>
    <comment authorId="0" ref="W25">
      <text>
        <t xml:space="preserve">2000 clothes
	-محمد ابوالنجا</t>
      </text>
    </comment>
    <comment authorId="0" ref="V25">
      <text>
        <t xml:space="preserve">2000 clothes
	-محمد ابوالنجا</t>
      </text>
    </comment>
    <comment authorId="0" ref="X31">
      <text>
        <t xml:space="preserve">3000 clothes
	-محمد ابوالنجا</t>
      </text>
    </comment>
    <comment authorId="0" ref="X25">
      <text>
        <t xml:space="preserve">3000 clothes
	-محمد ابوالنجا</t>
      </text>
    </comment>
    <comment authorId="0" ref="AM19">
      <text>
        <t xml:space="preserve">no2ta w hadaia
	-محمد ابوالنجا
100 np2ta wlba2y natary
	-محمد ابوالنجا</t>
      </text>
    </comment>
    <comment authorId="0" ref="AH19">
      <text>
        <t xml:space="preserve">3agla
	-محمد ابوالنجا</t>
      </text>
    </comment>
    <comment authorId="0" ref="AG19">
      <text>
        <t xml:space="preserve">hanfiat
	-محمد ابوالنجا</t>
      </text>
    </comment>
    <comment authorId="0" ref="AK18">
      <text>
        <t xml:space="preserve">4300 zakat mal
	-محمد ابوالنجا</t>
      </text>
    </comment>
    <comment authorId="0" ref="AP44">
      <text>
        <t xml:space="preserve">estilam should be here
	-محمد ابوالنجا</t>
      </text>
    </comment>
    <comment authorId="0" ref="AM89">
      <text>
        <t xml:space="preserve">extra margin
	-محمد ابوالنجا</t>
      </text>
    </comment>
    <comment authorId="0" ref="AM75">
      <text>
        <t xml:space="preserve">extra margin
	-محمد ابوالنجا</t>
      </text>
    </comment>
    <comment authorId="0" ref="AM61">
      <text>
        <t xml:space="preserve">extra margin
	-محمد ابوالنجا
101000 aghza khraba2ia
tlaga
botagaz
shafat
3asala
filter maia
ta2km granet
7ala d3t
	-محمد ابوالنجا
4000 shnt ramdan
	-محمد ابوالنجا
14000 hdoom maha
	-محمد ابوالنجا</t>
      </text>
    </comment>
    <comment authorId="0" ref="AM47">
      <text>
        <t xml:space="preserve">extra margin
	-محمد ابوالنجا</t>
      </text>
    </comment>
    <comment authorId="0" ref="AM33">
      <text>
        <t xml:space="preserve">extra margin
	-محمد ابوالنجا
6000 sfaria kahra
1500 motor maia
	-محمد ابوالنجا
10000 monitor
	-محمد ابوالنجا
2500 ktb
	-محمد ابوالنجا
10000 slf l mama
	-محمد ابوالنجا</t>
      </text>
    </comment>
    <comment authorId="0" ref="AM82">
      <text>
        <t xml:space="preserve">od7ia
	-محمد ابوالنجا</t>
      </text>
    </comment>
    <comment authorId="0" ref="AM69">
      <text>
        <t xml:space="preserve">52.5/2 - 15 = 11250 + 2000/2 + 300 = 12550 od7ia
	-محمد ابوالنجا</t>
      </text>
    </comment>
    <comment authorId="0" ref="AM55">
      <text>
        <t xml:space="preserve">od7ia
	-محمد ابوالنجا
4000 camera miada
	-محمد ابوالنجا
hdom karam w maha
	-محمد ابوالنجا</t>
      </text>
    </comment>
    <comment authorId="0" ref="Z2">
      <text>
        <t xml:space="preserve">starting from dec 2021 before was netflex
	-محمد ابوالنجا</t>
      </text>
    </comment>
    <comment authorId="0" ref="U2">
      <text>
        <t xml:space="preserve">starting from Dec 2021
before was gam3it elsho3'l
	-محمد ابوالنجا</t>
      </text>
    </comment>
    <comment authorId="0" ref="AM13">
      <text>
        <t xml:space="preserve">snan
	-محمد ابوالنجا</t>
      </text>
    </comment>
    <comment authorId="0" ref="N12">
      <text>
        <t xml:space="preserve">5000 cash from mom
	-محمد ابوالنجا</t>
      </text>
    </comment>
    <comment authorId="0" ref="L12">
      <text>
        <t xml:space="preserve">cash from mom
	-محمد ابوالنجا</t>
      </text>
    </comment>
    <comment authorId="0" ref="T12">
      <text>
        <t xml:space="preserve">mom paid it
	-محمد ابوالنجا</t>
      </text>
    </comment>
    <comment authorId="0" ref="AM8">
      <text>
        <t xml:space="preserve">gave them to mom
	-محمد ابوالنجا</t>
      </text>
    </comment>
    <comment authorId="0" ref="AM4">
      <text>
        <t xml:space="preserve">msyf + karam closes
	-محمد ابوالنجا</t>
      </text>
    </comment>
    <comment authorId="0" ref="AC4">
      <text>
        <t xml:space="preserve">300 we , 150 vodafone
	-محمد ابوالنجا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Gram
</t>
      </text>
    </comment>
    <comment authorId="0" ref="B9">
      <text>
        <t xml:space="preserve">.5 gneh dahab hedit anas mn elsho3'l
	-محمد ابوالنجا</t>
      </text>
    </comment>
    <comment authorId="0" ref="B8">
      <text>
        <t xml:space="preserve">dlayia mn miada nwznha
	-محمد ابوالنجا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sar</t>
      </text>
    </comment>
    <comment authorId="0" ref="C1">
      <text>
        <t xml:space="preserve">EGP
</t>
      </text>
    </comment>
    <comment authorId="0" ref="B6">
      <text>
        <t xml:space="preserve">8000 ta7weel
300 hedaya mn manar
	-محمد ابوالنجا</t>
      </text>
    </comment>
  </commentList>
</comments>
</file>

<file path=xl/sharedStrings.xml><?xml version="1.0" encoding="utf-8"?>
<sst xmlns="http://schemas.openxmlformats.org/spreadsheetml/2006/main" count="206" uniqueCount="69">
  <si>
    <t>date</t>
  </si>
  <si>
    <t>summary</t>
  </si>
  <si>
    <t>Inbound</t>
  </si>
  <si>
    <t>outbound</t>
  </si>
  <si>
    <t>year</t>
  </si>
  <si>
    <t>months</t>
  </si>
  <si>
    <t>savings</t>
  </si>
  <si>
    <t>monthly saving</t>
  </si>
  <si>
    <t>monthly spendings</t>
  </si>
  <si>
    <t>home &amp; personal &amp; play</t>
  </si>
  <si>
    <t>22sat</t>
  </si>
  <si>
    <t>charity</t>
  </si>
  <si>
    <t>extra monthly spending</t>
  </si>
  <si>
    <t>monthly incom</t>
  </si>
  <si>
    <t>salary</t>
  </si>
  <si>
    <t>estimated raise</t>
  </si>
  <si>
    <t>raise</t>
  </si>
  <si>
    <t>estimated bonus</t>
  </si>
  <si>
    <t>actual bonus</t>
  </si>
  <si>
    <t>appartment rent</t>
  </si>
  <si>
    <t>electricity/ water</t>
  </si>
  <si>
    <t>axa insurance</t>
  </si>
  <si>
    <t>masr life insurance</t>
  </si>
  <si>
    <t>gam3iat</t>
  </si>
  <si>
    <t>car loan</t>
  </si>
  <si>
    <t>masrof maha</t>
  </si>
  <si>
    <t>masrof mohamed</t>
  </si>
  <si>
    <t>masrof karam &amp; anas</t>
  </si>
  <si>
    <t>masrof home</t>
  </si>
  <si>
    <t>car expensis</t>
  </si>
  <si>
    <t>hotspot/ personal dev</t>
  </si>
  <si>
    <t>vodafon dsl/we dsl</t>
  </si>
  <si>
    <t>telphone</t>
  </si>
  <si>
    <t>maha mobile</t>
  </si>
  <si>
    <t>mohamed mobile</t>
  </si>
  <si>
    <t>2st shaleh</t>
  </si>
  <si>
    <t>gold</t>
  </si>
  <si>
    <t>tagdeed karneh nady</t>
  </si>
  <si>
    <t>mwaslat(train/uber/...)</t>
  </si>
  <si>
    <t>play</t>
  </si>
  <si>
    <t>extra</t>
  </si>
  <si>
    <t>apartment 2st</t>
  </si>
  <si>
    <t>apartment yearly 2st</t>
  </si>
  <si>
    <t>august</t>
  </si>
  <si>
    <t>september</t>
  </si>
  <si>
    <t>october</t>
  </si>
  <si>
    <t xml:space="preserve"> 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</si>
  <si>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</si>
  <si>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</si>
  <si>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</si>
  <si>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</si>
  <si>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</si>
  <si>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</si>
  <si>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</si>
  <si>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</si>
  <si>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</si>
  <si>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jan</t>
  </si>
  <si>
    <t>end</t>
  </si>
  <si>
    <t>total</t>
  </si>
  <si>
    <t>amount</t>
  </si>
  <si>
    <t>total/transaction</t>
  </si>
  <si>
    <t>perior nov 2023</t>
  </si>
  <si>
    <t>type</t>
  </si>
  <si>
    <t>value per amount in egp</t>
  </si>
  <si>
    <t>amount in EGP</t>
  </si>
  <si>
    <t>all</t>
  </si>
  <si>
    <t>-</t>
  </si>
  <si>
    <t>sar</t>
  </si>
  <si>
    <t>dollar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</si>
</sst>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0;(#,##0.00)"/>
    <numFmt numFmtId="165" formatCode="d mmmm"/>
    <numFmt numFmtId="166" formatCode="mmmm d"/>
    <numFmt numFmtId="167" formatCode="mmm d"/>
    <numFmt numFmtId="168" formatCode="mmmm d yyyy"/>
  </numFmts>
  <fonts count="8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Arial"/>
    </font>
    <font>
      <color rgb="FFFF0000"/>
      <name val="Arial"/>
      <scheme val="minor"/>
    </font>
    <font>
      <sz val="11.0"/>
      <color rgb="FF000000"/>
      <name val="Arial"/>
    </font>
    <font>
      <sz val="11.0"/>
      <color rgb="FF000000"/>
      <name val="Inconsolata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1" fillId="3" fontId="1" numFmtId="0" xfId="0" applyAlignment="1" applyBorder="1" applyFill="1" applyFont="1">
      <alignment horizontal="center" readingOrder="0"/>
    </xf>
    <xf borderId="3" fillId="0" fontId="2" numFmtId="0" xfId="0" applyBorder="1" applyFont="1"/>
    <xf borderId="0" fillId="3" fontId="1" numFmtId="0" xfId="0" applyAlignment="1" applyFont="1">
      <alignment horizontal="center" readingOrder="0"/>
    </xf>
    <xf borderId="0" fillId="3" fontId="1" numFmtId="0" xfId="0" applyFont="1"/>
    <xf borderId="4" fillId="2" fontId="1" numFmtId="0" xfId="0" applyAlignment="1" applyBorder="1" applyFont="1">
      <alignment readingOrder="0"/>
    </xf>
    <xf borderId="4" fillId="3" fontId="1" numFmtId="0" xfId="0" applyAlignment="1" applyBorder="1" applyFont="1">
      <alignment readingOrder="0"/>
    </xf>
    <xf borderId="4" fillId="3" fontId="3" numFmtId="0" xfId="0" applyAlignment="1" applyBorder="1" applyFont="1">
      <alignment horizontal="center" readingOrder="0"/>
    </xf>
    <xf borderId="4" fillId="3" fontId="1" numFmtId="0" xfId="0" applyAlignment="1" applyBorder="1" applyFont="1">
      <alignment horizontal="center" readingOrder="0"/>
    </xf>
    <xf borderId="0" fillId="3" fontId="1" numFmtId="0" xfId="0" applyAlignment="1" applyFont="1">
      <alignment readingOrder="0"/>
    </xf>
    <xf borderId="0" fillId="0" fontId="1" numFmtId="0" xfId="0" applyAlignment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4" xfId="0" applyAlignment="1" applyBorder="1" applyFont="1" applyNumberFormat="1">
      <alignment readingOrder="0"/>
    </xf>
    <xf borderId="0" fillId="0" fontId="1" numFmtId="4" xfId="0" applyFont="1" applyNumberFormat="1"/>
    <xf borderId="5" fillId="0" fontId="1" numFmtId="4" xfId="0" applyBorder="1" applyFont="1" applyNumberFormat="1"/>
    <xf borderId="6" fillId="0" fontId="1" numFmtId="164" xfId="0" applyBorder="1" applyFont="1" applyNumberFormat="1"/>
    <xf borderId="0" fillId="0" fontId="1" numFmtId="164" xfId="0" applyFont="1" applyNumberFormat="1"/>
    <xf borderId="5" fillId="0" fontId="1" numFmtId="164" xfId="0" applyBorder="1" applyFont="1" applyNumberFormat="1"/>
    <xf borderId="0" fillId="0" fontId="4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5" fillId="0" fontId="1" numFmtId="4" xfId="0" applyAlignment="1" applyBorder="1" applyFont="1" applyNumberFormat="1">
      <alignment readingOrder="0"/>
    </xf>
    <xf borderId="6" fillId="0" fontId="1" numFmtId="164" xfId="0" applyAlignment="1" applyBorder="1" applyFont="1" applyNumberFormat="1">
      <alignment readingOrder="0"/>
    </xf>
    <xf borderId="0" fillId="3" fontId="1" numFmtId="164" xfId="0" applyAlignment="1" applyFont="1" applyNumberFormat="1">
      <alignment readingOrder="0"/>
    </xf>
    <xf borderId="0" fillId="4" fontId="1" numFmtId="164" xfId="0" applyAlignment="1" applyFill="1" applyFont="1" applyNumberFormat="1">
      <alignment readingOrder="0"/>
    </xf>
    <xf borderId="5" fillId="4" fontId="1" numFmtId="164" xfId="0" applyAlignment="1" applyBorder="1" applyFont="1" applyNumberForma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7" fillId="0" fontId="1" numFmtId="4" xfId="0" applyBorder="1" applyFont="1" applyNumberFormat="1"/>
    <xf borderId="7" fillId="0" fontId="1" numFmtId="4" xfId="0" applyAlignment="1" applyBorder="1" applyFont="1" applyNumberFormat="1">
      <alignment readingOrder="0"/>
    </xf>
    <xf borderId="8" fillId="0" fontId="1" numFmtId="4" xfId="0" applyAlignment="1" applyBorder="1" applyFont="1" applyNumberFormat="1">
      <alignment readingOrder="0"/>
    </xf>
    <xf borderId="9" fillId="0" fontId="1" numFmtId="164" xfId="0" applyAlignment="1" applyBorder="1" applyFont="1" applyNumberFormat="1">
      <alignment readingOrder="0"/>
    </xf>
    <xf borderId="7" fillId="0" fontId="1" numFmtId="164" xfId="0" applyBorder="1" applyFont="1" applyNumberFormat="1"/>
    <xf borderId="8" fillId="0" fontId="1" numFmtId="164" xfId="0" applyBorder="1" applyFont="1" applyNumberFormat="1"/>
    <xf borderId="7" fillId="0" fontId="1" numFmtId="164" xfId="0" applyAlignment="1" applyBorder="1" applyFont="1" applyNumberFormat="1">
      <alignment readingOrder="0"/>
    </xf>
    <xf borderId="7" fillId="3" fontId="1" numFmtId="164" xfId="0" applyAlignment="1" applyBorder="1" applyFont="1" applyNumberFormat="1">
      <alignment readingOrder="0"/>
    </xf>
    <xf borderId="7" fillId="4" fontId="1" numFmtId="164" xfId="0" applyAlignment="1" applyBorder="1" applyFont="1" applyNumberFormat="1">
      <alignment readingOrder="0"/>
    </xf>
    <xf borderId="0" fillId="5" fontId="5" numFmtId="164" xfId="0" applyAlignment="1" applyFill="1" applyFont="1" applyNumberFormat="1">
      <alignment readingOrder="0"/>
    </xf>
    <xf borderId="0" fillId="4" fontId="1" numFmtId="164" xfId="0" applyFont="1" applyNumberFormat="1"/>
    <xf borderId="5" fillId="4" fontId="1" numFmtId="164" xfId="0" applyBorder="1" applyFont="1" applyNumberFormat="1"/>
    <xf borderId="7" fillId="5" fontId="6" numFmtId="164" xfId="0" applyBorder="1" applyFont="1" applyNumberFormat="1"/>
    <xf borderId="5" fillId="3" fontId="1" numFmtId="0" xfId="0" applyAlignment="1" applyBorder="1" applyFont="1">
      <alignment readingOrder="0"/>
    </xf>
    <xf borderId="0" fillId="3" fontId="1" numFmtId="4" xfId="0" applyFont="1" applyNumberFormat="1"/>
    <xf borderId="0" fillId="3" fontId="1" numFmtId="4" xfId="0" applyAlignment="1" applyFont="1" applyNumberFormat="1">
      <alignment readingOrder="0"/>
    </xf>
    <xf borderId="0" fillId="3" fontId="1" numFmtId="164" xfId="0" applyFont="1" applyNumberFormat="1"/>
    <xf borderId="5" fillId="3" fontId="1" numFmtId="4" xfId="0" applyAlignment="1" applyBorder="1" applyFont="1" applyNumberFormat="1">
      <alignment readingOrder="0"/>
    </xf>
    <xf borderId="0" fillId="3" fontId="1" numFmtId="10" xfId="0" applyFont="1" applyNumberFormat="1"/>
    <xf borderId="0" fillId="3" fontId="7" numFmtId="0" xfId="0" applyAlignment="1" applyFont="1">
      <alignment readingOrder="0" vertical="bottom"/>
    </xf>
    <xf borderId="0" fillId="3" fontId="7" numFmtId="10" xfId="0" applyAlignment="1" applyFont="1" applyNumberFormat="1">
      <alignment horizontal="right" vertical="bottom"/>
    </xf>
    <xf borderId="0" fillId="3" fontId="7" numFmtId="0" xfId="0" applyAlignment="1" applyFont="1">
      <alignment vertical="bottom"/>
    </xf>
    <xf borderId="0" fillId="3" fontId="7" numFmtId="10" xfId="0" applyAlignment="1" applyFont="1" applyNumberFormat="1">
      <alignment readingOrder="0" vertical="bottom"/>
    </xf>
    <xf borderId="0" fillId="6" fontId="1" numFmtId="164" xfId="0" applyAlignment="1" applyFill="1" applyFont="1" applyNumberFormat="1">
      <alignment readingOrder="0"/>
    </xf>
    <xf borderId="0" fillId="6" fontId="1" numFmtId="164" xfId="0" applyFont="1" applyNumberFormat="1"/>
    <xf borderId="0" fillId="7" fontId="1" numFmtId="0" xfId="0" applyAlignment="1" applyFill="1" applyFont="1">
      <alignment readingOrder="0"/>
    </xf>
    <xf borderId="5" fillId="7" fontId="1" numFmtId="0" xfId="0" applyAlignment="1" applyBorder="1" applyFont="1">
      <alignment readingOrder="0"/>
    </xf>
    <xf borderId="0" fillId="7" fontId="1" numFmtId="4" xfId="0" applyFont="1" applyNumberFormat="1"/>
    <xf borderId="0" fillId="7" fontId="1" numFmtId="4" xfId="0" applyAlignment="1" applyFont="1" applyNumberFormat="1">
      <alignment readingOrder="0"/>
    </xf>
    <xf borderId="5" fillId="7" fontId="1" numFmtId="4" xfId="0" applyAlignment="1" applyBorder="1" applyFont="1" applyNumberFormat="1">
      <alignment readingOrder="0"/>
    </xf>
    <xf borderId="6" fillId="7" fontId="1" numFmtId="164" xfId="0" applyAlignment="1" applyBorder="1" applyFont="1" applyNumberFormat="1">
      <alignment readingOrder="0"/>
    </xf>
    <xf borderId="0" fillId="7" fontId="1" numFmtId="164" xfId="0" applyFont="1" applyNumberFormat="1"/>
    <xf borderId="5" fillId="7" fontId="1" numFmtId="164" xfId="0" applyBorder="1" applyFont="1" applyNumberFormat="1"/>
    <xf borderId="0" fillId="7" fontId="1" numFmtId="164" xfId="0" applyAlignment="1" applyFont="1" applyNumberFormat="1">
      <alignment readingOrder="0"/>
    </xf>
    <xf borderId="0" fillId="5" fontId="3" numFmtId="164" xfId="0" applyAlignment="1" applyFont="1" applyNumberFormat="1">
      <alignment horizontal="right" readingOrder="0"/>
    </xf>
    <xf borderId="7" fillId="7" fontId="1" numFmtId="164" xfId="0" applyBorder="1" applyFont="1" applyNumberFormat="1"/>
    <xf borderId="8" fillId="7" fontId="1" numFmtId="164" xfId="0" applyBorder="1" applyFont="1" applyNumberFormat="1"/>
    <xf borderId="7" fillId="7" fontId="1" numFmtId="164" xfId="0" applyAlignment="1" applyBorder="1" applyFont="1" applyNumberFormat="1">
      <alignment readingOrder="0"/>
    </xf>
    <xf borderId="0" fillId="0" fontId="7" numFmtId="164" xfId="0" applyAlignment="1" applyFont="1" applyNumberFormat="1">
      <alignment horizontal="right" readingOrder="0" vertical="bottom"/>
    </xf>
    <xf borderId="0" fillId="0" fontId="7" numFmtId="164" xfId="0" applyAlignment="1" applyFont="1" applyNumberFormat="1">
      <alignment horizontal="right" vertical="bottom"/>
    </xf>
    <xf borderId="0" fillId="0" fontId="7" numFmtId="164" xfId="0" applyAlignment="1" applyFont="1" applyNumberFormat="1">
      <alignment vertical="bottom"/>
    </xf>
    <xf borderId="0" fillId="3" fontId="7" numFmtId="0" xfId="0" applyAlignment="1" applyFont="1">
      <alignment horizontal="right" readingOrder="0" vertical="bottom"/>
    </xf>
    <xf borderId="5" fillId="3" fontId="7" numFmtId="0" xfId="0" applyAlignment="1" applyBorder="1" applyFont="1">
      <alignment vertical="bottom"/>
    </xf>
    <xf borderId="0" fillId="3" fontId="7" numFmtId="4" xfId="0" applyAlignment="1" applyFont="1" applyNumberFormat="1">
      <alignment horizontal="right" vertical="bottom"/>
    </xf>
    <xf borderId="0" fillId="3" fontId="7" numFmtId="164" xfId="0" applyAlignment="1" applyFont="1" applyNumberFormat="1">
      <alignment horizontal="right" vertical="bottom"/>
    </xf>
    <xf borderId="10" fillId="3" fontId="7" numFmtId="164" xfId="0" applyAlignment="1" applyBorder="1" applyFont="1" applyNumberFormat="1">
      <alignment horizontal="right" vertical="bottom"/>
    </xf>
    <xf borderId="5" fillId="3" fontId="7" numFmtId="4" xfId="0" applyAlignment="1" applyBorder="1" applyFont="1" applyNumberFormat="1">
      <alignment horizontal="right" vertical="bottom"/>
    </xf>
    <xf borderId="6" fillId="0" fontId="1" numFmtId="4" xfId="0" applyBorder="1" applyFont="1" applyNumberFormat="1"/>
    <xf borderId="6" fillId="3" fontId="7" numFmtId="4" xfId="0" applyAlignment="1" applyBorder="1" applyFont="1" applyNumberFormat="1">
      <alignment horizontal="right" vertical="bottom"/>
    </xf>
    <xf borderId="6" fillId="3" fontId="7" numFmtId="164" xfId="0" applyAlignment="1" applyBorder="1" applyFont="1" applyNumberFormat="1">
      <alignment horizontal="right" vertical="bottom"/>
    </xf>
    <xf borderId="5" fillId="3" fontId="7" numFmtId="164" xfId="0" applyAlignment="1" applyBorder="1" applyFont="1" applyNumberFormat="1">
      <alignment horizontal="right" vertical="bottom"/>
    </xf>
    <xf borderId="6" fillId="3" fontId="7" numFmtId="10" xfId="0" applyAlignment="1" applyBorder="1" applyFont="1" applyNumberFormat="1">
      <alignment horizontal="right" vertical="bottom"/>
    </xf>
    <xf borderId="5" fillId="3" fontId="7" numFmtId="10" xfId="0" applyAlignment="1" applyBorder="1" applyFont="1" applyNumberFormat="1">
      <alignment readingOrder="0" vertical="bottom"/>
    </xf>
    <xf borderId="6" fillId="3" fontId="7" numFmtId="0" xfId="0" applyAlignment="1" applyBorder="1" applyFont="1">
      <alignment vertical="bottom"/>
    </xf>
    <xf borderId="5" fillId="0" fontId="1" numFmtId="0" xfId="0" applyBorder="1" applyFont="1"/>
    <xf borderId="6" fillId="0" fontId="1" numFmtId="0" xfId="0" applyBorder="1" applyFont="1"/>
    <xf borderId="9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D966"/>
          <bgColor rgb="FFFFD9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 outlineLevelCol="1" outlineLevelRow="1"/>
  <cols>
    <col customWidth="1" min="1" max="1" width="6.13"/>
    <col customWidth="1" min="4" max="5" width="19.0"/>
    <col customWidth="1" min="6" max="6" width="19.0" outlineLevel="1"/>
    <col customWidth="1" min="7" max="7" width="11.63" outlineLevel="1"/>
    <col customWidth="1" min="8" max="8" width="12.5" outlineLevel="1"/>
    <col customWidth="1" min="9" max="9" width="0.38"/>
    <col customWidth="1" min="10" max="10" width="19.0"/>
    <col customWidth="1" min="19" max="19" width="15.13"/>
    <col customWidth="1" min="28" max="28" width="8.75"/>
    <col customWidth="1" min="29" max="29" width="15.0"/>
    <col customWidth="1" min="42" max="42" width="20.63"/>
  </cols>
  <sheetData>
    <row r="1">
      <c r="A1" s="1" t="s">
        <v>0</v>
      </c>
      <c r="B1" s="2"/>
      <c r="D1" s="3" t="s">
        <v>1</v>
      </c>
      <c r="E1" s="4"/>
      <c r="F1" s="4"/>
      <c r="G1" s="4"/>
      <c r="H1" s="4"/>
      <c r="I1" s="4"/>
      <c r="J1" s="4"/>
      <c r="K1" s="1" t="s">
        <v>2</v>
      </c>
      <c r="L1" s="4"/>
      <c r="M1" s="4"/>
      <c r="N1" s="4"/>
      <c r="O1" s="2"/>
      <c r="P1" s="3" t="s">
        <v>3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2"/>
      <c r="AM1" s="5"/>
      <c r="AN1" s="5"/>
      <c r="AO1" s="6"/>
      <c r="AP1" s="6"/>
    </row>
    <row r="2">
      <c r="A2" s="7" t="s">
        <v>4</v>
      </c>
      <c r="B2" s="7" t="s">
        <v>5</v>
      </c>
      <c r="C2" s="8" t="s">
        <v>6</v>
      </c>
      <c r="D2" s="8" t="s">
        <v>7</v>
      </c>
      <c r="E2" s="8" t="s">
        <v>8</v>
      </c>
      <c r="F2" s="8" t="s">
        <v>9</v>
      </c>
      <c r="G2" s="8" t="s">
        <v>10</v>
      </c>
      <c r="H2" s="8" t="s">
        <v>11</v>
      </c>
      <c r="I2" s="8" t="s">
        <v>12</v>
      </c>
      <c r="J2" s="9" t="s">
        <v>13</v>
      </c>
      <c r="K2" s="7" t="s">
        <v>14</v>
      </c>
      <c r="L2" s="7" t="s">
        <v>15</v>
      </c>
      <c r="M2" s="7" t="s">
        <v>16</v>
      </c>
      <c r="N2" s="7" t="s">
        <v>17</v>
      </c>
      <c r="O2" s="7" t="s">
        <v>18</v>
      </c>
      <c r="P2" s="10" t="s">
        <v>19</v>
      </c>
      <c r="Q2" s="8" t="s">
        <v>20</v>
      </c>
      <c r="R2" s="8" t="s">
        <v>21</v>
      </c>
      <c r="S2" s="8" t="s">
        <v>22</v>
      </c>
      <c r="T2" s="8" t="s">
        <v>23</v>
      </c>
      <c r="U2" s="8" t="s">
        <v>24</v>
      </c>
      <c r="V2" s="8" t="s">
        <v>25</v>
      </c>
      <c r="W2" s="8" t="s">
        <v>26</v>
      </c>
      <c r="X2" s="8" t="s">
        <v>27</v>
      </c>
      <c r="Y2" s="8" t="s">
        <v>28</v>
      </c>
      <c r="Z2" s="8" t="s">
        <v>29</v>
      </c>
      <c r="AA2" s="8"/>
      <c r="AB2" s="8" t="s">
        <v>30</v>
      </c>
      <c r="AC2" s="8" t="s">
        <v>31</v>
      </c>
      <c r="AD2" s="8" t="s">
        <v>32</v>
      </c>
      <c r="AE2" s="8" t="s">
        <v>33</v>
      </c>
      <c r="AF2" s="8" t="s">
        <v>34</v>
      </c>
      <c r="AG2" s="8" t="s">
        <v>35</v>
      </c>
      <c r="AH2" s="8" t="s">
        <v>36</v>
      </c>
      <c r="AI2" s="8" t="s">
        <v>37</v>
      </c>
      <c r="AJ2" s="8" t="s">
        <v>38</v>
      </c>
      <c r="AK2" s="8" t="s">
        <v>11</v>
      </c>
      <c r="AL2" s="8" t="s">
        <v>39</v>
      </c>
      <c r="AM2" s="11" t="s">
        <v>40</v>
      </c>
      <c r="AN2" s="11"/>
      <c r="AO2" s="11" t="s">
        <v>41</v>
      </c>
      <c r="AP2" s="11" t="s">
        <v>42</v>
      </c>
    </row>
    <row r="3" hidden="1">
      <c r="A3" s="12">
        <v>2020.0</v>
      </c>
      <c r="B3" s="13" t="s">
        <v>43</v>
      </c>
      <c r="C3" s="14">
        <f> 438500-(R3+AH3+AJ3)-280000</f>
        <v>154890</v>
      </c>
      <c r="D3" s="15"/>
      <c r="E3" s="15"/>
      <c r="F3" s="15"/>
      <c r="G3" s="15"/>
      <c r="H3" s="15"/>
      <c r="I3" s="15"/>
      <c r="J3" s="16"/>
      <c r="K3" s="17"/>
      <c r="L3" s="18"/>
      <c r="M3" s="18"/>
      <c r="N3" s="18"/>
      <c r="O3" s="19"/>
      <c r="P3" s="18"/>
      <c r="Q3" s="18"/>
      <c r="R3" s="20">
        <v>3310.0</v>
      </c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20"/>
      <c r="AI3" s="21"/>
      <c r="AJ3" s="20">
        <v>300.0</v>
      </c>
      <c r="AK3" s="18"/>
      <c r="AL3" s="18"/>
      <c r="AM3" s="18"/>
      <c r="AN3" s="18"/>
      <c r="AO3" s="18"/>
      <c r="AP3" s="21">
        <v>280000.0</v>
      </c>
    </row>
    <row r="4" hidden="1">
      <c r="A4" s="12">
        <v>2020.0</v>
      </c>
      <c r="B4" s="13" t="s">
        <v>44</v>
      </c>
      <c r="C4" s="15">
        <f t="shared" ref="C4:C6" si="1">SUM(C3,D4)</f>
        <v>159140</v>
      </c>
      <c r="D4" s="22">
        <f t="shared" ref="D4:D19" si="2">J4-E4</f>
        <v>4250</v>
      </c>
      <c r="E4" s="22">
        <f t="shared" ref="E4:E19" si="3">SUM(P4:AP4)</f>
        <v>35750</v>
      </c>
      <c r="F4" s="22">
        <f t="shared" ref="F4:F19" si="4">SUM(P4,Q4,V4,W4,X4,Y4,Z4,AB4,AC4,AD4,AE4,AF4,AJ4,AL4,AM4)</f>
        <v>20240</v>
      </c>
      <c r="G4" s="22">
        <f t="shared" ref="G4:G19" si="5">sum(R4,S4,T4,U4,AG4,AH4,AI4,AO4,AP4)</f>
        <v>14510</v>
      </c>
      <c r="H4" s="22">
        <f t="shared" ref="H4:H19" si="6">SUM(AK4)</f>
        <v>1000</v>
      </c>
      <c r="I4" s="22" t="str">
        <f>C4-#REF!</f>
        <v>#REF!</v>
      </c>
      <c r="J4" s="23">
        <f t="shared" ref="J4:J19" si="7">SUM(K4,L4,N4)</f>
        <v>40000</v>
      </c>
      <c r="K4" s="24">
        <v>40000.0</v>
      </c>
      <c r="L4" s="18"/>
      <c r="M4" s="18"/>
      <c r="N4" s="18"/>
      <c r="O4" s="19"/>
      <c r="P4" s="21"/>
      <c r="Q4" s="25">
        <v>400.0</v>
      </c>
      <c r="R4" s="25">
        <v>3310.0</v>
      </c>
      <c r="S4" s="25">
        <v>450.0</v>
      </c>
      <c r="T4" s="25">
        <v>4000.0</v>
      </c>
      <c r="U4" s="25">
        <v>5000.0</v>
      </c>
      <c r="V4" s="25">
        <v>2000.0</v>
      </c>
      <c r="W4" s="25">
        <v>2000.0</v>
      </c>
      <c r="X4" s="25">
        <v>1500.0</v>
      </c>
      <c r="Y4" s="25">
        <v>2500.0</v>
      </c>
      <c r="Z4" s="25">
        <v>220.0</v>
      </c>
      <c r="AA4" s="25"/>
      <c r="AB4" s="25">
        <v>250.0</v>
      </c>
      <c r="AC4" s="25">
        <v>450.0</v>
      </c>
      <c r="AD4" s="25">
        <v>150.0</v>
      </c>
      <c r="AE4" s="25">
        <v>220.0</v>
      </c>
      <c r="AF4" s="25">
        <v>50.0</v>
      </c>
      <c r="AG4" s="25">
        <v>1750.0</v>
      </c>
      <c r="AH4" s="26"/>
      <c r="AI4" s="21"/>
      <c r="AJ4" s="25">
        <v>100.0</v>
      </c>
      <c r="AK4" s="25">
        <v>1000.0</v>
      </c>
      <c r="AL4" s="18"/>
      <c r="AM4" s="21">
        <v>10400.0</v>
      </c>
      <c r="AN4" s="21"/>
      <c r="AO4" s="18"/>
      <c r="AP4" s="18"/>
    </row>
    <row r="5" hidden="1">
      <c r="A5" s="12">
        <v>2020.0</v>
      </c>
      <c r="B5" s="13" t="s">
        <v>45</v>
      </c>
      <c r="C5" s="15">
        <f t="shared" si="1"/>
        <v>160405</v>
      </c>
      <c r="D5" s="22">
        <f t="shared" si="2"/>
        <v>1265</v>
      </c>
      <c r="E5" s="22">
        <f t="shared" si="3"/>
        <v>38735</v>
      </c>
      <c r="F5" s="22">
        <f t="shared" si="4"/>
        <v>14965</v>
      </c>
      <c r="G5" s="22">
        <f t="shared" si="5"/>
        <v>22770</v>
      </c>
      <c r="H5" s="22">
        <f t="shared" si="6"/>
        <v>1000</v>
      </c>
      <c r="I5" s="22"/>
      <c r="J5" s="23">
        <f t="shared" si="7"/>
        <v>40000</v>
      </c>
      <c r="K5" s="24">
        <v>40000.0</v>
      </c>
      <c r="L5" s="18"/>
      <c r="M5" s="18"/>
      <c r="N5" s="18"/>
      <c r="O5" s="19"/>
      <c r="P5" s="25">
        <f>1815*3</f>
        <v>5445</v>
      </c>
      <c r="Q5" s="21">
        <v>350.0</v>
      </c>
      <c r="R5" s="25">
        <v>3310.0</v>
      </c>
      <c r="S5" s="25">
        <v>450.0</v>
      </c>
      <c r="T5" s="25">
        <v>4000.0</v>
      </c>
      <c r="U5" s="25">
        <v>10000.0</v>
      </c>
      <c r="V5" s="25">
        <v>2000.0</v>
      </c>
      <c r="W5" s="25">
        <v>2000.0</v>
      </c>
      <c r="X5" s="25">
        <v>1500.0</v>
      </c>
      <c r="Y5" s="25">
        <v>2500.0</v>
      </c>
      <c r="Z5" s="25">
        <v>220.0</v>
      </c>
      <c r="AA5" s="25"/>
      <c r="AB5" s="25">
        <v>250.0</v>
      </c>
      <c r="AC5" s="25">
        <v>450.0</v>
      </c>
      <c r="AD5" s="18"/>
      <c r="AE5" s="25">
        <v>100.0</v>
      </c>
      <c r="AF5" s="25">
        <v>50.0</v>
      </c>
      <c r="AG5" s="21" t="s">
        <v>46</v>
      </c>
      <c r="AH5" s="25">
        <v>5010.0</v>
      </c>
      <c r="AI5" s="21"/>
      <c r="AJ5" s="21">
        <v>100.0</v>
      </c>
      <c r="AK5" s="25">
        <v>1000.0</v>
      </c>
      <c r="AL5" s="18"/>
      <c r="AM5" s="18"/>
      <c r="AN5" s="18"/>
      <c r="AO5" s="18"/>
      <c r="AP5" s="18"/>
    </row>
    <row r="6" hidden="1">
      <c r="A6" s="12">
        <v>2020.0</v>
      </c>
      <c r="B6" s="13" t="s">
        <v>47</v>
      </c>
      <c r="C6" s="15">
        <f t="shared" si="1"/>
        <v>207125</v>
      </c>
      <c r="D6" s="22">
        <f t="shared" si="2"/>
        <v>46720</v>
      </c>
      <c r="E6" s="22">
        <f t="shared" si="3"/>
        <v>19280</v>
      </c>
      <c r="F6" s="22">
        <f t="shared" si="4"/>
        <v>10520</v>
      </c>
      <c r="G6" s="22">
        <f t="shared" si="5"/>
        <v>7760</v>
      </c>
      <c r="H6" s="22">
        <f t="shared" si="6"/>
        <v>1000</v>
      </c>
      <c r="I6" s="22"/>
      <c r="J6" s="23">
        <f t="shared" si="7"/>
        <v>66000</v>
      </c>
      <c r="K6" s="24">
        <v>40000.0</v>
      </c>
      <c r="L6" s="18"/>
      <c r="M6" s="18"/>
      <c r="N6" s="26">
        <v>26000.0</v>
      </c>
      <c r="O6" s="27"/>
      <c r="P6" s="21">
        <v>0.0</v>
      </c>
      <c r="Q6" s="21">
        <v>350.0</v>
      </c>
      <c r="R6" s="25">
        <v>3310.0</v>
      </c>
      <c r="S6" s="25">
        <v>450.0</v>
      </c>
      <c r="T6" s="25">
        <v>4000.0</v>
      </c>
      <c r="U6" s="21"/>
      <c r="V6" s="25">
        <v>2000.0</v>
      </c>
      <c r="W6" s="25">
        <v>2000.0</v>
      </c>
      <c r="X6" s="25">
        <v>1500.0</v>
      </c>
      <c r="Y6" s="25">
        <v>2500.0</v>
      </c>
      <c r="Z6" s="21">
        <v>220.0</v>
      </c>
      <c r="AA6" s="21"/>
      <c r="AB6" s="21">
        <v>250.0</v>
      </c>
      <c r="AC6" s="21">
        <v>450.0</v>
      </c>
      <c r="AD6" s="18"/>
      <c r="AE6" s="21">
        <v>100.0</v>
      </c>
      <c r="AF6" s="21">
        <v>50.0</v>
      </c>
      <c r="AG6" s="18"/>
      <c r="AH6" s="18"/>
      <c r="AI6" s="21"/>
      <c r="AJ6" s="21">
        <v>100.0</v>
      </c>
      <c r="AK6" s="25">
        <v>1000.0</v>
      </c>
      <c r="AL6" s="21">
        <v>1000.0</v>
      </c>
      <c r="AM6" s="21"/>
      <c r="AN6" s="21"/>
      <c r="AO6" s="18"/>
      <c r="AP6" s="18"/>
    </row>
    <row r="7" hidden="1">
      <c r="A7" s="28">
        <v>2020.0</v>
      </c>
      <c r="B7" s="29" t="s">
        <v>48</v>
      </c>
      <c r="C7" s="30">
        <f>SUM(C6,D7) - I7</f>
        <v>164180</v>
      </c>
      <c r="D7" s="31">
        <f t="shared" si="2"/>
        <v>-36245</v>
      </c>
      <c r="E7" s="31">
        <f t="shared" si="3"/>
        <v>76245</v>
      </c>
      <c r="F7" s="31">
        <f t="shared" si="4"/>
        <v>10200</v>
      </c>
      <c r="G7" s="31">
        <f t="shared" si="5"/>
        <v>65045</v>
      </c>
      <c r="H7" s="31">
        <f t="shared" si="6"/>
        <v>1000</v>
      </c>
      <c r="I7" s="31">
        <v>6700.0</v>
      </c>
      <c r="J7" s="32">
        <f t="shared" si="7"/>
        <v>40000</v>
      </c>
      <c r="K7" s="33">
        <v>40000.0</v>
      </c>
      <c r="L7" s="34"/>
      <c r="M7" s="34"/>
      <c r="N7" s="34"/>
      <c r="O7" s="35"/>
      <c r="P7" s="36"/>
      <c r="Q7" s="37">
        <v>350.0</v>
      </c>
      <c r="R7" s="37">
        <v>3310.0</v>
      </c>
      <c r="S7" s="37">
        <v>450.0</v>
      </c>
      <c r="T7" s="37">
        <v>4000.0</v>
      </c>
      <c r="U7" s="34"/>
      <c r="V7" s="37">
        <v>2000.0</v>
      </c>
      <c r="W7" s="37">
        <v>2000.0</v>
      </c>
      <c r="X7" s="37">
        <v>1500.0</v>
      </c>
      <c r="Y7" s="37">
        <v>2500.0</v>
      </c>
      <c r="Z7" s="36"/>
      <c r="AA7" s="36"/>
      <c r="AB7" s="36"/>
      <c r="AC7" s="37">
        <v>450.0</v>
      </c>
      <c r="AD7" s="37">
        <v>150.0</v>
      </c>
      <c r="AE7" s="36">
        <v>100.0</v>
      </c>
      <c r="AF7" s="36">
        <v>50.0</v>
      </c>
      <c r="AG7" s="38">
        <v>20825.0</v>
      </c>
      <c r="AH7" s="38"/>
      <c r="AI7" s="38">
        <v>400.0</v>
      </c>
      <c r="AJ7" s="36">
        <v>100.0</v>
      </c>
      <c r="AK7" s="37">
        <v>1000.0</v>
      </c>
      <c r="AL7" s="36">
        <v>1000.0</v>
      </c>
      <c r="AM7" s="36"/>
      <c r="AN7" s="36"/>
      <c r="AO7" s="37">
        <v>36060.0</v>
      </c>
      <c r="AP7" s="34"/>
    </row>
    <row r="8" hidden="1">
      <c r="A8" s="12">
        <v>2021.0</v>
      </c>
      <c r="B8" s="13" t="s">
        <v>49</v>
      </c>
      <c r="C8" s="15">
        <f t="shared" ref="C8:C19" si="8">SUM(C7,D8)</f>
        <v>195600</v>
      </c>
      <c r="D8" s="22">
        <f t="shared" si="2"/>
        <v>31420</v>
      </c>
      <c r="E8" s="22">
        <f t="shared" si="3"/>
        <v>25580</v>
      </c>
      <c r="F8" s="22">
        <f t="shared" si="4"/>
        <v>16820</v>
      </c>
      <c r="G8" s="22">
        <f t="shared" si="5"/>
        <v>7760</v>
      </c>
      <c r="H8" s="22">
        <f t="shared" si="6"/>
        <v>1000</v>
      </c>
      <c r="I8" s="22"/>
      <c r="J8" s="23">
        <f t="shared" si="7"/>
        <v>57000</v>
      </c>
      <c r="K8" s="39">
        <v>40000.0</v>
      </c>
      <c r="L8" s="26">
        <v>8000.0</v>
      </c>
      <c r="M8" s="40"/>
      <c r="N8" s="21">
        <v>9000.0</v>
      </c>
      <c r="O8" s="19"/>
      <c r="P8" s="18"/>
      <c r="Q8" s="21">
        <v>350.0</v>
      </c>
      <c r="R8" s="21">
        <v>3310.0</v>
      </c>
      <c r="S8" s="21">
        <v>450.0</v>
      </c>
      <c r="T8" s="21">
        <v>4000.0</v>
      </c>
      <c r="U8" s="18"/>
      <c r="V8" s="21">
        <v>2000.0</v>
      </c>
      <c r="W8" s="21">
        <v>2000.0</v>
      </c>
      <c r="X8" s="21">
        <v>1500.0</v>
      </c>
      <c r="Y8" s="21">
        <v>2500.0</v>
      </c>
      <c r="Z8" s="21">
        <v>220.0</v>
      </c>
      <c r="AA8" s="21"/>
      <c r="AB8" s="21">
        <v>250.0</v>
      </c>
      <c r="AC8" s="21">
        <v>450.0</v>
      </c>
      <c r="AD8" s="18"/>
      <c r="AE8" s="21">
        <v>100.0</v>
      </c>
      <c r="AF8" s="21">
        <v>50.0</v>
      </c>
      <c r="AG8" s="21" t="s">
        <v>46</v>
      </c>
      <c r="AH8" s="21" t="s">
        <v>46</v>
      </c>
      <c r="AI8" s="21"/>
      <c r="AJ8" s="21">
        <v>400.0</v>
      </c>
      <c r="AK8" s="21">
        <v>1000.0</v>
      </c>
      <c r="AL8" s="21">
        <v>1000.0</v>
      </c>
      <c r="AM8" s="21">
        <v>6000.0</v>
      </c>
      <c r="AN8" s="21"/>
      <c r="AO8" s="21"/>
      <c r="AP8" s="21"/>
    </row>
    <row r="9" hidden="1">
      <c r="A9" s="12">
        <v>2021.0</v>
      </c>
      <c r="B9" s="13" t="s">
        <v>50</v>
      </c>
      <c r="C9" s="15">
        <f t="shared" si="8"/>
        <v>222020</v>
      </c>
      <c r="D9" s="22">
        <f t="shared" si="2"/>
        <v>26420</v>
      </c>
      <c r="E9" s="22">
        <f t="shared" si="3"/>
        <v>43580</v>
      </c>
      <c r="F9" s="22">
        <f t="shared" si="4"/>
        <v>32820</v>
      </c>
      <c r="G9" s="22">
        <f t="shared" si="5"/>
        <v>7760</v>
      </c>
      <c r="H9" s="22">
        <f t="shared" si="6"/>
        <v>3000</v>
      </c>
      <c r="I9" s="22"/>
      <c r="J9" s="23">
        <f t="shared" si="7"/>
        <v>70000</v>
      </c>
      <c r="K9" s="39">
        <f>SUM(K8,L8)</f>
        <v>48000</v>
      </c>
      <c r="L9" s="18"/>
      <c r="M9" s="18"/>
      <c r="N9" s="26">
        <v>22000.0</v>
      </c>
      <c r="O9" s="41"/>
      <c r="P9" s="18"/>
      <c r="Q9" s="21">
        <v>350.0</v>
      </c>
      <c r="R9" s="21">
        <v>3310.0</v>
      </c>
      <c r="S9" s="21">
        <v>450.0</v>
      </c>
      <c r="T9" s="21">
        <v>4000.0</v>
      </c>
      <c r="U9" s="21"/>
      <c r="V9" s="21">
        <v>2000.0</v>
      </c>
      <c r="W9" s="21">
        <v>2000.0</v>
      </c>
      <c r="X9" s="21">
        <v>1500.0</v>
      </c>
      <c r="Y9" s="21">
        <v>2500.0</v>
      </c>
      <c r="Z9" s="21">
        <v>220.0</v>
      </c>
      <c r="AA9" s="21"/>
      <c r="AB9" s="21">
        <v>250.0</v>
      </c>
      <c r="AC9" s="21">
        <v>450.0</v>
      </c>
      <c r="AD9" s="18"/>
      <c r="AE9" s="21">
        <v>100.0</v>
      </c>
      <c r="AF9" s="21">
        <v>50.0</v>
      </c>
      <c r="AG9" s="18"/>
      <c r="AH9" s="18"/>
      <c r="AI9" s="21"/>
      <c r="AJ9" s="21">
        <v>400.0</v>
      </c>
      <c r="AK9" s="21">
        <v>3000.0</v>
      </c>
      <c r="AL9" s="21">
        <v>18000.0</v>
      </c>
      <c r="AM9" s="21">
        <v>5000.0</v>
      </c>
      <c r="AN9" s="21"/>
      <c r="AO9" s="18"/>
      <c r="AP9" s="18"/>
    </row>
    <row r="10" hidden="1">
      <c r="A10" s="12">
        <v>2021.0</v>
      </c>
      <c r="B10" s="13" t="s">
        <v>51</v>
      </c>
      <c r="C10" s="15">
        <f t="shared" si="8"/>
        <v>203760</v>
      </c>
      <c r="D10" s="22">
        <f t="shared" si="2"/>
        <v>-18260</v>
      </c>
      <c r="E10" s="22">
        <f t="shared" si="3"/>
        <v>66260</v>
      </c>
      <c r="F10" s="22">
        <f t="shared" si="4"/>
        <v>19770</v>
      </c>
      <c r="G10" s="22">
        <f t="shared" si="5"/>
        <v>45490</v>
      </c>
      <c r="H10" s="22">
        <f t="shared" si="6"/>
        <v>1000</v>
      </c>
      <c r="I10" s="22"/>
      <c r="J10" s="23">
        <f t="shared" si="7"/>
        <v>48000</v>
      </c>
      <c r="K10" s="39">
        <f t="shared" ref="K10:K18" si="9">SUM(K9,L10)</f>
        <v>48000</v>
      </c>
      <c r="L10" s="18"/>
      <c r="M10" s="18"/>
      <c r="N10" s="18"/>
      <c r="O10" s="19"/>
      <c r="P10" s="18"/>
      <c r="Q10" s="21">
        <v>350.0</v>
      </c>
      <c r="R10" s="21">
        <v>3310.0</v>
      </c>
      <c r="S10" s="21">
        <v>450.0</v>
      </c>
      <c r="T10" s="21">
        <v>4000.0</v>
      </c>
      <c r="U10" s="21"/>
      <c r="V10" s="21">
        <v>2000.0</v>
      </c>
      <c r="W10" s="21">
        <v>2000.0</v>
      </c>
      <c r="X10" s="21">
        <v>1500.0</v>
      </c>
      <c r="Y10" s="21">
        <v>2500.0</v>
      </c>
      <c r="Z10" s="21">
        <v>220.0</v>
      </c>
      <c r="AA10" s="21"/>
      <c r="AB10" s="21">
        <v>250.0</v>
      </c>
      <c r="AC10" s="21">
        <v>450.0</v>
      </c>
      <c r="AD10" s="26">
        <v>150.0</v>
      </c>
      <c r="AE10" s="21">
        <v>100.0</v>
      </c>
      <c r="AF10" s="21">
        <v>50.0</v>
      </c>
      <c r="AG10" s="26"/>
      <c r="AH10" s="26">
        <v>1670.0</v>
      </c>
      <c r="AI10" s="21"/>
      <c r="AJ10" s="21">
        <v>400.0</v>
      </c>
      <c r="AK10" s="21">
        <v>1000.0</v>
      </c>
      <c r="AL10" s="21">
        <v>1000.0</v>
      </c>
      <c r="AM10" s="21">
        <v>8800.0</v>
      </c>
      <c r="AN10" s="21"/>
      <c r="AO10" s="26">
        <v>36060.0</v>
      </c>
      <c r="AP10" s="18"/>
    </row>
    <row r="11" hidden="1">
      <c r="A11" s="12">
        <v>2021.0</v>
      </c>
      <c r="B11" s="13" t="s">
        <v>52</v>
      </c>
      <c r="C11" s="15">
        <f t="shared" si="8"/>
        <v>227380</v>
      </c>
      <c r="D11" s="22">
        <f t="shared" si="2"/>
        <v>23620</v>
      </c>
      <c r="E11" s="22">
        <f t="shared" si="3"/>
        <v>24380</v>
      </c>
      <c r="F11" s="22">
        <f t="shared" si="4"/>
        <v>15620</v>
      </c>
      <c r="G11" s="22">
        <f t="shared" si="5"/>
        <v>7760</v>
      </c>
      <c r="H11" s="22">
        <f t="shared" si="6"/>
        <v>1000</v>
      </c>
      <c r="I11" s="22"/>
      <c r="J11" s="23">
        <f t="shared" si="7"/>
        <v>48000</v>
      </c>
      <c r="K11" s="39">
        <f t="shared" si="9"/>
        <v>48000</v>
      </c>
      <c r="L11" s="18"/>
      <c r="M11" s="18"/>
      <c r="N11" s="21"/>
      <c r="O11" s="19"/>
      <c r="P11" s="18"/>
      <c r="Q11" s="21">
        <v>350.0</v>
      </c>
      <c r="R11" s="21">
        <v>3310.0</v>
      </c>
      <c r="S11" s="21">
        <v>450.0</v>
      </c>
      <c r="T11" s="21">
        <v>4000.0</v>
      </c>
      <c r="U11" s="21"/>
      <c r="V11" s="21">
        <v>2000.0</v>
      </c>
      <c r="W11" s="21">
        <v>2000.0</v>
      </c>
      <c r="X11" s="21">
        <v>1500.0</v>
      </c>
      <c r="Y11" s="21">
        <v>2500.0</v>
      </c>
      <c r="Z11" s="21">
        <v>220.0</v>
      </c>
      <c r="AA11" s="21"/>
      <c r="AB11" s="21">
        <v>250.0</v>
      </c>
      <c r="AC11" s="21">
        <v>450.0</v>
      </c>
      <c r="AD11" s="18"/>
      <c r="AE11" s="21">
        <v>100.0</v>
      </c>
      <c r="AF11" s="21">
        <v>50.0</v>
      </c>
      <c r="AG11" s="18"/>
      <c r="AH11" s="21" t="s">
        <v>46</v>
      </c>
      <c r="AI11" s="21"/>
      <c r="AJ11" s="21">
        <v>400.0</v>
      </c>
      <c r="AK11" s="21">
        <v>1000.0</v>
      </c>
      <c r="AL11" s="21">
        <v>1000.0</v>
      </c>
      <c r="AM11" s="21">
        <v>4800.0</v>
      </c>
      <c r="AN11" s="21"/>
      <c r="AO11" s="18"/>
      <c r="AP11" s="18"/>
    </row>
    <row r="12" hidden="1">
      <c r="A12" s="12">
        <v>2021.0</v>
      </c>
      <c r="B12" s="13" t="s">
        <v>53</v>
      </c>
      <c r="C12" s="15">
        <f t="shared" si="8"/>
        <v>290790</v>
      </c>
      <c r="D12" s="22">
        <f t="shared" si="2"/>
        <v>63410</v>
      </c>
      <c r="E12" s="22">
        <f t="shared" si="3"/>
        <v>14580</v>
      </c>
      <c r="F12" s="22">
        <f t="shared" si="4"/>
        <v>10820</v>
      </c>
      <c r="G12" s="22">
        <f t="shared" si="5"/>
        <v>3760</v>
      </c>
      <c r="H12" s="22">
        <f t="shared" si="6"/>
        <v>0</v>
      </c>
      <c r="I12" s="22"/>
      <c r="J12" s="23">
        <f t="shared" si="7"/>
        <v>77990</v>
      </c>
      <c r="K12" s="39">
        <f t="shared" si="9"/>
        <v>48000</v>
      </c>
      <c r="L12" s="21"/>
      <c r="M12" s="18"/>
      <c r="N12" s="26">
        <v>29990.0</v>
      </c>
      <c r="O12" s="41"/>
      <c r="P12" s="18"/>
      <c r="Q12" s="21">
        <v>350.0</v>
      </c>
      <c r="R12" s="21">
        <v>3310.0</v>
      </c>
      <c r="S12" s="21">
        <v>450.0</v>
      </c>
      <c r="T12" s="21"/>
      <c r="U12" s="21"/>
      <c r="V12" s="21">
        <v>2000.0</v>
      </c>
      <c r="W12" s="21">
        <v>2000.0</v>
      </c>
      <c r="X12" s="21">
        <v>1500.0</v>
      </c>
      <c r="Y12" s="21">
        <v>2500.0</v>
      </c>
      <c r="Z12" s="21">
        <v>220.0</v>
      </c>
      <c r="AA12" s="21"/>
      <c r="AB12" s="21">
        <v>250.0</v>
      </c>
      <c r="AC12" s="21">
        <v>450.0</v>
      </c>
      <c r="AD12" s="18"/>
      <c r="AE12" s="21">
        <v>100.0</v>
      </c>
      <c r="AF12" s="21">
        <v>50.0</v>
      </c>
      <c r="AG12" s="18"/>
      <c r="AH12" s="18"/>
      <c r="AI12" s="21"/>
      <c r="AJ12" s="21">
        <v>400.0</v>
      </c>
      <c r="AK12" s="21"/>
      <c r="AL12" s="21">
        <v>1000.0</v>
      </c>
      <c r="AM12" s="21"/>
      <c r="AN12" s="21"/>
      <c r="AO12" s="18"/>
      <c r="AP12" s="18"/>
    </row>
    <row r="13" hidden="1">
      <c r="A13" s="12">
        <v>2021.0</v>
      </c>
      <c r="B13" s="13" t="s">
        <v>54</v>
      </c>
      <c r="C13" s="15">
        <f t="shared" si="8"/>
        <v>280500</v>
      </c>
      <c r="D13" s="22">
        <f t="shared" si="2"/>
        <v>-10290</v>
      </c>
      <c r="E13" s="22">
        <f t="shared" si="3"/>
        <v>58290</v>
      </c>
      <c r="F13" s="22">
        <f t="shared" si="4"/>
        <v>13470</v>
      </c>
      <c r="G13" s="22">
        <f t="shared" si="5"/>
        <v>43820</v>
      </c>
      <c r="H13" s="22">
        <f t="shared" si="6"/>
        <v>1000</v>
      </c>
      <c r="I13" s="22"/>
      <c r="J13" s="23">
        <f t="shared" si="7"/>
        <v>48000</v>
      </c>
      <c r="K13" s="39">
        <f t="shared" si="9"/>
        <v>48000</v>
      </c>
      <c r="L13" s="18"/>
      <c r="M13" s="18"/>
      <c r="N13" s="18"/>
      <c r="O13" s="19"/>
      <c r="P13" s="18"/>
      <c r="Q13" s="21">
        <v>350.0</v>
      </c>
      <c r="R13" s="21">
        <v>3310.0</v>
      </c>
      <c r="S13" s="21">
        <v>450.0</v>
      </c>
      <c r="T13" s="21">
        <v>4000.0</v>
      </c>
      <c r="U13" s="21"/>
      <c r="V13" s="21">
        <v>2000.0</v>
      </c>
      <c r="W13" s="21">
        <v>2000.0</v>
      </c>
      <c r="X13" s="21">
        <v>1500.0</v>
      </c>
      <c r="Y13" s="21">
        <v>2500.0</v>
      </c>
      <c r="Z13" s="21">
        <v>220.0</v>
      </c>
      <c r="AA13" s="21"/>
      <c r="AB13" s="21">
        <v>250.0</v>
      </c>
      <c r="AC13" s="21">
        <v>450.0</v>
      </c>
      <c r="AD13" s="26">
        <v>150.0</v>
      </c>
      <c r="AE13" s="21">
        <v>100.0</v>
      </c>
      <c r="AF13" s="21">
        <v>50.0</v>
      </c>
      <c r="AG13" s="26"/>
      <c r="AH13" s="26"/>
      <c r="AI13" s="21"/>
      <c r="AJ13" s="21">
        <v>400.0</v>
      </c>
      <c r="AK13" s="21">
        <v>1000.0</v>
      </c>
      <c r="AL13" s="21">
        <v>1000.0</v>
      </c>
      <c r="AM13" s="21">
        <v>2500.0</v>
      </c>
      <c r="AN13" s="21"/>
      <c r="AO13" s="26">
        <v>36060.0</v>
      </c>
      <c r="AP13" s="21"/>
    </row>
    <row r="14" hidden="1">
      <c r="A14" s="12">
        <v>2021.0</v>
      </c>
      <c r="B14" s="13" t="s">
        <v>55</v>
      </c>
      <c r="C14" s="15">
        <f t="shared" si="8"/>
        <v>290920</v>
      </c>
      <c r="D14" s="22">
        <f t="shared" si="2"/>
        <v>10420</v>
      </c>
      <c r="E14" s="22">
        <f t="shared" si="3"/>
        <v>37580</v>
      </c>
      <c r="F14" s="22">
        <f t="shared" si="4"/>
        <v>10820</v>
      </c>
      <c r="G14" s="22">
        <f t="shared" si="5"/>
        <v>25760</v>
      </c>
      <c r="H14" s="22">
        <f t="shared" si="6"/>
        <v>1000</v>
      </c>
      <c r="I14" s="22"/>
      <c r="J14" s="23">
        <f t="shared" si="7"/>
        <v>48000</v>
      </c>
      <c r="K14" s="39">
        <f t="shared" si="9"/>
        <v>48000</v>
      </c>
      <c r="L14" s="18"/>
      <c r="M14" s="18"/>
      <c r="N14" s="18"/>
      <c r="O14" s="19"/>
      <c r="P14" s="18"/>
      <c r="Q14" s="21">
        <v>350.0</v>
      </c>
      <c r="R14" s="21">
        <v>3310.0</v>
      </c>
      <c r="S14" s="21">
        <v>450.0</v>
      </c>
      <c r="T14" s="21">
        <v>4000.0</v>
      </c>
      <c r="U14" s="21"/>
      <c r="V14" s="21">
        <v>2000.0</v>
      </c>
      <c r="W14" s="21">
        <v>2000.0</v>
      </c>
      <c r="X14" s="21">
        <v>1500.0</v>
      </c>
      <c r="Y14" s="21">
        <v>2500.0</v>
      </c>
      <c r="Z14" s="21">
        <v>220.0</v>
      </c>
      <c r="AA14" s="21"/>
      <c r="AB14" s="21">
        <v>250.0</v>
      </c>
      <c r="AC14" s="21">
        <v>450.0</v>
      </c>
      <c r="AD14" s="18"/>
      <c r="AE14" s="21">
        <v>100.0</v>
      </c>
      <c r="AF14" s="21">
        <v>50.0</v>
      </c>
      <c r="AG14" s="18"/>
      <c r="AH14" s="21" t="s">
        <v>46</v>
      </c>
      <c r="AI14" s="21"/>
      <c r="AJ14" s="21">
        <v>400.0</v>
      </c>
      <c r="AK14" s="21">
        <v>1000.0</v>
      </c>
      <c r="AL14" s="21">
        <v>1000.0</v>
      </c>
      <c r="AM14" s="21"/>
      <c r="AN14" s="21"/>
      <c r="AO14" s="18"/>
      <c r="AP14" s="21">
        <v>18000.0</v>
      </c>
    </row>
    <row r="15" hidden="1">
      <c r="A15" s="12">
        <v>2021.0</v>
      </c>
      <c r="B15" s="13" t="s">
        <v>43</v>
      </c>
      <c r="C15" s="15">
        <f t="shared" si="8"/>
        <v>344340</v>
      </c>
      <c r="D15" s="22">
        <f t="shared" si="2"/>
        <v>53420</v>
      </c>
      <c r="E15" s="22">
        <f t="shared" si="3"/>
        <v>19580</v>
      </c>
      <c r="F15" s="22">
        <f t="shared" si="4"/>
        <v>10820</v>
      </c>
      <c r="G15" s="22">
        <f t="shared" si="5"/>
        <v>7760</v>
      </c>
      <c r="H15" s="22">
        <f t="shared" si="6"/>
        <v>1000</v>
      </c>
      <c r="I15" s="22"/>
      <c r="J15" s="23">
        <f t="shared" si="7"/>
        <v>73000</v>
      </c>
      <c r="K15" s="39">
        <f t="shared" si="9"/>
        <v>48000</v>
      </c>
      <c r="L15" s="18"/>
      <c r="M15" s="18"/>
      <c r="N15" s="26">
        <v>25000.0</v>
      </c>
      <c r="O15" s="41"/>
      <c r="P15" s="18"/>
      <c r="Q15" s="21">
        <v>350.0</v>
      </c>
      <c r="R15" s="21">
        <v>3310.0</v>
      </c>
      <c r="S15" s="21">
        <v>450.0</v>
      </c>
      <c r="T15" s="21">
        <v>4000.0</v>
      </c>
      <c r="U15" s="21"/>
      <c r="V15" s="21">
        <v>2000.0</v>
      </c>
      <c r="W15" s="21">
        <v>2000.0</v>
      </c>
      <c r="X15" s="21">
        <v>1500.0</v>
      </c>
      <c r="Y15" s="21">
        <v>2500.0</v>
      </c>
      <c r="Z15" s="21">
        <v>220.0</v>
      </c>
      <c r="AA15" s="21"/>
      <c r="AB15" s="21">
        <v>250.0</v>
      </c>
      <c r="AC15" s="21">
        <v>450.0</v>
      </c>
      <c r="AD15" s="18"/>
      <c r="AE15" s="21">
        <v>100.0</v>
      </c>
      <c r="AF15" s="21">
        <v>50.0</v>
      </c>
      <c r="AG15" s="18"/>
      <c r="AH15" s="18"/>
      <c r="AI15" s="21"/>
      <c r="AJ15" s="21">
        <v>400.0</v>
      </c>
      <c r="AK15" s="21">
        <v>1000.0</v>
      </c>
      <c r="AL15" s="21">
        <v>1000.0</v>
      </c>
      <c r="AM15" s="21"/>
      <c r="AN15" s="21"/>
      <c r="AO15" s="18"/>
      <c r="AP15" s="21"/>
    </row>
    <row r="16" hidden="1">
      <c r="A16" s="12">
        <v>2021.0</v>
      </c>
      <c r="B16" s="13" t="s">
        <v>44</v>
      </c>
      <c r="C16" s="15">
        <f t="shared" si="8"/>
        <v>169900</v>
      </c>
      <c r="D16" s="22">
        <f t="shared" si="2"/>
        <v>-174440</v>
      </c>
      <c r="E16" s="22">
        <f t="shared" si="3"/>
        <v>222440</v>
      </c>
      <c r="F16" s="22">
        <f t="shared" si="4"/>
        <v>17136</v>
      </c>
      <c r="G16" s="22">
        <f t="shared" si="5"/>
        <v>204304</v>
      </c>
      <c r="H16" s="22">
        <f t="shared" si="6"/>
        <v>1000</v>
      </c>
      <c r="I16" s="22"/>
      <c r="J16" s="23">
        <f t="shared" si="7"/>
        <v>48000</v>
      </c>
      <c r="K16" s="39">
        <f t="shared" si="9"/>
        <v>48000</v>
      </c>
      <c r="L16" s="18"/>
      <c r="M16" s="18"/>
      <c r="N16" s="18"/>
      <c r="O16" s="19"/>
      <c r="P16" s="18"/>
      <c r="Q16" s="21">
        <v>350.0</v>
      </c>
      <c r="R16" s="21">
        <v>3310.0</v>
      </c>
      <c r="S16" s="21">
        <v>450.0</v>
      </c>
      <c r="T16" s="21">
        <v>4000.0</v>
      </c>
      <c r="U16" s="21"/>
      <c r="V16" s="21">
        <v>2000.0</v>
      </c>
      <c r="W16" s="21">
        <v>2000.0</v>
      </c>
      <c r="X16" s="21">
        <v>1500.0</v>
      </c>
      <c r="Y16" s="21">
        <v>2500.0</v>
      </c>
      <c r="Z16" s="21">
        <v>220.0</v>
      </c>
      <c r="AA16" s="21"/>
      <c r="AB16" s="21">
        <v>250.0</v>
      </c>
      <c r="AC16" s="21">
        <v>450.0</v>
      </c>
      <c r="AD16" s="26">
        <v>150.0</v>
      </c>
      <c r="AE16" s="21">
        <v>100.0</v>
      </c>
      <c r="AF16" s="21">
        <v>50.0</v>
      </c>
      <c r="AG16" s="26"/>
      <c r="AH16" s="26">
        <v>10484.0</v>
      </c>
      <c r="AI16" s="21"/>
      <c r="AJ16" s="21">
        <v>400.0</v>
      </c>
      <c r="AK16" s="21">
        <v>1000.0</v>
      </c>
      <c r="AL16" s="21">
        <v>1000.0</v>
      </c>
      <c r="AM16" s="21">
        <v>6166.0</v>
      </c>
      <c r="AN16" s="21"/>
      <c r="AO16" s="26">
        <v>36060.0</v>
      </c>
      <c r="AP16" s="26">
        <v>150000.0</v>
      </c>
    </row>
    <row r="17" hidden="1">
      <c r="A17" s="12">
        <v>2021.0</v>
      </c>
      <c r="B17" s="13" t="s">
        <v>45</v>
      </c>
      <c r="C17" s="15">
        <f t="shared" si="8"/>
        <v>198127</v>
      </c>
      <c r="D17" s="22">
        <f t="shared" si="2"/>
        <v>28227</v>
      </c>
      <c r="E17" s="22">
        <f t="shared" si="3"/>
        <v>19773</v>
      </c>
      <c r="F17" s="22">
        <f t="shared" si="4"/>
        <v>10350</v>
      </c>
      <c r="G17" s="22">
        <f t="shared" si="5"/>
        <v>7923</v>
      </c>
      <c r="H17" s="22">
        <f t="shared" si="6"/>
        <v>1500</v>
      </c>
      <c r="I17" s="22"/>
      <c r="J17" s="22">
        <f t="shared" si="7"/>
        <v>48000</v>
      </c>
      <c r="K17" s="39">
        <f t="shared" si="9"/>
        <v>48000</v>
      </c>
      <c r="L17" s="18"/>
      <c r="M17" s="18"/>
      <c r="N17" s="18"/>
      <c r="O17" s="18"/>
      <c r="P17" s="18"/>
      <c r="Q17" s="21">
        <v>350.0</v>
      </c>
      <c r="R17" s="21">
        <v>3473.0</v>
      </c>
      <c r="S17" s="21">
        <v>450.0</v>
      </c>
      <c r="T17" s="21">
        <v>4000.0</v>
      </c>
      <c r="U17" s="21"/>
      <c r="V17" s="21">
        <v>2000.0</v>
      </c>
      <c r="W17" s="21">
        <v>2000.0</v>
      </c>
      <c r="X17" s="21">
        <v>1500.0</v>
      </c>
      <c r="Y17" s="21">
        <v>2500.0</v>
      </c>
      <c r="Z17" s="18"/>
      <c r="AA17" s="18"/>
      <c r="AB17" s="18"/>
      <c r="AC17" s="21">
        <v>450.0</v>
      </c>
      <c r="AD17" s="18"/>
      <c r="AE17" s="21">
        <v>100.0</v>
      </c>
      <c r="AF17" s="21">
        <v>50.0</v>
      </c>
      <c r="AG17" s="18"/>
      <c r="AH17" s="21" t="s">
        <v>46</v>
      </c>
      <c r="AI17" s="21"/>
      <c r="AJ17" s="21">
        <v>400.0</v>
      </c>
      <c r="AK17" s="21">
        <v>1500.0</v>
      </c>
      <c r="AL17" s="21">
        <v>1000.0</v>
      </c>
      <c r="AM17" s="21"/>
      <c r="AN17" s="21"/>
      <c r="AO17" s="21"/>
      <c r="AP17" s="21"/>
    </row>
    <row r="18" hidden="1">
      <c r="A18" s="12">
        <v>2021.0</v>
      </c>
      <c r="B18" s="13" t="s">
        <v>47</v>
      </c>
      <c r="C18" s="15">
        <f t="shared" si="8"/>
        <v>248054</v>
      </c>
      <c r="D18" s="22">
        <f t="shared" si="2"/>
        <v>49927</v>
      </c>
      <c r="E18" s="22">
        <f t="shared" si="3"/>
        <v>25073</v>
      </c>
      <c r="F18" s="22">
        <f t="shared" si="4"/>
        <v>10850</v>
      </c>
      <c r="G18" s="22">
        <f t="shared" si="5"/>
        <v>8423</v>
      </c>
      <c r="H18" s="22">
        <f t="shared" si="6"/>
        <v>5800</v>
      </c>
      <c r="I18" s="22"/>
      <c r="J18" s="23">
        <f t="shared" si="7"/>
        <v>75000</v>
      </c>
      <c r="K18" s="39">
        <f t="shared" si="9"/>
        <v>48000</v>
      </c>
      <c r="L18" s="18"/>
      <c r="M18" s="18"/>
      <c r="N18" s="26">
        <v>27000.0</v>
      </c>
      <c r="O18" s="41"/>
      <c r="P18" s="18"/>
      <c r="Q18" s="21">
        <v>350.0</v>
      </c>
      <c r="R18" s="21">
        <v>3473.0</v>
      </c>
      <c r="S18" s="21">
        <v>450.0</v>
      </c>
      <c r="T18" s="21">
        <v>4000.0</v>
      </c>
      <c r="U18" s="21"/>
      <c r="V18" s="21">
        <v>2000.0</v>
      </c>
      <c r="W18" s="21">
        <v>2500.0</v>
      </c>
      <c r="X18" s="21">
        <v>1500.0</v>
      </c>
      <c r="Y18" s="21">
        <v>2500.0</v>
      </c>
      <c r="Z18" s="18"/>
      <c r="AA18" s="18"/>
      <c r="AB18" s="18"/>
      <c r="AC18" s="21">
        <v>450.0</v>
      </c>
      <c r="AD18" s="18"/>
      <c r="AE18" s="21">
        <v>100.0</v>
      </c>
      <c r="AF18" s="21">
        <v>50.0</v>
      </c>
      <c r="AG18" s="21">
        <v>500.0</v>
      </c>
      <c r="AH18" s="18"/>
      <c r="AI18" s="21"/>
      <c r="AJ18" s="21">
        <v>400.0</v>
      </c>
      <c r="AK18" s="21">
        <v>5800.0</v>
      </c>
      <c r="AL18" s="21">
        <v>1000.0</v>
      </c>
      <c r="AM18" s="21"/>
      <c r="AN18" s="21"/>
      <c r="AO18" s="18"/>
      <c r="AP18" s="21"/>
    </row>
    <row r="19" hidden="1">
      <c r="A19" s="28">
        <v>2021.0</v>
      </c>
      <c r="B19" s="29" t="s">
        <v>48</v>
      </c>
      <c r="C19" s="30">
        <f t="shared" si="8"/>
        <v>229371</v>
      </c>
      <c r="D19" s="31">
        <f t="shared" si="2"/>
        <v>-18683</v>
      </c>
      <c r="E19" s="31">
        <f t="shared" si="3"/>
        <v>66683</v>
      </c>
      <c r="F19" s="31">
        <f t="shared" si="4"/>
        <v>13200</v>
      </c>
      <c r="G19" s="31">
        <f t="shared" si="5"/>
        <v>51983</v>
      </c>
      <c r="H19" s="31">
        <f t="shared" si="6"/>
        <v>1500</v>
      </c>
      <c r="I19" s="31"/>
      <c r="J19" s="32">
        <f t="shared" si="7"/>
        <v>48000</v>
      </c>
      <c r="K19" s="42">
        <f>SUM(K17,L18)</f>
        <v>48000</v>
      </c>
      <c r="L19" s="34"/>
      <c r="M19" s="34"/>
      <c r="N19" s="34"/>
      <c r="O19" s="35"/>
      <c r="P19" s="36"/>
      <c r="Q19" s="36">
        <v>350.0</v>
      </c>
      <c r="R19" s="36">
        <v>3473.0</v>
      </c>
      <c r="S19" s="36">
        <v>450.0</v>
      </c>
      <c r="T19" s="36">
        <v>4000.0</v>
      </c>
      <c r="U19" s="36"/>
      <c r="V19" s="36">
        <v>2000.0</v>
      </c>
      <c r="W19" s="36">
        <v>2500.0</v>
      </c>
      <c r="X19" s="36">
        <v>1500.0</v>
      </c>
      <c r="Y19" s="21">
        <v>3000.0</v>
      </c>
      <c r="Z19" s="36"/>
      <c r="AA19" s="36"/>
      <c r="AB19" s="36"/>
      <c r="AC19" s="36">
        <v>450.0</v>
      </c>
      <c r="AD19" s="38">
        <v>150.0</v>
      </c>
      <c r="AE19" s="36">
        <v>100.0</v>
      </c>
      <c r="AF19" s="36">
        <v>50.0</v>
      </c>
      <c r="AG19" s="36">
        <v>6000.0</v>
      </c>
      <c r="AH19" s="36">
        <v>1700.0</v>
      </c>
      <c r="AI19" s="38">
        <v>300.0</v>
      </c>
      <c r="AJ19" s="36">
        <v>400.0</v>
      </c>
      <c r="AK19" s="36">
        <v>1500.0</v>
      </c>
      <c r="AL19" s="36">
        <v>1000.0</v>
      </c>
      <c r="AM19" s="36">
        <v>1700.0</v>
      </c>
      <c r="AN19" s="36"/>
      <c r="AO19" s="38">
        <v>36060.0</v>
      </c>
      <c r="AP19" s="36"/>
    </row>
    <row r="20" hidden="1" outlineLevel="1">
      <c r="A20" s="11">
        <v>2021.0</v>
      </c>
      <c r="B20" s="43" t="s">
        <v>1</v>
      </c>
      <c r="C20" s="44">
        <f>C19</f>
        <v>229371</v>
      </c>
      <c r="D20" s="45">
        <f t="shared" ref="D20:Z20" si="10">sum(D8:D19)</f>
        <v>65191</v>
      </c>
      <c r="E20" s="44">
        <f t="shared" si="10"/>
        <v>623799</v>
      </c>
      <c r="F20" s="44">
        <f t="shared" si="10"/>
        <v>182496</v>
      </c>
      <c r="G20" s="44">
        <f t="shared" si="10"/>
        <v>422503</v>
      </c>
      <c r="H20" s="44">
        <f t="shared" si="10"/>
        <v>18800</v>
      </c>
      <c r="I20" s="44">
        <f t="shared" si="10"/>
        <v>0</v>
      </c>
      <c r="J20" s="44">
        <f t="shared" si="10"/>
        <v>688990</v>
      </c>
      <c r="K20" s="46">
        <f t="shared" si="10"/>
        <v>568000</v>
      </c>
      <c r="L20" s="46">
        <f t="shared" si="10"/>
        <v>8000</v>
      </c>
      <c r="M20" s="46">
        <f t="shared" si="10"/>
        <v>0</v>
      </c>
      <c r="N20" s="46">
        <f t="shared" si="10"/>
        <v>112990</v>
      </c>
      <c r="O20" s="46">
        <f t="shared" si="10"/>
        <v>0</v>
      </c>
      <c r="P20" s="46">
        <f t="shared" si="10"/>
        <v>0</v>
      </c>
      <c r="Q20" s="46">
        <f t="shared" si="10"/>
        <v>4200</v>
      </c>
      <c r="R20" s="46">
        <f t="shared" si="10"/>
        <v>40209</v>
      </c>
      <c r="S20" s="46">
        <f t="shared" si="10"/>
        <v>5400</v>
      </c>
      <c r="T20" s="46">
        <f t="shared" si="10"/>
        <v>44000</v>
      </c>
      <c r="U20" s="46">
        <f t="shared" si="10"/>
        <v>0</v>
      </c>
      <c r="V20" s="46">
        <f t="shared" si="10"/>
        <v>24000</v>
      </c>
      <c r="W20" s="46">
        <f t="shared" si="10"/>
        <v>25000</v>
      </c>
      <c r="X20" s="46">
        <f t="shared" si="10"/>
        <v>18000</v>
      </c>
      <c r="Y20" s="46">
        <f t="shared" si="10"/>
        <v>30500</v>
      </c>
      <c r="Z20" s="46">
        <f t="shared" si="10"/>
        <v>1980</v>
      </c>
      <c r="AA20" s="46"/>
      <c r="AB20" s="46">
        <f t="shared" ref="AB20:AM20" si="11">sum(AB8:AB19)</f>
        <v>2250</v>
      </c>
      <c r="AC20" s="46">
        <f t="shared" si="11"/>
        <v>5400</v>
      </c>
      <c r="AD20" s="46">
        <f t="shared" si="11"/>
        <v>600</v>
      </c>
      <c r="AE20" s="46">
        <f t="shared" si="11"/>
        <v>1200</v>
      </c>
      <c r="AF20" s="46">
        <f t="shared" si="11"/>
        <v>600</v>
      </c>
      <c r="AG20" s="46">
        <f t="shared" si="11"/>
        <v>6500</v>
      </c>
      <c r="AH20" s="46">
        <f t="shared" si="11"/>
        <v>13854</v>
      </c>
      <c r="AI20" s="46">
        <f t="shared" si="11"/>
        <v>300</v>
      </c>
      <c r="AJ20" s="46">
        <f t="shared" si="11"/>
        <v>4800</v>
      </c>
      <c r="AK20" s="46">
        <f t="shared" si="11"/>
        <v>18800</v>
      </c>
      <c r="AL20" s="46">
        <f t="shared" si="11"/>
        <v>29000</v>
      </c>
      <c r="AM20" s="46">
        <f t="shared" si="11"/>
        <v>34966</v>
      </c>
      <c r="AN20" s="46"/>
      <c r="AO20" s="46">
        <f t="shared" ref="AO20:AP20" si="12">sum(AO8:AO19)</f>
        <v>144240</v>
      </c>
      <c r="AP20" s="46">
        <f t="shared" si="12"/>
        <v>168000</v>
      </c>
    </row>
    <row r="21" hidden="1" outlineLevel="1">
      <c r="A21" s="11">
        <v>2020.0</v>
      </c>
      <c r="B21" s="47">
        <f>C20-if(D20 &gt; 0, D20, 0)</f>
        <v>164180</v>
      </c>
      <c r="C21" s="48">
        <f>(C20/J20)</f>
        <v>0.3329090408</v>
      </c>
      <c r="D21" s="48">
        <f>(D20/J20)</f>
        <v>0.09461820926</v>
      </c>
      <c r="E21" s="48">
        <f>(E20/J20)</f>
        <v>0.9053817907</v>
      </c>
      <c r="F21" s="48">
        <f>(F20/J20)</f>
        <v>0.2648746716</v>
      </c>
      <c r="G21" s="48">
        <f>(G20/J20)</f>
        <v>0.6132208015</v>
      </c>
      <c r="H21" s="48">
        <f>(H20/J20)</f>
        <v>0.02728631765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1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</row>
    <row r="22" hidden="1">
      <c r="A22" s="12">
        <v>2022.0</v>
      </c>
      <c r="B22" s="13" t="s">
        <v>49</v>
      </c>
      <c r="C22" s="15">
        <f>SUM(C19,D22)</f>
        <v>268771</v>
      </c>
      <c r="D22" s="22">
        <f t="shared" ref="D22:D33" si="13">J22-E22</f>
        <v>39400</v>
      </c>
      <c r="E22" s="22">
        <f t="shared" ref="E22:E33" si="14">SUM(P22:AP22)</f>
        <v>19350</v>
      </c>
      <c r="F22" s="22">
        <f t="shared" ref="F22:F33" si="15">SUM(P22,Q22,V22,W22,X22,Y22,Z22,AB22,AC22,AD22,AE22,AF22,AJ22,AL22,AM22)</f>
        <v>9900</v>
      </c>
      <c r="G22" s="22">
        <f t="shared" ref="G22:G33" si="16">sum(R22,S22,T22,U22,AG22,AH22,AI22,AO22,AP22)</f>
        <v>7950</v>
      </c>
      <c r="H22" s="22">
        <f t="shared" ref="H22:H33" si="17">SUM(AK22)</f>
        <v>1500</v>
      </c>
      <c r="I22" s="22"/>
      <c r="J22" s="23">
        <f t="shared" ref="J22:J33" si="18">SUM(K22,L22,N22)</f>
        <v>58750</v>
      </c>
      <c r="K22" s="39">
        <f>SUM(K18,L19)</f>
        <v>48000</v>
      </c>
      <c r="L22" s="26">
        <v>10750.0</v>
      </c>
      <c r="M22" s="40"/>
      <c r="N22" s="18"/>
      <c r="O22" s="19"/>
      <c r="P22" s="18"/>
      <c r="Q22" s="21">
        <v>400.0</v>
      </c>
      <c r="R22" s="21">
        <v>3500.0</v>
      </c>
      <c r="S22" s="21">
        <v>450.0</v>
      </c>
      <c r="T22" s="21">
        <v>4000.0</v>
      </c>
      <c r="U22" s="21"/>
      <c r="V22" s="21">
        <v>2000.0</v>
      </c>
      <c r="W22" s="21">
        <v>2500.0</v>
      </c>
      <c r="X22" s="21"/>
      <c r="Y22" s="21">
        <v>3000.0</v>
      </c>
      <c r="Z22" s="21"/>
      <c r="AA22" s="21"/>
      <c r="AB22" s="18"/>
      <c r="AC22" s="21">
        <v>450.0</v>
      </c>
      <c r="AD22" s="18"/>
      <c r="AE22" s="21">
        <v>100.0</v>
      </c>
      <c r="AF22" s="21">
        <v>50.0</v>
      </c>
      <c r="AG22" s="18"/>
      <c r="AH22" s="21" t="s">
        <v>46</v>
      </c>
      <c r="AI22" s="21"/>
      <c r="AJ22" s="21">
        <v>400.0</v>
      </c>
      <c r="AK22" s="21">
        <v>1500.0</v>
      </c>
      <c r="AL22" s="21">
        <v>1000.0</v>
      </c>
      <c r="AM22" s="21"/>
      <c r="AN22" s="21"/>
      <c r="AO22" s="18"/>
      <c r="AP22" s="21"/>
    </row>
    <row r="23" hidden="1">
      <c r="A23" s="12">
        <v>2022.0</v>
      </c>
      <c r="B23" s="13" t="s">
        <v>50</v>
      </c>
      <c r="C23" s="15">
        <f t="shared" ref="C23:C33" si="19">SUM(C22,D23)</f>
        <v>325921</v>
      </c>
      <c r="D23" s="22">
        <f t="shared" si="13"/>
        <v>57150</v>
      </c>
      <c r="E23" s="22">
        <f t="shared" si="14"/>
        <v>26600</v>
      </c>
      <c r="F23" s="22">
        <f t="shared" si="15"/>
        <v>10900</v>
      </c>
      <c r="G23" s="22">
        <f t="shared" si="16"/>
        <v>14200</v>
      </c>
      <c r="H23" s="22">
        <f t="shared" si="17"/>
        <v>1500</v>
      </c>
      <c r="I23" s="22"/>
      <c r="J23" s="23">
        <f t="shared" si="18"/>
        <v>83750</v>
      </c>
      <c r="K23" s="24">
        <v>58750.0</v>
      </c>
      <c r="L23" s="18"/>
      <c r="M23" s="18"/>
      <c r="N23" s="26">
        <v>25000.0</v>
      </c>
      <c r="O23" s="41"/>
      <c r="P23" s="18"/>
      <c r="Q23" s="21">
        <v>400.0</v>
      </c>
      <c r="R23" s="21">
        <v>3500.0</v>
      </c>
      <c r="S23" s="21">
        <v>450.0</v>
      </c>
      <c r="T23" s="21">
        <v>4000.0</v>
      </c>
      <c r="U23" s="21">
        <v>6250.0</v>
      </c>
      <c r="V23" s="21">
        <v>2000.0</v>
      </c>
      <c r="W23" s="21">
        <v>2500.0</v>
      </c>
      <c r="X23" s="21"/>
      <c r="Y23" s="21">
        <v>3000.0</v>
      </c>
      <c r="Z23" s="21"/>
      <c r="AA23" s="21"/>
      <c r="AB23" s="18"/>
      <c r="AC23" s="21">
        <v>450.0</v>
      </c>
      <c r="AD23" s="18"/>
      <c r="AE23" s="21">
        <v>100.0</v>
      </c>
      <c r="AF23" s="21">
        <v>50.0</v>
      </c>
      <c r="AG23" s="18"/>
      <c r="AH23" s="18"/>
      <c r="AI23" s="21"/>
      <c r="AJ23" s="21">
        <v>400.0</v>
      </c>
      <c r="AK23" s="21">
        <v>1500.0</v>
      </c>
      <c r="AL23" s="21">
        <v>1000.0</v>
      </c>
      <c r="AM23" s="21">
        <v>1000.0</v>
      </c>
      <c r="AN23" s="21"/>
      <c r="AO23" s="18"/>
      <c r="AP23" s="21"/>
    </row>
    <row r="24" hidden="1">
      <c r="A24" s="12">
        <v>2022.0</v>
      </c>
      <c r="B24" s="13" t="s">
        <v>51</v>
      </c>
      <c r="C24" s="15">
        <f t="shared" si="19"/>
        <v>310821</v>
      </c>
      <c r="D24" s="22">
        <f t="shared" si="13"/>
        <v>-15100</v>
      </c>
      <c r="E24" s="22">
        <f t="shared" si="14"/>
        <v>73850</v>
      </c>
      <c r="F24" s="22">
        <f t="shared" si="15"/>
        <v>22150</v>
      </c>
      <c r="G24" s="22">
        <f t="shared" si="16"/>
        <v>50200</v>
      </c>
      <c r="H24" s="22">
        <f t="shared" si="17"/>
        <v>1500</v>
      </c>
      <c r="I24" s="22"/>
      <c r="J24" s="23">
        <f t="shared" si="18"/>
        <v>58750</v>
      </c>
      <c r="K24" s="24">
        <v>58750.0</v>
      </c>
      <c r="L24" s="18"/>
      <c r="M24" s="18"/>
      <c r="N24" s="18"/>
      <c r="O24" s="19"/>
      <c r="P24" s="18"/>
      <c r="Q24" s="21">
        <v>400.0</v>
      </c>
      <c r="R24" s="21">
        <v>3500.0</v>
      </c>
      <c r="S24" s="21">
        <v>450.0</v>
      </c>
      <c r="T24" s="21">
        <v>4000.0</v>
      </c>
      <c r="U24" s="21">
        <v>6250.0</v>
      </c>
      <c r="V24" s="21">
        <v>2000.0</v>
      </c>
      <c r="W24" s="21">
        <v>2500.0</v>
      </c>
      <c r="X24" s="21">
        <v>600.0</v>
      </c>
      <c r="Y24" s="21">
        <v>4500.0</v>
      </c>
      <c r="Z24" s="21"/>
      <c r="AA24" s="21"/>
      <c r="AB24" s="18"/>
      <c r="AC24" s="21">
        <v>450.0</v>
      </c>
      <c r="AD24" s="26">
        <v>150.0</v>
      </c>
      <c r="AE24" s="21">
        <v>100.0</v>
      </c>
      <c r="AF24" s="21">
        <v>50.0</v>
      </c>
      <c r="AG24" s="21"/>
      <c r="AH24" s="21"/>
      <c r="AI24" s="21"/>
      <c r="AJ24" s="21">
        <v>400.0</v>
      </c>
      <c r="AK24" s="21">
        <v>1500.0</v>
      </c>
      <c r="AL24" s="21">
        <v>1000.0</v>
      </c>
      <c r="AM24" s="21">
        <v>10000.0</v>
      </c>
      <c r="AN24" s="21"/>
      <c r="AO24" s="26">
        <v>36000.0</v>
      </c>
      <c r="AP24" s="21"/>
    </row>
    <row r="25" hidden="1">
      <c r="A25" s="12">
        <v>2022.0</v>
      </c>
      <c r="B25" s="13" t="s">
        <v>52</v>
      </c>
      <c r="C25" s="15">
        <f t="shared" si="19"/>
        <v>334871</v>
      </c>
      <c r="D25" s="22">
        <f t="shared" si="13"/>
        <v>24050</v>
      </c>
      <c r="E25" s="22">
        <f t="shared" si="14"/>
        <v>34700</v>
      </c>
      <c r="F25" s="22">
        <f t="shared" si="15"/>
        <v>19000</v>
      </c>
      <c r="G25" s="22">
        <f t="shared" si="16"/>
        <v>14200</v>
      </c>
      <c r="H25" s="22">
        <f t="shared" si="17"/>
        <v>1500</v>
      </c>
      <c r="I25" s="22"/>
      <c r="J25" s="23">
        <f t="shared" si="18"/>
        <v>58750</v>
      </c>
      <c r="K25" s="24">
        <v>58750.0</v>
      </c>
      <c r="L25" s="18"/>
      <c r="M25" s="18"/>
      <c r="N25" s="18"/>
      <c r="O25" s="19"/>
      <c r="P25" s="18"/>
      <c r="Q25" s="21">
        <v>400.0</v>
      </c>
      <c r="R25" s="21">
        <v>3500.0</v>
      </c>
      <c r="S25" s="21">
        <v>450.0</v>
      </c>
      <c r="T25" s="21">
        <v>4000.0</v>
      </c>
      <c r="U25" s="21">
        <v>6250.0</v>
      </c>
      <c r="V25" s="21">
        <v>4000.0</v>
      </c>
      <c r="W25" s="21">
        <v>4500.0</v>
      </c>
      <c r="X25" s="21">
        <v>3600.0</v>
      </c>
      <c r="Y25" s="21">
        <v>4500.0</v>
      </c>
      <c r="Z25" s="21"/>
      <c r="AA25" s="21"/>
      <c r="AB25" s="18"/>
      <c r="AC25" s="21">
        <v>450.0</v>
      </c>
      <c r="AD25" s="18"/>
      <c r="AE25" s="21">
        <v>100.0</v>
      </c>
      <c r="AF25" s="21">
        <v>50.0</v>
      </c>
      <c r="AG25" s="18"/>
      <c r="AH25" s="21" t="s">
        <v>46</v>
      </c>
      <c r="AI25" s="21"/>
      <c r="AJ25" s="21">
        <v>400.0</v>
      </c>
      <c r="AK25" s="21">
        <v>1500.0</v>
      </c>
      <c r="AL25" s="21">
        <v>1000.0</v>
      </c>
      <c r="AM25" s="21"/>
      <c r="AN25" s="21"/>
      <c r="AO25" s="21"/>
      <c r="AP25" s="21"/>
    </row>
    <row r="26" hidden="1">
      <c r="A26" s="12">
        <v>2022.0</v>
      </c>
      <c r="B26" s="13" t="s">
        <v>53</v>
      </c>
      <c r="C26" s="15">
        <f t="shared" si="19"/>
        <v>322972</v>
      </c>
      <c r="D26" s="22">
        <f t="shared" si="13"/>
        <v>-11899</v>
      </c>
      <c r="E26" s="22">
        <f t="shared" si="14"/>
        <v>108500</v>
      </c>
      <c r="F26" s="22">
        <f t="shared" si="15"/>
        <v>92800</v>
      </c>
      <c r="G26" s="22">
        <f t="shared" si="16"/>
        <v>14200</v>
      </c>
      <c r="H26" s="22">
        <f t="shared" si="17"/>
        <v>1500</v>
      </c>
      <c r="I26" s="22"/>
      <c r="J26" s="23">
        <f t="shared" si="18"/>
        <v>96601</v>
      </c>
      <c r="K26" s="24">
        <v>58750.0</v>
      </c>
      <c r="L26" s="26">
        <v>12062.0</v>
      </c>
      <c r="M26" s="40"/>
      <c r="N26" s="26">
        <v>25789.0</v>
      </c>
      <c r="O26" s="41"/>
      <c r="P26" s="18"/>
      <c r="Q26" s="21">
        <v>400.0</v>
      </c>
      <c r="R26" s="21">
        <v>3500.0</v>
      </c>
      <c r="S26" s="21">
        <v>450.0</v>
      </c>
      <c r="T26" s="21">
        <v>4000.0</v>
      </c>
      <c r="U26" s="21">
        <v>6250.0</v>
      </c>
      <c r="V26" s="21">
        <v>2000.0</v>
      </c>
      <c r="W26" s="21">
        <v>2500.0</v>
      </c>
      <c r="X26" s="21">
        <v>600.0</v>
      </c>
      <c r="Y26" s="21">
        <v>4500.0</v>
      </c>
      <c r="Z26" s="21">
        <v>800.0</v>
      </c>
      <c r="AA26" s="21"/>
      <c r="AB26" s="18"/>
      <c r="AC26" s="21">
        <v>450.0</v>
      </c>
      <c r="AD26" s="18"/>
      <c r="AE26" s="21">
        <v>100.0</v>
      </c>
      <c r="AF26" s="21">
        <v>50.0</v>
      </c>
      <c r="AG26" s="18"/>
      <c r="AH26" s="18"/>
      <c r="AI26" s="21"/>
      <c r="AJ26" s="21">
        <v>400.0</v>
      </c>
      <c r="AK26" s="21">
        <v>1500.0</v>
      </c>
      <c r="AL26" s="21">
        <v>1000.0</v>
      </c>
      <c r="AM26" s="21">
        <v>80000.0</v>
      </c>
      <c r="AN26" s="21"/>
      <c r="AO26" s="18"/>
      <c r="AP26" s="21"/>
    </row>
    <row r="27" hidden="1">
      <c r="A27" s="12">
        <v>2022.0</v>
      </c>
      <c r="B27" s="13" t="s">
        <v>54</v>
      </c>
      <c r="C27" s="15">
        <f t="shared" si="19"/>
        <v>204934</v>
      </c>
      <c r="D27" s="22">
        <f t="shared" si="13"/>
        <v>-118038</v>
      </c>
      <c r="E27" s="22">
        <f t="shared" si="14"/>
        <v>188850</v>
      </c>
      <c r="F27" s="22">
        <f t="shared" si="15"/>
        <v>37650</v>
      </c>
      <c r="G27" s="22">
        <f t="shared" si="16"/>
        <v>149700</v>
      </c>
      <c r="H27" s="22">
        <f t="shared" si="17"/>
        <v>1500</v>
      </c>
      <c r="I27" s="22"/>
      <c r="J27" s="23">
        <f t="shared" si="18"/>
        <v>70812</v>
      </c>
      <c r="K27" s="24">
        <v>70812.0</v>
      </c>
      <c r="L27" s="18"/>
      <c r="M27" s="18"/>
      <c r="N27" s="18"/>
      <c r="O27" s="19"/>
      <c r="P27" s="18"/>
      <c r="Q27" s="21">
        <v>400.0</v>
      </c>
      <c r="R27" s="21">
        <v>3500.0</v>
      </c>
      <c r="S27" s="21">
        <v>450.0</v>
      </c>
      <c r="T27" s="21">
        <v>8000.0</v>
      </c>
      <c r="U27" s="21">
        <v>6250.0</v>
      </c>
      <c r="V27" s="21">
        <v>2000.0</v>
      </c>
      <c r="W27" s="21">
        <v>2500.0</v>
      </c>
      <c r="X27" s="21">
        <v>600.0</v>
      </c>
      <c r="Y27" s="21">
        <v>4500.0</v>
      </c>
      <c r="Z27" s="21">
        <v>8000.0</v>
      </c>
      <c r="AA27" s="21"/>
      <c r="AB27" s="18"/>
      <c r="AC27" s="21">
        <v>450.0</v>
      </c>
      <c r="AD27" s="26">
        <v>150.0</v>
      </c>
      <c r="AE27" s="21">
        <v>100.0</v>
      </c>
      <c r="AF27" s="21">
        <v>50.0</v>
      </c>
      <c r="AG27" s="21"/>
      <c r="AH27" s="21">
        <v>95500.0</v>
      </c>
      <c r="AI27" s="21"/>
      <c r="AJ27" s="21">
        <v>400.0</v>
      </c>
      <c r="AK27" s="21">
        <v>1500.0</v>
      </c>
      <c r="AL27" s="21">
        <v>1000.0</v>
      </c>
      <c r="AM27" s="21">
        <v>17500.0</v>
      </c>
      <c r="AN27" s="21"/>
      <c r="AO27" s="26">
        <v>36000.0</v>
      </c>
      <c r="AP27" s="21"/>
    </row>
    <row r="28" hidden="1">
      <c r="A28" s="12">
        <v>2022.0</v>
      </c>
      <c r="B28" s="13" t="s">
        <v>55</v>
      </c>
      <c r="C28" s="15">
        <f t="shared" si="19"/>
        <v>391696</v>
      </c>
      <c r="D28" s="22">
        <f t="shared" si="13"/>
        <v>186762</v>
      </c>
      <c r="E28" s="22">
        <f t="shared" si="14"/>
        <v>29650</v>
      </c>
      <c r="F28" s="22">
        <f t="shared" si="15"/>
        <v>21900</v>
      </c>
      <c r="G28" s="22">
        <f t="shared" si="16"/>
        <v>6250</v>
      </c>
      <c r="H28" s="22">
        <f t="shared" si="17"/>
        <v>1500</v>
      </c>
      <c r="I28" s="22"/>
      <c r="J28" s="23">
        <f t="shared" si="18"/>
        <v>216412</v>
      </c>
      <c r="K28" s="24">
        <v>70812.0</v>
      </c>
      <c r="L28" s="18"/>
      <c r="M28" s="18"/>
      <c r="N28" s="21">
        <v>145600.0</v>
      </c>
      <c r="O28" s="19"/>
      <c r="P28" s="18"/>
      <c r="Q28" s="21">
        <v>400.0</v>
      </c>
      <c r="R28" s="21"/>
      <c r="S28" s="21"/>
      <c r="T28" s="21"/>
      <c r="U28" s="21">
        <v>6250.0</v>
      </c>
      <c r="V28" s="21">
        <v>2000.0</v>
      </c>
      <c r="W28" s="21">
        <v>2500.0</v>
      </c>
      <c r="X28" s="21">
        <v>800.0</v>
      </c>
      <c r="Y28" s="21">
        <v>4500.0</v>
      </c>
      <c r="Z28" s="21">
        <v>3200.0</v>
      </c>
      <c r="AA28" s="21"/>
      <c r="AB28" s="18"/>
      <c r="AC28" s="21">
        <v>450.0</v>
      </c>
      <c r="AD28" s="18"/>
      <c r="AE28" s="21">
        <v>100.0</v>
      </c>
      <c r="AF28" s="21">
        <v>50.0</v>
      </c>
      <c r="AG28" s="18"/>
      <c r="AH28" s="21"/>
      <c r="AI28" s="21"/>
      <c r="AJ28" s="21">
        <v>400.0</v>
      </c>
      <c r="AK28" s="21">
        <v>1500.0</v>
      </c>
      <c r="AL28" s="21">
        <v>1000.0</v>
      </c>
      <c r="AM28" s="21">
        <v>6500.0</v>
      </c>
      <c r="AN28" s="21"/>
      <c r="AO28" s="21"/>
      <c r="AP28" s="21"/>
    </row>
    <row r="29" hidden="1">
      <c r="A29" s="12">
        <v>2022.0</v>
      </c>
      <c r="B29" s="13" t="s">
        <v>43</v>
      </c>
      <c r="C29" s="15">
        <f t="shared" si="19"/>
        <v>435058</v>
      </c>
      <c r="D29" s="22">
        <f t="shared" si="13"/>
        <v>43362</v>
      </c>
      <c r="E29" s="22">
        <f t="shared" si="14"/>
        <v>80550</v>
      </c>
      <c r="F29" s="22">
        <f t="shared" si="15"/>
        <v>19000</v>
      </c>
      <c r="G29" s="22">
        <f t="shared" si="16"/>
        <v>60050</v>
      </c>
      <c r="H29" s="22">
        <f t="shared" si="17"/>
        <v>1500</v>
      </c>
      <c r="I29" s="22"/>
      <c r="J29" s="23">
        <f t="shared" si="18"/>
        <v>123912</v>
      </c>
      <c r="K29" s="24">
        <v>70812.0</v>
      </c>
      <c r="L29" s="18"/>
      <c r="M29" s="18"/>
      <c r="N29" s="26">
        <v>53100.0</v>
      </c>
      <c r="O29" s="41"/>
      <c r="P29" s="18"/>
      <c r="Q29" s="21">
        <v>400.0</v>
      </c>
      <c r="R29" s="21"/>
      <c r="S29" s="21"/>
      <c r="T29" s="21"/>
      <c r="U29" s="21">
        <v>6250.0</v>
      </c>
      <c r="V29" s="21">
        <v>2000.0</v>
      </c>
      <c r="W29" s="21">
        <v>2500.0</v>
      </c>
      <c r="X29" s="21">
        <v>800.0</v>
      </c>
      <c r="Y29" s="21">
        <v>4500.0</v>
      </c>
      <c r="Z29" s="21">
        <v>800.0</v>
      </c>
      <c r="AA29" s="21"/>
      <c r="AB29" s="18"/>
      <c r="AC29" s="21">
        <v>450.0</v>
      </c>
      <c r="AD29" s="18"/>
      <c r="AE29" s="21">
        <v>100.0</v>
      </c>
      <c r="AF29" s="21">
        <v>50.0</v>
      </c>
      <c r="AG29" s="18"/>
      <c r="AH29" s="21">
        <v>53800.0</v>
      </c>
      <c r="AI29" s="21"/>
      <c r="AJ29" s="21">
        <v>400.0</v>
      </c>
      <c r="AK29" s="21">
        <v>1500.0</v>
      </c>
      <c r="AL29" s="21">
        <v>1000.0</v>
      </c>
      <c r="AM29" s="21">
        <v>6000.0</v>
      </c>
      <c r="AN29" s="21"/>
      <c r="AO29" s="18"/>
      <c r="AP29" s="21"/>
    </row>
    <row r="30" hidden="1">
      <c r="A30" s="12">
        <v>2022.0</v>
      </c>
      <c r="B30" s="13" t="s">
        <v>44</v>
      </c>
      <c r="C30" s="15">
        <f t="shared" si="19"/>
        <v>298970</v>
      </c>
      <c r="D30" s="22">
        <f t="shared" si="13"/>
        <v>-136088</v>
      </c>
      <c r="E30" s="22">
        <f t="shared" si="14"/>
        <v>206900</v>
      </c>
      <c r="F30" s="22">
        <f t="shared" si="15"/>
        <v>13150</v>
      </c>
      <c r="G30" s="22">
        <f t="shared" si="16"/>
        <v>192250</v>
      </c>
      <c r="H30" s="22">
        <f t="shared" si="17"/>
        <v>1500</v>
      </c>
      <c r="I30" s="22"/>
      <c r="J30" s="23">
        <f t="shared" si="18"/>
        <v>70812</v>
      </c>
      <c r="K30" s="24">
        <v>70812.0</v>
      </c>
      <c r="L30" s="18"/>
      <c r="M30" s="18"/>
      <c r="N30" s="18"/>
      <c r="O30" s="19"/>
      <c r="P30" s="18"/>
      <c r="Q30" s="21">
        <v>400.0</v>
      </c>
      <c r="R30" s="21"/>
      <c r="S30" s="21"/>
      <c r="T30" s="21"/>
      <c r="U30" s="21">
        <v>6250.0</v>
      </c>
      <c r="V30" s="21">
        <v>2000.0</v>
      </c>
      <c r="W30" s="21">
        <v>2500.0</v>
      </c>
      <c r="X30" s="21">
        <v>800.0</v>
      </c>
      <c r="Y30" s="21">
        <v>4500.0</v>
      </c>
      <c r="Z30" s="21">
        <v>800.0</v>
      </c>
      <c r="AA30" s="21"/>
      <c r="AB30" s="18"/>
      <c r="AC30" s="21">
        <v>450.0</v>
      </c>
      <c r="AD30" s="26">
        <v>150.0</v>
      </c>
      <c r="AE30" s="21">
        <v>100.0</v>
      </c>
      <c r="AF30" s="21">
        <v>50.0</v>
      </c>
      <c r="AG30" s="21"/>
      <c r="AH30" s="21"/>
      <c r="AI30" s="21"/>
      <c r="AJ30" s="21">
        <v>400.0</v>
      </c>
      <c r="AK30" s="21">
        <v>1500.0</v>
      </c>
      <c r="AL30" s="21">
        <v>1000.0</v>
      </c>
      <c r="AM30" s="21"/>
      <c r="AN30" s="21"/>
      <c r="AO30" s="26">
        <v>36000.0</v>
      </c>
      <c r="AP30" s="26">
        <v>150000.0</v>
      </c>
    </row>
    <row r="31" hidden="1">
      <c r="A31" s="12">
        <v>2022.0</v>
      </c>
      <c r="B31" s="13" t="s">
        <v>45</v>
      </c>
      <c r="C31" s="15">
        <f t="shared" si="19"/>
        <v>322232</v>
      </c>
      <c r="D31" s="22">
        <f t="shared" si="13"/>
        <v>23262</v>
      </c>
      <c r="E31" s="22">
        <f t="shared" si="14"/>
        <v>47550</v>
      </c>
      <c r="F31" s="22">
        <f t="shared" si="15"/>
        <v>20700</v>
      </c>
      <c r="G31" s="22">
        <f t="shared" si="16"/>
        <v>25350</v>
      </c>
      <c r="H31" s="22">
        <f t="shared" si="17"/>
        <v>1500</v>
      </c>
      <c r="I31" s="22"/>
      <c r="J31" s="23">
        <f t="shared" si="18"/>
        <v>70812</v>
      </c>
      <c r="K31" s="24">
        <v>70812.0</v>
      </c>
      <c r="L31" s="18"/>
      <c r="M31" s="18"/>
      <c r="N31" s="18"/>
      <c r="O31" s="19"/>
      <c r="P31" s="18"/>
      <c r="Q31" s="21">
        <v>400.0</v>
      </c>
      <c r="R31" s="21"/>
      <c r="S31" s="21"/>
      <c r="T31" s="21"/>
      <c r="U31" s="21">
        <v>6250.0</v>
      </c>
      <c r="V31" s="21">
        <v>2000.0</v>
      </c>
      <c r="W31" s="21">
        <v>4500.0</v>
      </c>
      <c r="X31" s="21">
        <v>800.0</v>
      </c>
      <c r="Y31" s="21">
        <v>4500.0</v>
      </c>
      <c r="Z31" s="21">
        <v>6500.0</v>
      </c>
      <c r="AA31" s="21"/>
      <c r="AB31" s="18"/>
      <c r="AC31" s="21">
        <v>450.0</v>
      </c>
      <c r="AD31" s="18"/>
      <c r="AE31" s="21">
        <v>100.0</v>
      </c>
      <c r="AF31" s="21">
        <v>50.0</v>
      </c>
      <c r="AG31" s="18"/>
      <c r="AH31" s="21">
        <v>19100.0</v>
      </c>
      <c r="AI31" s="21"/>
      <c r="AJ31" s="21">
        <v>400.0</v>
      </c>
      <c r="AK31" s="21">
        <v>1500.0</v>
      </c>
      <c r="AL31" s="21">
        <v>1000.0</v>
      </c>
      <c r="AM31" s="21"/>
      <c r="AN31" s="21"/>
      <c r="AO31" s="21"/>
      <c r="AP31" s="21"/>
    </row>
    <row r="32" hidden="1">
      <c r="A32" s="12">
        <v>2022.0</v>
      </c>
      <c r="B32" s="13" t="s">
        <v>47</v>
      </c>
      <c r="C32" s="15">
        <f t="shared" si="19"/>
        <v>304844</v>
      </c>
      <c r="D32" s="22">
        <f t="shared" si="13"/>
        <v>-17388</v>
      </c>
      <c r="E32" s="22">
        <f t="shared" si="14"/>
        <v>129200</v>
      </c>
      <c r="F32" s="22">
        <f t="shared" si="15"/>
        <v>63450</v>
      </c>
      <c r="G32" s="22">
        <f t="shared" si="16"/>
        <v>64250</v>
      </c>
      <c r="H32" s="22">
        <f t="shared" si="17"/>
        <v>1500</v>
      </c>
      <c r="I32" s="22"/>
      <c r="J32" s="23">
        <f t="shared" si="18"/>
        <v>111812</v>
      </c>
      <c r="K32" s="24">
        <v>70812.0</v>
      </c>
      <c r="L32" s="18"/>
      <c r="M32" s="18"/>
      <c r="N32" s="26">
        <v>41000.0</v>
      </c>
      <c r="O32" s="41"/>
      <c r="P32" s="18"/>
      <c r="Q32" s="21">
        <v>400.0</v>
      </c>
      <c r="R32" s="21"/>
      <c r="S32" s="21"/>
      <c r="T32" s="21"/>
      <c r="U32" s="21">
        <v>6250.0</v>
      </c>
      <c r="V32" s="21">
        <v>2000.0</v>
      </c>
      <c r="W32" s="21">
        <v>7500.0</v>
      </c>
      <c r="X32" s="21">
        <v>4000.0</v>
      </c>
      <c r="Y32" s="21">
        <v>4500.0</v>
      </c>
      <c r="Z32" s="21">
        <v>2800.0</v>
      </c>
      <c r="AA32" s="21"/>
      <c r="AB32" s="18"/>
      <c r="AC32" s="21">
        <v>450.0</v>
      </c>
      <c r="AD32" s="18"/>
      <c r="AE32" s="21">
        <v>100.0</v>
      </c>
      <c r="AF32" s="21">
        <v>50.0</v>
      </c>
      <c r="AG32" s="18"/>
      <c r="AH32" s="21">
        <v>58000.0</v>
      </c>
      <c r="AI32" s="21"/>
      <c r="AJ32" s="21">
        <v>400.0</v>
      </c>
      <c r="AK32" s="21">
        <v>1500.0</v>
      </c>
      <c r="AL32" s="21">
        <v>1000.0</v>
      </c>
      <c r="AM32" s="21">
        <f>7500+9500+4000+19250</f>
        <v>40250</v>
      </c>
      <c r="AN32" s="21"/>
      <c r="AO32" s="18"/>
      <c r="AP32" s="21"/>
    </row>
    <row r="33" hidden="1">
      <c r="A33" s="28">
        <v>2022.0</v>
      </c>
      <c r="B33" s="29" t="s">
        <v>48</v>
      </c>
      <c r="C33" s="30">
        <f t="shared" si="19"/>
        <v>252756</v>
      </c>
      <c r="D33" s="31">
        <f t="shared" si="13"/>
        <v>-52088</v>
      </c>
      <c r="E33" s="31">
        <f t="shared" si="14"/>
        <v>122900</v>
      </c>
      <c r="F33" s="31">
        <f t="shared" si="15"/>
        <v>78350</v>
      </c>
      <c r="G33" s="31">
        <f t="shared" si="16"/>
        <v>43050</v>
      </c>
      <c r="H33" s="31">
        <f t="shared" si="17"/>
        <v>1500</v>
      </c>
      <c r="I33" s="30"/>
      <c r="J33" s="32">
        <f t="shared" si="18"/>
        <v>70812</v>
      </c>
      <c r="K33" s="24">
        <v>70812.0</v>
      </c>
      <c r="L33" s="34"/>
      <c r="M33" s="34"/>
      <c r="N33" s="34"/>
      <c r="O33" s="35"/>
      <c r="P33" s="36"/>
      <c r="Q33" s="21">
        <v>400.0</v>
      </c>
      <c r="R33" s="21"/>
      <c r="S33" s="36"/>
      <c r="T33" s="36"/>
      <c r="U33" s="21">
        <v>6250.0</v>
      </c>
      <c r="V33" s="36">
        <v>6000.0</v>
      </c>
      <c r="W33" s="36">
        <v>2500.0</v>
      </c>
      <c r="X33" s="21">
        <v>1000.0</v>
      </c>
      <c r="Y33" s="21">
        <v>4500.0</v>
      </c>
      <c r="Z33" s="21">
        <v>1800.0</v>
      </c>
      <c r="AA33" s="21"/>
      <c r="AB33" s="36"/>
      <c r="AC33" s="36">
        <v>450.0</v>
      </c>
      <c r="AD33" s="38">
        <v>150.0</v>
      </c>
      <c r="AE33" s="36">
        <v>100.0</v>
      </c>
      <c r="AF33" s="36">
        <v>50.0</v>
      </c>
      <c r="AG33" s="36">
        <v>500.0</v>
      </c>
      <c r="AH33" s="36"/>
      <c r="AI33" s="38">
        <v>300.0</v>
      </c>
      <c r="AJ33" s="36">
        <v>400.0</v>
      </c>
      <c r="AK33" s="36">
        <v>1500.0</v>
      </c>
      <c r="AL33" s="36">
        <v>1000.0</v>
      </c>
      <c r="AM33" s="36">
        <v>60000.0</v>
      </c>
      <c r="AN33" s="36"/>
      <c r="AO33" s="38">
        <v>36000.0</v>
      </c>
      <c r="AP33" s="36"/>
    </row>
    <row r="34" hidden="1" outlineLevel="1">
      <c r="A34" s="11">
        <v>2022.0</v>
      </c>
      <c r="B34" s="43" t="s">
        <v>1</v>
      </c>
      <c r="C34" s="45">
        <f>C33</f>
        <v>252756</v>
      </c>
      <c r="D34" s="44">
        <f t="shared" ref="D34:Z34" si="20">SUM(D22:D33)</f>
        <v>23385</v>
      </c>
      <c r="E34" s="44">
        <f t="shared" si="20"/>
        <v>1068600</v>
      </c>
      <c r="F34" s="44">
        <f t="shared" si="20"/>
        <v>408950</v>
      </c>
      <c r="G34" s="44">
        <f t="shared" si="20"/>
        <v>641650</v>
      </c>
      <c r="H34" s="44">
        <f t="shared" si="20"/>
        <v>18000</v>
      </c>
      <c r="I34" s="44">
        <f t="shared" si="20"/>
        <v>0</v>
      </c>
      <c r="J34" s="44">
        <f t="shared" si="20"/>
        <v>1091985</v>
      </c>
      <c r="K34" s="46">
        <f t="shared" si="20"/>
        <v>778684</v>
      </c>
      <c r="L34" s="46">
        <f t="shared" si="20"/>
        <v>22812</v>
      </c>
      <c r="M34" s="46">
        <f t="shared" si="20"/>
        <v>0</v>
      </c>
      <c r="N34" s="46">
        <f t="shared" si="20"/>
        <v>290489</v>
      </c>
      <c r="O34" s="46">
        <f t="shared" si="20"/>
        <v>0</v>
      </c>
      <c r="P34" s="46">
        <f t="shared" si="20"/>
        <v>0</v>
      </c>
      <c r="Q34" s="46">
        <f t="shared" si="20"/>
        <v>4800</v>
      </c>
      <c r="R34" s="46">
        <f t="shared" si="20"/>
        <v>21000</v>
      </c>
      <c r="S34" s="46">
        <f t="shared" si="20"/>
        <v>2700</v>
      </c>
      <c r="T34" s="46">
        <f t="shared" si="20"/>
        <v>28000</v>
      </c>
      <c r="U34" s="46">
        <f t="shared" si="20"/>
        <v>68750</v>
      </c>
      <c r="V34" s="46">
        <f t="shared" si="20"/>
        <v>30000</v>
      </c>
      <c r="W34" s="46">
        <f t="shared" si="20"/>
        <v>39000</v>
      </c>
      <c r="X34" s="46">
        <f t="shared" si="20"/>
        <v>13600</v>
      </c>
      <c r="Y34" s="46">
        <f t="shared" si="20"/>
        <v>51000</v>
      </c>
      <c r="Z34" s="46">
        <f t="shared" si="20"/>
        <v>24700</v>
      </c>
      <c r="AA34" s="46"/>
      <c r="AB34" s="46">
        <f t="shared" ref="AB34:AM34" si="21">SUM(AB22:AB33)</f>
        <v>0</v>
      </c>
      <c r="AC34" s="46">
        <f t="shared" si="21"/>
        <v>5400</v>
      </c>
      <c r="AD34" s="46">
        <f t="shared" si="21"/>
        <v>600</v>
      </c>
      <c r="AE34" s="46">
        <f t="shared" si="21"/>
        <v>1200</v>
      </c>
      <c r="AF34" s="46">
        <f t="shared" si="21"/>
        <v>600</v>
      </c>
      <c r="AG34" s="46">
        <f t="shared" si="21"/>
        <v>500</v>
      </c>
      <c r="AH34" s="46">
        <f t="shared" si="21"/>
        <v>226400</v>
      </c>
      <c r="AI34" s="46">
        <f t="shared" si="21"/>
        <v>300</v>
      </c>
      <c r="AJ34" s="46">
        <f t="shared" si="21"/>
        <v>4800</v>
      </c>
      <c r="AK34" s="46">
        <f t="shared" si="21"/>
        <v>18000</v>
      </c>
      <c r="AL34" s="46">
        <f t="shared" si="21"/>
        <v>12000</v>
      </c>
      <c r="AM34" s="46">
        <f t="shared" si="21"/>
        <v>221250</v>
      </c>
      <c r="AN34" s="46"/>
      <c r="AO34" s="46">
        <f t="shared" ref="AO34:AP34" si="22">SUM(AO22:AO33)</f>
        <v>144000</v>
      </c>
      <c r="AP34" s="46">
        <f t="shared" si="22"/>
        <v>150000</v>
      </c>
    </row>
    <row r="35" hidden="1" outlineLevel="1">
      <c r="A35" s="49">
        <v>2021.0</v>
      </c>
      <c r="B35" s="47">
        <f>C34-if(D34 &gt; 0, D34, 0)</f>
        <v>229371</v>
      </c>
      <c r="C35" s="50">
        <f>(C34/J34)</f>
        <v>0.2314647179</v>
      </c>
      <c r="D35" s="50">
        <f>(D34/J34)</f>
        <v>0.02141512933</v>
      </c>
      <c r="E35" s="50">
        <f>(E34/J34)</f>
        <v>0.9785848707</v>
      </c>
      <c r="F35" s="50">
        <f>(F34/J34)</f>
        <v>0.3745014812</v>
      </c>
      <c r="G35" s="50">
        <f>(G34/J34)</f>
        <v>0.5875996465</v>
      </c>
      <c r="H35" s="50">
        <f>(H34/J34)</f>
        <v>0.01648374291</v>
      </c>
      <c r="I35" s="51"/>
      <c r="J35" s="52">
        <f>((J34/J20)-1)</f>
        <v>0.5849068927</v>
      </c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</row>
    <row r="36" hidden="1">
      <c r="A36" s="12">
        <v>2023.0</v>
      </c>
      <c r="B36" s="13" t="s">
        <v>49</v>
      </c>
      <c r="C36" s="15">
        <f>SUM(C33,D36)</f>
        <v>179468</v>
      </c>
      <c r="D36" s="22">
        <f t="shared" ref="D36:D47" si="23">J36-E36</f>
        <v>-73288</v>
      </c>
      <c r="E36" s="22">
        <f t="shared" ref="E36:E47" si="24">SUM(P36:AP36)</f>
        <v>144100</v>
      </c>
      <c r="F36" s="22">
        <f t="shared" ref="F36:F40" si="25">SUM(P36,Q36,V36,W36,X36,Y36,Z36,AB36,AC36,AD36,AE36,AF36,AJ36,AL36,AM36)</f>
        <v>37550</v>
      </c>
      <c r="G36" s="22">
        <f t="shared" ref="G36:G39" si="26">sum(R36,S36,T36,U36,AG36,AH36,AI36,AO36,AP36)</f>
        <v>104550</v>
      </c>
      <c r="H36" s="22">
        <f t="shared" ref="H36:H47" si="27">SUM(AK36)</f>
        <v>2000</v>
      </c>
      <c r="I36" s="15"/>
      <c r="J36" s="23">
        <f t="shared" ref="J36:J47" si="28">SUM(K36,L36,N36)</f>
        <v>70812</v>
      </c>
      <c r="K36" s="24">
        <v>70812.0</v>
      </c>
      <c r="L36" s="53"/>
      <c r="M36" s="54"/>
      <c r="N36" s="18"/>
      <c r="O36" s="19"/>
      <c r="P36" s="18"/>
      <c r="Q36" s="21">
        <v>450.0</v>
      </c>
      <c r="R36" s="21"/>
      <c r="S36" s="21"/>
      <c r="T36" s="21"/>
      <c r="U36" s="21">
        <v>6250.0</v>
      </c>
      <c r="V36" s="21">
        <v>2500.0</v>
      </c>
      <c r="W36" s="21">
        <v>2500.0</v>
      </c>
      <c r="X36" s="21">
        <v>1500.0</v>
      </c>
      <c r="Y36" s="21">
        <v>8750.0</v>
      </c>
      <c r="Z36" s="21">
        <v>2850.0</v>
      </c>
      <c r="AA36" s="21"/>
      <c r="AB36" s="18"/>
      <c r="AC36" s="21">
        <v>450.0</v>
      </c>
      <c r="AD36" s="18"/>
      <c r="AE36" s="21">
        <v>100.0</v>
      </c>
      <c r="AF36" s="21">
        <v>50.0</v>
      </c>
      <c r="AG36" s="18"/>
      <c r="AH36" s="21">
        <v>98300.0</v>
      </c>
      <c r="AI36" s="21"/>
      <c r="AJ36" s="21">
        <v>400.0</v>
      </c>
      <c r="AK36" s="21">
        <v>2000.0</v>
      </c>
      <c r="AL36" s="21">
        <v>1000.0</v>
      </c>
      <c r="AM36" s="21">
        <v>17000.0</v>
      </c>
      <c r="AN36" s="21"/>
      <c r="AO36" s="21"/>
      <c r="AP36" s="21"/>
    </row>
    <row r="37" hidden="1">
      <c r="A37" s="12">
        <v>2023.0</v>
      </c>
      <c r="B37" s="13" t="s">
        <v>50</v>
      </c>
      <c r="C37" s="15">
        <f t="shared" ref="C37:C47" si="29">SUM(C36,D37)</f>
        <v>206147</v>
      </c>
      <c r="D37" s="22">
        <f t="shared" si="23"/>
        <v>26679</v>
      </c>
      <c r="E37" s="22">
        <f t="shared" si="24"/>
        <v>90700</v>
      </c>
      <c r="F37" s="22">
        <f t="shared" si="25"/>
        <v>38550</v>
      </c>
      <c r="G37" s="22">
        <f t="shared" si="26"/>
        <v>50150</v>
      </c>
      <c r="H37" s="22">
        <f t="shared" si="27"/>
        <v>2000</v>
      </c>
      <c r="I37" s="15"/>
      <c r="J37" s="23">
        <f t="shared" si="28"/>
        <v>117379</v>
      </c>
      <c r="K37" s="24">
        <v>70812.0</v>
      </c>
      <c r="L37" s="18"/>
      <c r="M37" s="18"/>
      <c r="N37" s="26">
        <v>46567.0</v>
      </c>
      <c r="O37" s="41"/>
      <c r="P37" s="18"/>
      <c r="Q37" s="21">
        <v>450.0</v>
      </c>
      <c r="R37" s="21"/>
      <c r="S37" s="21"/>
      <c r="T37" s="21"/>
      <c r="U37" s="21">
        <v>6250.0</v>
      </c>
      <c r="V37" s="21">
        <v>2500.0</v>
      </c>
      <c r="W37" s="21">
        <v>2500.0</v>
      </c>
      <c r="X37" s="21">
        <v>1500.0</v>
      </c>
      <c r="Y37" s="21">
        <v>8750.0</v>
      </c>
      <c r="Z37" s="21">
        <v>850.0</v>
      </c>
      <c r="AA37" s="21"/>
      <c r="AB37" s="18"/>
      <c r="AC37" s="21">
        <v>450.0</v>
      </c>
      <c r="AD37" s="18"/>
      <c r="AE37" s="21">
        <v>100.0</v>
      </c>
      <c r="AF37" s="21">
        <v>50.0</v>
      </c>
      <c r="AG37" s="18"/>
      <c r="AH37" s="21">
        <v>43900.0</v>
      </c>
      <c r="AI37" s="21"/>
      <c r="AJ37" s="21">
        <v>400.0</v>
      </c>
      <c r="AK37" s="21">
        <v>2000.0</v>
      </c>
      <c r="AL37" s="21">
        <v>1000.0</v>
      </c>
      <c r="AM37" s="21">
        <v>20000.0</v>
      </c>
      <c r="AN37" s="21"/>
      <c r="AO37" s="18"/>
      <c r="AP37" s="21"/>
    </row>
    <row r="38" hidden="1">
      <c r="A38" s="12">
        <v>2023.0</v>
      </c>
      <c r="B38" s="13" t="s">
        <v>51</v>
      </c>
      <c r="C38" s="15">
        <f t="shared" si="29"/>
        <v>227809</v>
      </c>
      <c r="D38" s="22">
        <f t="shared" si="23"/>
        <v>21662</v>
      </c>
      <c r="E38" s="22">
        <f t="shared" si="24"/>
        <v>83150</v>
      </c>
      <c r="F38" s="22">
        <f t="shared" si="25"/>
        <v>36900</v>
      </c>
      <c r="G38" s="22">
        <f t="shared" si="26"/>
        <v>42250</v>
      </c>
      <c r="H38" s="22">
        <f t="shared" si="27"/>
        <v>4000</v>
      </c>
      <c r="I38" s="15"/>
      <c r="J38" s="23">
        <f t="shared" si="28"/>
        <v>104812</v>
      </c>
      <c r="K38" s="24">
        <v>70812.0</v>
      </c>
      <c r="L38" s="18"/>
      <c r="M38" s="18"/>
      <c r="N38" s="21">
        <v>34000.0</v>
      </c>
      <c r="O38" s="19"/>
      <c r="P38" s="18"/>
      <c r="Q38" s="21">
        <v>450.0</v>
      </c>
      <c r="R38" s="21"/>
      <c r="S38" s="21"/>
      <c r="T38" s="21"/>
      <c r="U38" s="21">
        <v>6250.0</v>
      </c>
      <c r="V38" s="21">
        <v>2500.0</v>
      </c>
      <c r="W38" s="21">
        <v>2500.0</v>
      </c>
      <c r="X38" s="21">
        <v>1500.0</v>
      </c>
      <c r="Y38" s="21">
        <v>4750.0</v>
      </c>
      <c r="Z38" s="21">
        <v>850.0</v>
      </c>
      <c r="AA38" s="21"/>
      <c r="AB38" s="18"/>
      <c r="AC38" s="21">
        <v>450.0</v>
      </c>
      <c r="AD38" s="26">
        <v>150.0</v>
      </c>
      <c r="AE38" s="21">
        <v>100.0</v>
      </c>
      <c r="AF38" s="21">
        <v>50.0</v>
      </c>
      <c r="AG38" s="21"/>
      <c r="AH38" s="21"/>
      <c r="AI38" s="21"/>
      <c r="AJ38" s="21">
        <v>400.0</v>
      </c>
      <c r="AK38" s="21">
        <v>4000.0</v>
      </c>
      <c r="AL38" s="21">
        <v>1000.0</v>
      </c>
      <c r="AM38" s="21">
        <v>22200.0</v>
      </c>
      <c r="AN38" s="21"/>
      <c r="AO38" s="26">
        <v>36000.0</v>
      </c>
      <c r="AP38" s="21"/>
    </row>
    <row r="39" hidden="1">
      <c r="A39" s="12">
        <v>2023.0</v>
      </c>
      <c r="B39" s="13" t="s">
        <v>52</v>
      </c>
      <c r="C39" s="15">
        <f t="shared" si="29"/>
        <v>264821</v>
      </c>
      <c r="D39" s="22">
        <f t="shared" si="23"/>
        <v>37012</v>
      </c>
      <c r="E39" s="22">
        <f t="shared" si="24"/>
        <v>33800</v>
      </c>
      <c r="F39" s="22">
        <f t="shared" si="25"/>
        <v>25550</v>
      </c>
      <c r="G39" s="22">
        <f t="shared" si="26"/>
        <v>6250</v>
      </c>
      <c r="H39" s="22">
        <f t="shared" si="27"/>
        <v>2000</v>
      </c>
      <c r="I39" s="15"/>
      <c r="J39" s="23">
        <f t="shared" si="28"/>
        <v>70812</v>
      </c>
      <c r="K39" s="24">
        <v>70812.0</v>
      </c>
      <c r="L39" s="18"/>
      <c r="M39" s="18"/>
      <c r="N39" s="18"/>
      <c r="O39" s="19"/>
      <c r="P39" s="18"/>
      <c r="Q39" s="21">
        <v>450.0</v>
      </c>
      <c r="R39" s="21"/>
      <c r="S39" s="21"/>
      <c r="T39" s="21"/>
      <c r="U39" s="21">
        <v>6250.0</v>
      </c>
      <c r="V39" s="21">
        <v>2500.0</v>
      </c>
      <c r="W39" s="21">
        <v>2500.0</v>
      </c>
      <c r="X39" s="21">
        <v>1500.0</v>
      </c>
      <c r="Y39" s="21">
        <v>4750.0</v>
      </c>
      <c r="Z39" s="21">
        <v>850.0</v>
      </c>
      <c r="AA39" s="21"/>
      <c r="AB39" s="18"/>
      <c r="AC39" s="21">
        <v>450.0</v>
      </c>
      <c r="AD39" s="18"/>
      <c r="AE39" s="21">
        <v>100.0</v>
      </c>
      <c r="AF39" s="21">
        <v>50.0</v>
      </c>
      <c r="AG39" s="18"/>
      <c r="AH39" s="21" t="s">
        <v>46</v>
      </c>
      <c r="AI39" s="21"/>
      <c r="AJ39" s="21">
        <v>400.0</v>
      </c>
      <c r="AK39" s="21">
        <v>2000.0</v>
      </c>
      <c r="AL39" s="21">
        <v>1000.0</v>
      </c>
      <c r="AM39" s="21">
        <v>11000.0</v>
      </c>
      <c r="AN39" s="21"/>
      <c r="AO39" s="21"/>
      <c r="AP39" s="21"/>
    </row>
    <row r="40" hidden="1">
      <c r="A40" s="12">
        <v>2023.0</v>
      </c>
      <c r="B40" s="13" t="s">
        <v>53</v>
      </c>
      <c r="C40" s="15">
        <f t="shared" si="29"/>
        <v>258137</v>
      </c>
      <c r="D40" s="22">
        <f t="shared" si="23"/>
        <v>-6684</v>
      </c>
      <c r="E40" s="22">
        <f t="shared" si="24"/>
        <v>112800</v>
      </c>
      <c r="F40" s="22">
        <f t="shared" si="25"/>
        <v>36550</v>
      </c>
      <c r="G40" s="22">
        <f>sum(R40,S40,T40,U40,AG40,AI40,AO40,AP40)</f>
        <v>6250</v>
      </c>
      <c r="H40" s="22">
        <f t="shared" si="27"/>
        <v>2000</v>
      </c>
      <c r="I40" s="15"/>
      <c r="J40" s="23">
        <f t="shared" si="28"/>
        <v>106116</v>
      </c>
      <c r="K40" s="24">
        <v>70812.0</v>
      </c>
      <c r="L40" s="26">
        <v>35304.0</v>
      </c>
      <c r="M40" s="40"/>
      <c r="N40" s="21"/>
      <c r="O40" s="19"/>
      <c r="P40" s="18"/>
      <c r="Q40" s="21">
        <v>450.0</v>
      </c>
      <c r="R40" s="21"/>
      <c r="S40" s="21"/>
      <c r="T40" s="21"/>
      <c r="U40" s="21">
        <v>6250.0</v>
      </c>
      <c r="V40" s="21">
        <v>4500.0</v>
      </c>
      <c r="W40" s="21">
        <v>2500.0</v>
      </c>
      <c r="X40" s="21">
        <v>1500.0</v>
      </c>
      <c r="Y40" s="21">
        <v>6750.0</v>
      </c>
      <c r="Z40" s="21">
        <v>850.0</v>
      </c>
      <c r="AA40" s="21"/>
      <c r="AB40" s="18"/>
      <c r="AC40" s="21">
        <v>450.0</v>
      </c>
      <c r="AD40" s="18"/>
      <c r="AE40" s="21">
        <v>100.0</v>
      </c>
      <c r="AF40" s="21">
        <v>50.0</v>
      </c>
      <c r="AG40" s="18"/>
      <c r="AH40" s="21">
        <v>68000.0</v>
      </c>
      <c r="AI40" s="21"/>
      <c r="AJ40" s="21">
        <v>400.0</v>
      </c>
      <c r="AK40" s="21">
        <v>2000.0</v>
      </c>
      <c r="AL40" s="21">
        <v>1000.0</v>
      </c>
      <c r="AM40" s="21">
        <v>18000.0</v>
      </c>
      <c r="AN40" s="21"/>
      <c r="AO40" s="18"/>
      <c r="AP40" s="21"/>
    </row>
    <row r="41" hidden="1">
      <c r="A41" s="12">
        <v>2023.0</v>
      </c>
      <c r="B41" s="13" t="s">
        <v>54</v>
      </c>
      <c r="C41" s="15">
        <f t="shared" si="29"/>
        <v>346498</v>
      </c>
      <c r="D41" s="22">
        <f t="shared" si="23"/>
        <v>88361</v>
      </c>
      <c r="E41" s="22">
        <f t="shared" si="24"/>
        <v>64755</v>
      </c>
      <c r="F41" s="22">
        <f>SUM(P41,Q41,V41,W41,X42,Y41,Z41,AB41,AC41,AD41,AE41,AF41,AJ41,AL41,AM41)</f>
        <v>20200</v>
      </c>
      <c r="G41" s="22">
        <f>sum(R41,S41,T41,U41,AG41,AH40,AI41,AO41,AP41)</f>
        <v>109555</v>
      </c>
      <c r="H41" s="22">
        <f t="shared" si="27"/>
        <v>2000</v>
      </c>
      <c r="I41" s="15"/>
      <c r="J41" s="23">
        <f t="shared" si="28"/>
        <v>153116</v>
      </c>
      <c r="K41" s="24">
        <f>K39+L40</f>
        <v>106116</v>
      </c>
      <c r="L41" s="18"/>
      <c r="M41" s="18"/>
      <c r="N41" s="26">
        <v>47000.0</v>
      </c>
      <c r="O41" s="19"/>
      <c r="P41" s="18"/>
      <c r="Q41" s="21">
        <v>450.0</v>
      </c>
      <c r="R41" s="21"/>
      <c r="S41" s="21"/>
      <c r="T41" s="21"/>
      <c r="U41" s="21">
        <v>5555.0</v>
      </c>
      <c r="V41" s="21">
        <v>2500.0</v>
      </c>
      <c r="W41" s="21">
        <v>2500.0</v>
      </c>
      <c r="X41" s="21">
        <v>2500.0</v>
      </c>
      <c r="Y41" s="21">
        <v>6750.0</v>
      </c>
      <c r="Z41" s="21">
        <v>850.0</v>
      </c>
      <c r="AA41" s="21"/>
      <c r="AB41" s="18"/>
      <c r="AC41" s="21">
        <v>450.0</v>
      </c>
      <c r="AD41" s="26">
        <v>150.0</v>
      </c>
      <c r="AE41" s="21">
        <v>100.0</v>
      </c>
      <c r="AF41" s="21">
        <v>50.0</v>
      </c>
      <c r="AG41" s="21"/>
      <c r="AI41" s="21"/>
      <c r="AJ41" s="21">
        <v>400.0</v>
      </c>
      <c r="AK41" s="21">
        <v>2000.0</v>
      </c>
      <c r="AL41" s="21">
        <v>1000.0</v>
      </c>
      <c r="AM41" s="21">
        <v>3500.0</v>
      </c>
      <c r="AN41" s="21"/>
      <c r="AO41" s="26">
        <v>36000.0</v>
      </c>
      <c r="AP41" s="21"/>
    </row>
    <row r="42" hidden="1">
      <c r="A42" s="12">
        <v>2023.0</v>
      </c>
      <c r="B42" s="13" t="s">
        <v>55</v>
      </c>
      <c r="C42" s="15">
        <f t="shared" si="29"/>
        <v>367649</v>
      </c>
      <c r="D42" s="22">
        <f t="shared" si="23"/>
        <v>21151</v>
      </c>
      <c r="E42" s="22">
        <f t="shared" si="24"/>
        <v>84965</v>
      </c>
      <c r="F42" s="22">
        <f t="shared" ref="F42:F47" si="30">SUM(P42,Q42,V42,W42,X42,Y42,Z42,AB42,AC42,AD42,AE42,AF42,AJ42,AL42,AM42)</f>
        <v>77410</v>
      </c>
      <c r="G42" s="22">
        <f t="shared" ref="G42:G47" si="31">sum(R42,S42,T42,U42,AG42,AH42,AI42,AO42,AP42)</f>
        <v>5555</v>
      </c>
      <c r="H42" s="22">
        <f t="shared" si="27"/>
        <v>2000</v>
      </c>
      <c r="I42" s="15"/>
      <c r="J42" s="23">
        <f t="shared" si="28"/>
        <v>106116</v>
      </c>
      <c r="K42" s="24">
        <f>K39+L40</f>
        <v>106116</v>
      </c>
      <c r="L42" s="18"/>
      <c r="M42" s="18"/>
      <c r="N42" s="18"/>
      <c r="O42" s="19"/>
      <c r="P42" s="18"/>
      <c r="Q42" s="21">
        <v>450.0</v>
      </c>
      <c r="R42" s="21"/>
      <c r="S42" s="21"/>
      <c r="T42" s="21"/>
      <c r="U42" s="21">
        <v>5555.0</v>
      </c>
      <c r="V42" s="21">
        <v>2500.0</v>
      </c>
      <c r="W42" s="21">
        <v>4500.0</v>
      </c>
      <c r="X42" s="21">
        <v>1500.0</v>
      </c>
      <c r="Y42" s="21">
        <v>6750.0</v>
      </c>
      <c r="Z42" s="21">
        <v>15650.0</v>
      </c>
      <c r="AA42" s="21"/>
      <c r="AB42" s="18"/>
      <c r="AC42" s="21">
        <v>450.0</v>
      </c>
      <c r="AD42" s="18"/>
      <c r="AE42" s="21">
        <v>100.0</v>
      </c>
      <c r="AF42" s="21">
        <v>50.0</v>
      </c>
      <c r="AG42" s="18"/>
      <c r="AH42" s="21" t="s">
        <v>46</v>
      </c>
      <c r="AI42" s="21"/>
      <c r="AJ42" s="21">
        <v>400.0</v>
      </c>
      <c r="AK42" s="21">
        <v>2000.0</v>
      </c>
      <c r="AL42" s="21">
        <v>1000.0</v>
      </c>
      <c r="AM42" s="21">
        <v>44060.0</v>
      </c>
      <c r="AN42" s="21"/>
      <c r="AO42" s="21"/>
      <c r="AP42" s="21"/>
    </row>
    <row r="43" hidden="1">
      <c r="A43" s="12">
        <v>2023.0</v>
      </c>
      <c r="B43" s="13" t="s">
        <v>43</v>
      </c>
      <c r="C43" s="15">
        <f t="shared" si="29"/>
        <v>76725</v>
      </c>
      <c r="D43" s="22">
        <f t="shared" si="23"/>
        <v>-290924</v>
      </c>
      <c r="E43" s="22">
        <f t="shared" si="24"/>
        <v>397040</v>
      </c>
      <c r="F43" s="22">
        <f t="shared" si="30"/>
        <v>19200</v>
      </c>
      <c r="G43" s="22">
        <f t="shared" si="31"/>
        <v>375840</v>
      </c>
      <c r="H43" s="22">
        <f t="shared" si="27"/>
        <v>2000</v>
      </c>
      <c r="I43" s="15"/>
      <c r="J43" s="23">
        <f t="shared" si="28"/>
        <v>106116</v>
      </c>
      <c r="K43" s="24">
        <f>K39+L40</f>
        <v>106116</v>
      </c>
      <c r="L43" s="18"/>
      <c r="M43" s="18"/>
      <c r="N43" s="21"/>
      <c r="O43" s="19"/>
      <c r="P43" s="18"/>
      <c r="Q43" s="21">
        <v>450.0</v>
      </c>
      <c r="R43" s="21"/>
      <c r="S43" s="21"/>
      <c r="T43" s="21"/>
      <c r="U43" s="18"/>
      <c r="V43" s="21">
        <v>2500.0</v>
      </c>
      <c r="W43" s="21">
        <v>2500.0</v>
      </c>
      <c r="X43" s="21">
        <v>1500.0</v>
      </c>
      <c r="Y43" s="21">
        <v>6750.0</v>
      </c>
      <c r="Z43" s="21">
        <v>3500.0</v>
      </c>
      <c r="AA43" s="21"/>
      <c r="AB43" s="18"/>
      <c r="AC43" s="21">
        <v>450.0</v>
      </c>
      <c r="AD43" s="18"/>
      <c r="AE43" s="21">
        <v>100.0</v>
      </c>
      <c r="AF43" s="21">
        <v>50.0</v>
      </c>
      <c r="AG43" s="18"/>
      <c r="AH43" s="18"/>
      <c r="AI43" s="21"/>
      <c r="AJ43" s="21">
        <v>400.0</v>
      </c>
      <c r="AK43" s="21">
        <v>2000.0</v>
      </c>
      <c r="AL43" s="21">
        <v>1000.0</v>
      </c>
      <c r="AM43" s="21"/>
      <c r="AN43" s="21"/>
      <c r="AO43" s="18"/>
      <c r="AP43" s="21">
        <v>375840.0</v>
      </c>
    </row>
    <row r="44" hidden="1">
      <c r="A44" s="12">
        <v>2023.0</v>
      </c>
      <c r="B44" s="13" t="s">
        <v>44</v>
      </c>
      <c r="C44" s="15">
        <f t="shared" si="29"/>
        <v>198891</v>
      </c>
      <c r="D44" s="22">
        <f t="shared" si="23"/>
        <v>122166</v>
      </c>
      <c r="E44" s="22">
        <f t="shared" si="24"/>
        <v>40950</v>
      </c>
      <c r="F44" s="22">
        <f t="shared" si="30"/>
        <v>38950</v>
      </c>
      <c r="G44" s="22">
        <f t="shared" si="31"/>
        <v>0</v>
      </c>
      <c r="H44" s="22">
        <f t="shared" si="27"/>
        <v>2000</v>
      </c>
      <c r="I44" s="15"/>
      <c r="J44" s="23">
        <f t="shared" si="28"/>
        <v>163116</v>
      </c>
      <c r="K44" s="24">
        <f>K39+L40</f>
        <v>106116</v>
      </c>
      <c r="L44" s="18"/>
      <c r="M44" s="18"/>
      <c r="N44" s="26">
        <v>57000.0</v>
      </c>
      <c r="O44" s="19"/>
      <c r="P44" s="18"/>
      <c r="Q44" s="21">
        <v>450.0</v>
      </c>
      <c r="R44" s="21"/>
      <c r="S44" s="21"/>
      <c r="T44" s="21"/>
      <c r="U44" s="18"/>
      <c r="V44" s="21">
        <v>2500.0</v>
      </c>
      <c r="W44" s="21">
        <v>2500.0</v>
      </c>
      <c r="X44" s="21">
        <v>6500.0</v>
      </c>
      <c r="Y44" s="21">
        <v>6750.0</v>
      </c>
      <c r="Z44" s="21">
        <v>2100.0</v>
      </c>
      <c r="AA44" s="21"/>
      <c r="AB44" s="18"/>
      <c r="AC44" s="21">
        <v>450.0</v>
      </c>
      <c r="AD44" s="26">
        <v>150.0</v>
      </c>
      <c r="AE44" s="21">
        <v>100.0</v>
      </c>
      <c r="AF44" s="21">
        <v>50.0</v>
      </c>
      <c r="AG44" s="21"/>
      <c r="AH44" s="21"/>
      <c r="AI44" s="21"/>
      <c r="AJ44" s="21">
        <v>400.0</v>
      </c>
      <c r="AK44" s="21">
        <v>2000.0</v>
      </c>
      <c r="AL44" s="21">
        <v>1000.0</v>
      </c>
      <c r="AM44" s="21">
        <v>16000.0</v>
      </c>
      <c r="AN44" s="21"/>
      <c r="AO44" s="26"/>
      <c r="AP44" s="21"/>
    </row>
    <row r="45" hidden="1">
      <c r="A45" s="12">
        <v>2023.0</v>
      </c>
      <c r="B45" s="13" t="s">
        <v>45</v>
      </c>
      <c r="C45" s="15">
        <f t="shared" si="29"/>
        <v>122957</v>
      </c>
      <c r="D45" s="22">
        <f t="shared" si="23"/>
        <v>-75934</v>
      </c>
      <c r="E45" s="22">
        <f t="shared" si="24"/>
        <v>182050</v>
      </c>
      <c r="F45" s="22">
        <f t="shared" si="30"/>
        <v>32050</v>
      </c>
      <c r="G45" s="22">
        <f t="shared" si="31"/>
        <v>148000</v>
      </c>
      <c r="H45" s="22">
        <f t="shared" si="27"/>
        <v>2000</v>
      </c>
      <c r="I45" s="15"/>
      <c r="J45" s="23">
        <f t="shared" si="28"/>
        <v>106116</v>
      </c>
      <c r="K45" s="24">
        <f>K39+L40</f>
        <v>106116</v>
      </c>
      <c r="L45" s="18"/>
      <c r="M45" s="18"/>
      <c r="N45" s="18"/>
      <c r="O45" s="19"/>
      <c r="P45" s="18"/>
      <c r="Q45" s="21">
        <v>450.0</v>
      </c>
      <c r="R45" s="21"/>
      <c r="S45" s="21"/>
      <c r="T45" s="21"/>
      <c r="U45" s="18"/>
      <c r="V45" s="21">
        <v>2500.0</v>
      </c>
      <c r="W45" s="21">
        <v>2500.0</v>
      </c>
      <c r="X45" s="21">
        <v>3000.0</v>
      </c>
      <c r="Y45" s="21">
        <v>6750.0</v>
      </c>
      <c r="Z45" s="21">
        <v>850.0</v>
      </c>
      <c r="AA45" s="21"/>
      <c r="AB45" s="18"/>
      <c r="AC45" s="21">
        <v>450.0</v>
      </c>
      <c r="AD45" s="18"/>
      <c r="AE45" s="21">
        <v>100.0</v>
      </c>
      <c r="AF45" s="21">
        <v>50.0</v>
      </c>
      <c r="AG45" s="18"/>
      <c r="AH45" s="21" t="s">
        <v>46</v>
      </c>
      <c r="AI45" s="21"/>
      <c r="AJ45" s="21">
        <v>400.0</v>
      </c>
      <c r="AK45" s="21">
        <v>2000.0</v>
      </c>
      <c r="AL45" s="21">
        <v>1000.0</v>
      </c>
      <c r="AM45" s="21">
        <v>14000.0</v>
      </c>
      <c r="AN45" s="21"/>
      <c r="AO45" s="21">
        <v>48000.0</v>
      </c>
      <c r="AP45" s="21">
        <v>100000.0</v>
      </c>
    </row>
    <row r="46" hidden="1">
      <c r="A46" s="12">
        <v>2023.0</v>
      </c>
      <c r="B46" s="13" t="s">
        <v>47</v>
      </c>
      <c r="C46" s="15">
        <f t="shared" si="29"/>
        <v>271966</v>
      </c>
      <c r="D46" s="22">
        <f t="shared" si="23"/>
        <v>149009</v>
      </c>
      <c r="E46" s="22">
        <f t="shared" si="24"/>
        <v>56107</v>
      </c>
      <c r="F46" s="22">
        <f t="shared" si="30"/>
        <v>44107</v>
      </c>
      <c r="G46" s="22">
        <f t="shared" si="31"/>
        <v>10000</v>
      </c>
      <c r="H46" s="22">
        <f t="shared" si="27"/>
        <v>2000</v>
      </c>
      <c r="I46" s="15"/>
      <c r="J46" s="23">
        <f t="shared" si="28"/>
        <v>205116</v>
      </c>
      <c r="K46" s="24">
        <f>K39+L40</f>
        <v>106116</v>
      </c>
      <c r="L46" s="18"/>
      <c r="M46" s="18"/>
      <c r="N46" s="21">
        <v>99000.0</v>
      </c>
      <c r="O46" s="19"/>
      <c r="P46" s="18"/>
      <c r="Q46" s="21">
        <v>450.0</v>
      </c>
      <c r="R46" s="21"/>
      <c r="S46" s="21"/>
      <c r="T46" s="21">
        <v>10000.0</v>
      </c>
      <c r="U46" s="18"/>
      <c r="V46" s="21">
        <v>2500.0</v>
      </c>
      <c r="W46" s="21">
        <v>2500.0</v>
      </c>
      <c r="X46" s="21">
        <v>1500.0</v>
      </c>
      <c r="Y46" s="21">
        <v>6750.0</v>
      </c>
      <c r="Z46" s="21">
        <v>850.0</v>
      </c>
      <c r="AA46" s="21"/>
      <c r="AB46" s="18"/>
      <c r="AC46" s="21">
        <v>450.0</v>
      </c>
      <c r="AD46" s="18"/>
      <c r="AE46" s="21">
        <v>100.0</v>
      </c>
      <c r="AF46" s="21">
        <v>50.0</v>
      </c>
      <c r="AG46" s="18"/>
      <c r="AH46" s="21"/>
      <c r="AI46" s="21"/>
      <c r="AJ46" s="21">
        <v>400.0</v>
      </c>
      <c r="AK46" s="21">
        <v>2000.0</v>
      </c>
      <c r="AL46" s="21">
        <v>1000.0</v>
      </c>
      <c r="AM46" s="21">
        <v>27557.0</v>
      </c>
      <c r="AN46" s="21"/>
      <c r="AO46" s="21"/>
      <c r="AP46" s="21"/>
    </row>
    <row r="47" hidden="1">
      <c r="A47" s="28">
        <v>2023.0</v>
      </c>
      <c r="B47" s="29" t="s">
        <v>48</v>
      </c>
      <c r="C47" s="30">
        <f t="shared" si="29"/>
        <v>29942</v>
      </c>
      <c r="D47" s="31">
        <f t="shared" si="23"/>
        <v>-242024</v>
      </c>
      <c r="E47" s="31">
        <f t="shared" si="24"/>
        <v>463140</v>
      </c>
      <c r="F47" s="31">
        <f t="shared" si="30"/>
        <v>50500</v>
      </c>
      <c r="G47" s="31">
        <f t="shared" si="31"/>
        <v>410640</v>
      </c>
      <c r="H47" s="31">
        <f t="shared" si="27"/>
        <v>2000</v>
      </c>
      <c r="I47" s="30"/>
      <c r="J47" s="32">
        <f t="shared" si="28"/>
        <v>221116</v>
      </c>
      <c r="K47" s="24">
        <f>K39+L40</f>
        <v>106116</v>
      </c>
      <c r="L47" s="36"/>
      <c r="M47" s="34"/>
      <c r="N47" s="26">
        <v>115000.0</v>
      </c>
      <c r="O47" s="35"/>
      <c r="P47" s="36"/>
      <c r="Q47" s="21">
        <v>1000.0</v>
      </c>
      <c r="R47" s="21"/>
      <c r="S47" s="36"/>
      <c r="T47" s="21">
        <v>10000.0</v>
      </c>
      <c r="U47" s="34"/>
      <c r="V47" s="21">
        <v>2500.0</v>
      </c>
      <c r="W47" s="21">
        <v>2500.0</v>
      </c>
      <c r="X47" s="21">
        <v>20400.0</v>
      </c>
      <c r="Y47" s="21">
        <v>6750.0</v>
      </c>
      <c r="Z47" s="21">
        <v>850.0</v>
      </c>
      <c r="AA47" s="21"/>
      <c r="AB47" s="36"/>
      <c r="AC47" s="36">
        <v>450.0</v>
      </c>
      <c r="AD47" s="38">
        <v>150.0</v>
      </c>
      <c r="AE47" s="36">
        <v>200.0</v>
      </c>
      <c r="AF47" s="36">
        <v>300.0</v>
      </c>
      <c r="AG47" s="36">
        <v>500.0</v>
      </c>
      <c r="AH47" s="36"/>
      <c r="AI47" s="38">
        <v>300.0</v>
      </c>
      <c r="AJ47" s="36">
        <v>400.0</v>
      </c>
      <c r="AK47" s="21">
        <v>2000.0</v>
      </c>
      <c r="AL47" s="36">
        <v>1000.0</v>
      </c>
      <c r="AM47" s="36">
        <v>14000.0</v>
      </c>
      <c r="AN47" s="36"/>
      <c r="AO47" s="26">
        <v>24000.0</v>
      </c>
      <c r="AP47" s="21">
        <v>375840.0</v>
      </c>
    </row>
    <row r="48" hidden="1" outlineLevel="1">
      <c r="A48" s="11">
        <v>2023.0</v>
      </c>
      <c r="B48" s="43" t="s">
        <v>1</v>
      </c>
      <c r="C48" s="45">
        <f>C47</f>
        <v>29942</v>
      </c>
      <c r="D48" s="44">
        <f t="shared" ref="D48:Z48" si="32">SUM(D36:D47)</f>
        <v>-222814</v>
      </c>
      <c r="E48" s="44">
        <f t="shared" si="32"/>
        <v>1753557</v>
      </c>
      <c r="F48" s="44">
        <f t="shared" si="32"/>
        <v>457517</v>
      </c>
      <c r="G48" s="44">
        <f t="shared" si="32"/>
        <v>1269040</v>
      </c>
      <c r="H48" s="44">
        <f t="shared" si="32"/>
        <v>26000</v>
      </c>
      <c r="I48" s="44">
        <f t="shared" si="32"/>
        <v>0</v>
      </c>
      <c r="J48" s="44">
        <f t="shared" si="32"/>
        <v>1530743</v>
      </c>
      <c r="K48" s="46">
        <f t="shared" si="32"/>
        <v>1096872</v>
      </c>
      <c r="L48" s="46">
        <f t="shared" si="32"/>
        <v>35304</v>
      </c>
      <c r="M48" s="46">
        <f t="shared" si="32"/>
        <v>0</v>
      </c>
      <c r="N48" s="46">
        <f t="shared" si="32"/>
        <v>398567</v>
      </c>
      <c r="O48" s="46">
        <f t="shared" si="32"/>
        <v>0</v>
      </c>
      <c r="P48" s="46">
        <f t="shared" si="32"/>
        <v>0</v>
      </c>
      <c r="Q48" s="46">
        <f t="shared" si="32"/>
        <v>5950</v>
      </c>
      <c r="R48" s="46">
        <f t="shared" si="32"/>
        <v>0</v>
      </c>
      <c r="S48" s="46">
        <f t="shared" si="32"/>
        <v>0</v>
      </c>
      <c r="T48" s="46">
        <f t="shared" si="32"/>
        <v>20000</v>
      </c>
      <c r="U48" s="46">
        <f t="shared" si="32"/>
        <v>42360</v>
      </c>
      <c r="V48" s="46">
        <f t="shared" si="32"/>
        <v>32000</v>
      </c>
      <c r="W48" s="46">
        <f t="shared" si="32"/>
        <v>32000</v>
      </c>
      <c r="X48" s="46">
        <f t="shared" si="32"/>
        <v>44400</v>
      </c>
      <c r="Y48" s="46">
        <f t="shared" si="32"/>
        <v>81000</v>
      </c>
      <c r="Z48" s="46">
        <f t="shared" si="32"/>
        <v>30900</v>
      </c>
      <c r="AA48" s="46"/>
      <c r="AB48" s="46">
        <f t="shared" ref="AB48:AM48" si="33">SUM(AB36:AB47)</f>
        <v>0</v>
      </c>
      <c r="AC48" s="46">
        <f t="shared" si="33"/>
        <v>5400</v>
      </c>
      <c r="AD48" s="46">
        <f t="shared" si="33"/>
        <v>600</v>
      </c>
      <c r="AE48" s="46">
        <f t="shared" si="33"/>
        <v>1300</v>
      </c>
      <c r="AF48" s="46">
        <f t="shared" si="33"/>
        <v>850</v>
      </c>
      <c r="AG48" s="46">
        <f t="shared" si="33"/>
        <v>500</v>
      </c>
      <c r="AH48" s="46">
        <f t="shared" si="33"/>
        <v>210200</v>
      </c>
      <c r="AI48" s="46">
        <f t="shared" si="33"/>
        <v>300</v>
      </c>
      <c r="AJ48" s="46">
        <f t="shared" si="33"/>
        <v>4800</v>
      </c>
      <c r="AK48" s="46">
        <f t="shared" si="33"/>
        <v>26000</v>
      </c>
      <c r="AL48" s="46">
        <f t="shared" si="33"/>
        <v>12000</v>
      </c>
      <c r="AM48" s="46">
        <f t="shared" si="33"/>
        <v>207317</v>
      </c>
      <c r="AN48" s="46"/>
      <c r="AO48" s="46">
        <f t="shared" ref="AO48:AP48" si="34">SUM(AO36:AO47)</f>
        <v>144000</v>
      </c>
      <c r="AP48" s="46">
        <f t="shared" si="34"/>
        <v>851680</v>
      </c>
    </row>
    <row r="49" hidden="1" outlineLevel="1">
      <c r="A49" s="49">
        <v>2022.0</v>
      </c>
      <c r="B49" s="47">
        <f>C48-if(D48 &gt; 0, D48, 0)</f>
        <v>29942</v>
      </c>
      <c r="C49" s="50">
        <f>(C48/J48)</f>
        <v>0.01956043568</v>
      </c>
      <c r="D49" s="50">
        <f>(D48/J48)</f>
        <v>-0.1455593787</v>
      </c>
      <c r="E49" s="50">
        <f>(E48/J48)</f>
        <v>1.145559379</v>
      </c>
      <c r="F49" s="50">
        <f>(F48/J48)</f>
        <v>0.2988855739</v>
      </c>
      <c r="G49" s="50">
        <f>(G48/J48)</f>
        <v>0.8290353116</v>
      </c>
      <c r="H49" s="50">
        <f>(H48/J48)</f>
        <v>0.01698521568</v>
      </c>
      <c r="I49" s="51"/>
      <c r="J49" s="52">
        <f>((J48/J34)-1)</f>
        <v>0.4017985595</v>
      </c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</row>
    <row r="50" hidden="1">
      <c r="A50" s="12">
        <v>2024.0</v>
      </c>
      <c r="B50" s="13" t="s">
        <v>49</v>
      </c>
      <c r="C50" s="15">
        <f>SUM(C47,D50)</f>
        <v>12658</v>
      </c>
      <c r="D50" s="22">
        <f t="shared" ref="D50:D61" si="35">J50-E50</f>
        <v>-17284</v>
      </c>
      <c r="E50" s="22">
        <f t="shared" ref="E50:E61" si="36">SUM(P50:AP50)</f>
        <v>123400</v>
      </c>
      <c r="F50" s="22">
        <f t="shared" ref="F50:F61" si="37">SUM(P50,Q50,V50,W50,X50,Y50,Z50,AB50,AC50,AD50,AE50,AF50,AJ50,AL50,AM50)</f>
        <v>26400</v>
      </c>
      <c r="G50" s="22">
        <f t="shared" ref="G50:G61" si="38">sum(R50,S50,T50,U50,AG50,AH50,AI50,AO50,AP50)</f>
        <v>95000</v>
      </c>
      <c r="H50" s="22">
        <f t="shared" ref="H50:H61" si="39">SUM(AK50)</f>
        <v>2000</v>
      </c>
      <c r="I50" s="15"/>
      <c r="J50" s="23">
        <f t="shared" ref="J50:J61" si="40">SUM(K50,L50,N50)</f>
        <v>106116</v>
      </c>
      <c r="K50" s="24">
        <f>K39+L40</f>
        <v>106116</v>
      </c>
      <c r="L50" s="53"/>
      <c r="M50" s="54"/>
      <c r="N50" s="18"/>
      <c r="O50" s="19"/>
      <c r="P50" s="18"/>
      <c r="Q50" s="21">
        <v>1000.0</v>
      </c>
      <c r="R50" s="21"/>
      <c r="S50" s="21"/>
      <c r="T50" s="21">
        <v>10000.0</v>
      </c>
      <c r="U50" s="18"/>
      <c r="V50" s="21">
        <v>2500.0</v>
      </c>
      <c r="W50" s="21">
        <v>2500.0</v>
      </c>
      <c r="X50" s="21">
        <v>1500.0</v>
      </c>
      <c r="Y50" s="21">
        <v>7000.0</v>
      </c>
      <c r="Z50" s="21">
        <v>900.0</v>
      </c>
      <c r="AA50" s="21"/>
      <c r="AB50" s="18"/>
      <c r="AC50" s="21">
        <v>600.0</v>
      </c>
      <c r="AD50" s="18"/>
      <c r="AE50" s="21">
        <v>200.0</v>
      </c>
      <c r="AF50" s="21">
        <v>300.0</v>
      </c>
      <c r="AG50" s="18"/>
      <c r="AH50" s="21"/>
      <c r="AI50" s="21"/>
      <c r="AJ50" s="21">
        <v>400.0</v>
      </c>
      <c r="AK50" s="21">
        <v>2000.0</v>
      </c>
      <c r="AL50" s="21">
        <v>1000.0</v>
      </c>
      <c r="AM50" s="21">
        <v>8500.0</v>
      </c>
      <c r="AN50" s="21"/>
      <c r="AO50" s="21">
        <v>85000.0</v>
      </c>
      <c r="AP50" s="21"/>
    </row>
    <row r="51" hidden="1">
      <c r="A51" s="12">
        <v>2024.0</v>
      </c>
      <c r="B51" s="13" t="s">
        <v>50</v>
      </c>
      <c r="C51" s="15">
        <f t="shared" ref="C51:C61" si="41">SUM(C50,D51)</f>
        <v>78374</v>
      </c>
      <c r="D51" s="22">
        <f t="shared" si="35"/>
        <v>65716</v>
      </c>
      <c r="E51" s="22">
        <f t="shared" si="36"/>
        <v>52400</v>
      </c>
      <c r="F51" s="22">
        <f t="shared" si="37"/>
        <v>38400</v>
      </c>
      <c r="G51" s="22">
        <f t="shared" si="38"/>
        <v>10000</v>
      </c>
      <c r="H51" s="22">
        <f t="shared" si="39"/>
        <v>4000</v>
      </c>
      <c r="I51" s="15"/>
      <c r="J51" s="23">
        <f t="shared" si="40"/>
        <v>118116</v>
      </c>
      <c r="K51" s="24">
        <f>K39+L40</f>
        <v>106116</v>
      </c>
      <c r="L51" s="18"/>
      <c r="M51" s="18"/>
      <c r="N51" s="21">
        <v>12000.0</v>
      </c>
      <c r="O51" s="19"/>
      <c r="P51" s="18"/>
      <c r="Q51" s="21">
        <v>1000.0</v>
      </c>
      <c r="R51" s="21"/>
      <c r="S51" s="21"/>
      <c r="T51" s="21">
        <v>10000.0</v>
      </c>
      <c r="U51" s="18"/>
      <c r="V51" s="21">
        <v>2500.0</v>
      </c>
      <c r="W51" s="21">
        <v>2500.0</v>
      </c>
      <c r="X51" s="21">
        <v>1500.0</v>
      </c>
      <c r="Y51" s="21">
        <v>7000.0</v>
      </c>
      <c r="Z51" s="21">
        <v>900.0</v>
      </c>
      <c r="AA51" s="21"/>
      <c r="AB51" s="18"/>
      <c r="AC51" s="21">
        <v>600.0</v>
      </c>
      <c r="AD51" s="18"/>
      <c r="AE51" s="21">
        <v>200.0</v>
      </c>
      <c r="AF51" s="21">
        <v>300.0</v>
      </c>
      <c r="AG51" s="18"/>
      <c r="AH51" s="21"/>
      <c r="AI51" s="21"/>
      <c r="AJ51" s="21">
        <v>400.0</v>
      </c>
      <c r="AK51" s="21">
        <v>4000.0</v>
      </c>
      <c r="AL51" s="21">
        <v>1000.0</v>
      </c>
      <c r="AM51" s="21">
        <v>20500.0</v>
      </c>
      <c r="AN51" s="21"/>
      <c r="AO51" s="18"/>
      <c r="AP51" s="21"/>
    </row>
    <row r="52" hidden="1">
      <c r="A52" s="55">
        <v>2024.0</v>
      </c>
      <c r="B52" s="56" t="s">
        <v>51</v>
      </c>
      <c r="C52" s="57">
        <f t="shared" si="41"/>
        <v>40440</v>
      </c>
      <c r="D52" s="58">
        <f t="shared" si="35"/>
        <v>-37934</v>
      </c>
      <c r="E52" s="58">
        <f t="shared" si="36"/>
        <v>204050</v>
      </c>
      <c r="F52" s="58">
        <f t="shared" si="37"/>
        <v>25050</v>
      </c>
      <c r="G52" s="58">
        <f t="shared" si="38"/>
        <v>177000</v>
      </c>
      <c r="H52" s="58">
        <f t="shared" si="39"/>
        <v>2000</v>
      </c>
      <c r="I52" s="57"/>
      <c r="J52" s="59">
        <f t="shared" si="40"/>
        <v>166116</v>
      </c>
      <c r="K52" s="60">
        <f>K39+L40</f>
        <v>106116</v>
      </c>
      <c r="L52" s="61"/>
      <c r="M52" s="61"/>
      <c r="N52" s="26">
        <v>60000.0</v>
      </c>
      <c r="O52" s="62"/>
      <c r="P52" s="61"/>
      <c r="Q52" s="21">
        <v>1000.0</v>
      </c>
      <c r="R52" s="63"/>
      <c r="S52" s="63"/>
      <c r="T52" s="21">
        <v>10000.0</v>
      </c>
      <c r="U52" s="61"/>
      <c r="V52" s="63">
        <v>2500.0</v>
      </c>
      <c r="W52" s="63">
        <v>2500.0</v>
      </c>
      <c r="X52" s="21">
        <v>1500.0</v>
      </c>
      <c r="Y52" s="63">
        <v>7000.0</v>
      </c>
      <c r="Z52" s="63">
        <v>900.0</v>
      </c>
      <c r="AA52" s="63"/>
      <c r="AB52" s="61"/>
      <c r="AC52" s="21">
        <v>600.0</v>
      </c>
      <c r="AD52" s="63">
        <v>150.0</v>
      </c>
      <c r="AE52" s="21">
        <v>200.0</v>
      </c>
      <c r="AF52" s="21">
        <v>300.0</v>
      </c>
      <c r="AG52" s="63"/>
      <c r="AH52" s="63"/>
      <c r="AI52" s="63"/>
      <c r="AJ52" s="63">
        <v>400.0</v>
      </c>
      <c r="AK52" s="63">
        <v>2000.0</v>
      </c>
      <c r="AL52" s="63">
        <v>1000.0</v>
      </c>
      <c r="AM52" s="63">
        <v>7000.0</v>
      </c>
      <c r="AN52" s="63"/>
      <c r="AO52" s="63">
        <v>36000.0</v>
      </c>
      <c r="AP52" s="63">
        <v>131000.0</v>
      </c>
    </row>
    <row r="53" hidden="1">
      <c r="A53" s="12">
        <v>2024.0</v>
      </c>
      <c r="B53" s="13" t="s">
        <v>52</v>
      </c>
      <c r="C53" s="15">
        <f t="shared" si="41"/>
        <v>81156</v>
      </c>
      <c r="D53" s="22">
        <f t="shared" si="35"/>
        <v>40716</v>
      </c>
      <c r="E53" s="22">
        <f t="shared" si="36"/>
        <v>95400</v>
      </c>
      <c r="F53" s="22">
        <f t="shared" si="37"/>
        <v>40900</v>
      </c>
      <c r="G53" s="22">
        <f t="shared" si="38"/>
        <v>52500</v>
      </c>
      <c r="H53" s="22">
        <f t="shared" si="39"/>
        <v>2000</v>
      </c>
      <c r="I53" s="15"/>
      <c r="J53" s="23">
        <f t="shared" si="40"/>
        <v>136116</v>
      </c>
      <c r="K53" s="24">
        <f>K39+L40</f>
        <v>106116</v>
      </c>
      <c r="L53" s="18"/>
      <c r="M53" s="18"/>
      <c r="N53" s="21">
        <v>30000.0</v>
      </c>
      <c r="O53" s="19"/>
      <c r="P53" s="18"/>
      <c r="Q53" s="21">
        <v>1000.0</v>
      </c>
      <c r="R53" s="21"/>
      <c r="S53" s="21"/>
      <c r="T53" s="21">
        <v>10000.0</v>
      </c>
      <c r="U53" s="18"/>
      <c r="V53" s="21">
        <v>4500.0</v>
      </c>
      <c r="W53" s="21">
        <v>4500.0</v>
      </c>
      <c r="X53" s="21">
        <v>6500.0</v>
      </c>
      <c r="Y53" s="21">
        <v>7000.0</v>
      </c>
      <c r="Z53" s="21">
        <v>900.0</v>
      </c>
      <c r="AA53" s="21"/>
      <c r="AB53" s="18"/>
      <c r="AC53" s="21">
        <v>600.0</v>
      </c>
      <c r="AD53" s="18"/>
      <c r="AE53" s="21">
        <v>200.0</v>
      </c>
      <c r="AF53" s="21">
        <v>300.0</v>
      </c>
      <c r="AG53" s="21" t="s">
        <v>46</v>
      </c>
      <c r="AH53" s="18"/>
      <c r="AI53" s="18"/>
      <c r="AJ53" s="21">
        <v>400.0</v>
      </c>
      <c r="AK53" s="21">
        <v>2000.0</v>
      </c>
      <c r="AL53" s="21">
        <v>1000.0</v>
      </c>
      <c r="AM53" s="21">
        <v>14000.0</v>
      </c>
      <c r="AN53" s="21"/>
      <c r="AO53" s="21">
        <v>42500.0</v>
      </c>
      <c r="AP53" s="21"/>
    </row>
    <row r="54">
      <c r="A54" s="12">
        <v>2024.0</v>
      </c>
      <c r="B54" s="13" t="s">
        <v>53</v>
      </c>
      <c r="C54" s="15">
        <f t="shared" si="41"/>
        <v>135376.592</v>
      </c>
      <c r="D54" s="22">
        <f t="shared" si="35"/>
        <v>54220.592</v>
      </c>
      <c r="E54" s="22">
        <f t="shared" si="36"/>
        <v>127450</v>
      </c>
      <c r="F54" s="22">
        <f t="shared" si="37"/>
        <v>51400</v>
      </c>
      <c r="G54" s="22">
        <f t="shared" si="38"/>
        <v>73050</v>
      </c>
      <c r="H54" s="22">
        <f t="shared" si="39"/>
        <v>3000</v>
      </c>
      <c r="I54" s="18"/>
      <c r="J54" s="23">
        <f t="shared" si="40"/>
        <v>181670.592</v>
      </c>
      <c r="K54" s="24">
        <f>K39+L40</f>
        <v>106116</v>
      </c>
      <c r="L54" s="26">
        <f>K53*0.712</f>
        <v>75554.592</v>
      </c>
      <c r="M54" s="40"/>
      <c r="N54" s="18"/>
      <c r="O54" s="19"/>
      <c r="P54" s="18"/>
      <c r="Q54" s="21">
        <v>1000.0</v>
      </c>
      <c r="R54" s="21"/>
      <c r="S54" s="21"/>
      <c r="T54" s="21">
        <v>10000.0</v>
      </c>
      <c r="U54" s="18"/>
      <c r="V54" s="21">
        <v>2500.0</v>
      </c>
      <c r="W54" s="21">
        <v>2500.0</v>
      </c>
      <c r="X54" s="21">
        <v>3000.0</v>
      </c>
      <c r="Y54" s="21">
        <v>7000.0</v>
      </c>
      <c r="Z54" s="21">
        <v>900.0</v>
      </c>
      <c r="AA54" s="21"/>
      <c r="AB54" s="18"/>
      <c r="AC54" s="21">
        <v>600.0</v>
      </c>
      <c r="AD54" s="18"/>
      <c r="AE54" s="21">
        <v>200.0</v>
      </c>
      <c r="AF54" s="21">
        <v>300.0</v>
      </c>
      <c r="AG54" s="18"/>
      <c r="AH54" s="21">
        <v>63050.0</v>
      </c>
      <c r="AI54" s="18"/>
      <c r="AJ54" s="21">
        <v>400.0</v>
      </c>
      <c r="AK54" s="21">
        <v>3000.0</v>
      </c>
      <c r="AL54" s="21">
        <v>1000.0</v>
      </c>
      <c r="AM54" s="21">
        <v>32000.0</v>
      </c>
      <c r="AN54" s="18"/>
      <c r="AO54" s="18"/>
      <c r="AP54" s="21"/>
    </row>
    <row r="55">
      <c r="A55" s="55">
        <v>2024.0</v>
      </c>
      <c r="B55" s="56" t="s">
        <v>54</v>
      </c>
      <c r="C55" s="57">
        <f t="shared" si="41"/>
        <v>210509.594</v>
      </c>
      <c r="D55" s="58">
        <f t="shared" si="35"/>
        <v>75133.002</v>
      </c>
      <c r="E55" s="58">
        <f t="shared" si="36"/>
        <v>242550</v>
      </c>
      <c r="F55" s="58">
        <f t="shared" si="37"/>
        <v>62550</v>
      </c>
      <c r="G55" s="58">
        <f t="shared" si="38"/>
        <v>177000</v>
      </c>
      <c r="H55" s="58">
        <f t="shared" si="39"/>
        <v>3000</v>
      </c>
      <c r="I55" s="61"/>
      <c r="J55" s="59">
        <f t="shared" si="40"/>
        <v>317683.002</v>
      </c>
      <c r="K55" s="60">
        <f>K54+L54</f>
        <v>181670.592</v>
      </c>
      <c r="L55" s="61"/>
      <c r="M55" s="61"/>
      <c r="N55" s="26">
        <v>136012.41</v>
      </c>
      <c r="O55" s="62"/>
      <c r="P55" s="61"/>
      <c r="Q55" s="21">
        <v>1000.0</v>
      </c>
      <c r="R55" s="63"/>
      <c r="S55" s="63"/>
      <c r="T55" s="21">
        <v>10000.0</v>
      </c>
      <c r="U55" s="61"/>
      <c r="V55" s="63">
        <v>2500.0</v>
      </c>
      <c r="W55" s="63">
        <v>2500.0</v>
      </c>
      <c r="X55" s="21">
        <v>3000.0</v>
      </c>
      <c r="Y55" s="63">
        <v>7000.0</v>
      </c>
      <c r="Z55" s="63">
        <v>900.0</v>
      </c>
      <c r="AA55" s="63"/>
      <c r="AB55" s="61"/>
      <c r="AC55" s="21">
        <v>600.0</v>
      </c>
      <c r="AD55" s="63">
        <v>150.0</v>
      </c>
      <c r="AE55" s="21">
        <v>200.0</v>
      </c>
      <c r="AF55" s="21">
        <v>300.0</v>
      </c>
      <c r="AG55" s="61"/>
      <c r="AH55" s="63"/>
      <c r="AI55" s="61"/>
      <c r="AJ55" s="63">
        <v>400.0</v>
      </c>
      <c r="AK55" s="21">
        <v>3000.0</v>
      </c>
      <c r="AL55" s="63">
        <v>1000.0</v>
      </c>
      <c r="AM55" s="63">
        <v>43000.0</v>
      </c>
      <c r="AN55" s="63"/>
      <c r="AO55" s="63">
        <v>36000.0</v>
      </c>
      <c r="AP55" s="63">
        <v>131000.0</v>
      </c>
    </row>
    <row r="56">
      <c r="A56" s="12">
        <v>2024.0</v>
      </c>
      <c r="B56" s="13" t="s">
        <v>55</v>
      </c>
      <c r="C56" s="15">
        <f t="shared" si="41"/>
        <v>176730.186</v>
      </c>
      <c r="D56" s="22">
        <f t="shared" si="35"/>
        <v>-33779.408</v>
      </c>
      <c r="E56" s="22">
        <f t="shared" si="36"/>
        <v>215450</v>
      </c>
      <c r="F56" s="22">
        <f t="shared" si="37"/>
        <v>55950</v>
      </c>
      <c r="G56" s="22">
        <f t="shared" si="38"/>
        <v>156500</v>
      </c>
      <c r="H56" s="22">
        <f t="shared" si="39"/>
        <v>3000</v>
      </c>
      <c r="I56" s="18"/>
      <c r="J56" s="23">
        <f t="shared" si="40"/>
        <v>181670.592</v>
      </c>
      <c r="K56" s="24">
        <f>K54+L54</f>
        <v>181670.592</v>
      </c>
      <c r="L56" s="21"/>
      <c r="M56" s="18"/>
      <c r="N56" s="18"/>
      <c r="O56" s="19"/>
      <c r="P56" s="18"/>
      <c r="Q56" s="21">
        <v>1000.0</v>
      </c>
      <c r="R56" s="21"/>
      <c r="S56" s="21"/>
      <c r="T56" s="21">
        <v>10000.0</v>
      </c>
      <c r="U56" s="18"/>
      <c r="V56" s="21">
        <v>2500.0</v>
      </c>
      <c r="W56" s="21">
        <v>2500.0</v>
      </c>
      <c r="X56" s="21">
        <v>3000.0</v>
      </c>
      <c r="Y56" s="21">
        <v>7000.0</v>
      </c>
      <c r="Z56" s="21">
        <v>900.0</v>
      </c>
      <c r="AA56" s="21"/>
      <c r="AB56" s="18"/>
      <c r="AC56" s="21">
        <v>600.0</v>
      </c>
      <c r="AD56" s="18"/>
      <c r="AE56" s="21">
        <v>200.0</v>
      </c>
      <c r="AF56" s="21">
        <v>300.0</v>
      </c>
      <c r="AG56" s="18"/>
      <c r="AH56" s="21">
        <v>104000.0</v>
      </c>
      <c r="AI56" s="18"/>
      <c r="AJ56" s="21">
        <v>400.0</v>
      </c>
      <c r="AK56" s="21">
        <v>3000.0</v>
      </c>
      <c r="AL56" s="21">
        <v>1050.0</v>
      </c>
      <c r="AM56" s="21">
        <v>36500.0</v>
      </c>
      <c r="AN56" s="21"/>
      <c r="AO56" s="21">
        <v>42500.0</v>
      </c>
      <c r="AP56" s="21"/>
    </row>
    <row r="57">
      <c r="A57" s="12">
        <v>2024.0</v>
      </c>
      <c r="B57" s="13" t="s">
        <v>43</v>
      </c>
      <c r="C57" s="15">
        <f t="shared" si="41"/>
        <v>269700.778</v>
      </c>
      <c r="D57" s="22">
        <f t="shared" si="35"/>
        <v>92970.592</v>
      </c>
      <c r="E57" s="22">
        <f t="shared" si="36"/>
        <v>88700</v>
      </c>
      <c r="F57" s="22">
        <f t="shared" si="37"/>
        <v>68700</v>
      </c>
      <c r="G57" s="22">
        <f t="shared" si="38"/>
        <v>15500</v>
      </c>
      <c r="H57" s="22">
        <f t="shared" si="39"/>
        <v>4500</v>
      </c>
      <c r="I57" s="18"/>
      <c r="J57" s="23">
        <f t="shared" si="40"/>
        <v>181670.592</v>
      </c>
      <c r="K57" s="24">
        <f>K54+L54</f>
        <v>181670.592</v>
      </c>
      <c r="L57" s="18"/>
      <c r="M57" s="18"/>
      <c r="N57" s="18"/>
      <c r="O57" s="19"/>
      <c r="P57" s="18"/>
      <c r="Q57" s="21">
        <v>1000.0</v>
      </c>
      <c r="R57" s="21"/>
      <c r="S57" s="21"/>
      <c r="T57" s="21">
        <v>10000.0</v>
      </c>
      <c r="U57" s="18"/>
      <c r="V57" s="21">
        <v>2500.0</v>
      </c>
      <c r="W57" s="21">
        <v>2500.0</v>
      </c>
      <c r="X57" s="21">
        <v>39300.0</v>
      </c>
      <c r="Y57" s="21">
        <v>7000.0</v>
      </c>
      <c r="Z57" s="21">
        <v>3900.0</v>
      </c>
      <c r="AA57" s="21"/>
      <c r="AB57" s="18"/>
      <c r="AC57" s="21">
        <v>600.0</v>
      </c>
      <c r="AD57" s="18"/>
      <c r="AE57" s="21">
        <v>200.0</v>
      </c>
      <c r="AF57" s="21">
        <v>300.0</v>
      </c>
      <c r="AG57" s="18"/>
      <c r="AH57" s="21">
        <v>5500.0</v>
      </c>
      <c r="AI57" s="18"/>
      <c r="AJ57" s="21">
        <v>400.0</v>
      </c>
      <c r="AK57" s="21">
        <v>4500.0</v>
      </c>
      <c r="AL57" s="21">
        <v>1000.0</v>
      </c>
      <c r="AM57" s="21">
        <v>10000.0</v>
      </c>
      <c r="AN57" s="18"/>
      <c r="AO57" s="18"/>
      <c r="AP57" s="64"/>
    </row>
    <row r="58">
      <c r="A58" s="55">
        <v>2024.0</v>
      </c>
      <c r="B58" s="56" t="s">
        <v>44</v>
      </c>
      <c r="C58" s="57">
        <f t="shared" si="41"/>
        <v>230121.37</v>
      </c>
      <c r="D58" s="58">
        <f t="shared" si="35"/>
        <v>-39579.408</v>
      </c>
      <c r="E58" s="58">
        <f t="shared" si="36"/>
        <v>327250</v>
      </c>
      <c r="F58" s="58">
        <f t="shared" si="37"/>
        <v>47550</v>
      </c>
      <c r="G58" s="58">
        <f t="shared" si="38"/>
        <v>276200</v>
      </c>
      <c r="H58" s="58">
        <f t="shared" si="39"/>
        <v>3500</v>
      </c>
      <c r="I58" s="61"/>
      <c r="J58" s="59">
        <f t="shared" si="40"/>
        <v>287670.592</v>
      </c>
      <c r="K58" s="60">
        <f>K54+L54</f>
        <v>181670.592</v>
      </c>
      <c r="L58" s="61"/>
      <c r="M58" s="61"/>
      <c r="N58" s="26">
        <v>106000.0</v>
      </c>
      <c r="O58" s="62"/>
      <c r="P58" s="61"/>
      <c r="Q58" s="21">
        <v>2000.0</v>
      </c>
      <c r="R58" s="63"/>
      <c r="S58" s="63"/>
      <c r="T58" s="21">
        <v>10000.0</v>
      </c>
      <c r="U58" s="61"/>
      <c r="V58" s="63">
        <v>2500.0</v>
      </c>
      <c r="W58" s="63">
        <v>2500.0</v>
      </c>
      <c r="X58" s="21">
        <v>3000.0</v>
      </c>
      <c r="Y58" s="63">
        <v>7000.0</v>
      </c>
      <c r="Z58" s="63">
        <v>900.0</v>
      </c>
      <c r="AA58" s="63"/>
      <c r="AB58" s="63">
        <v>2500.0</v>
      </c>
      <c r="AC58" s="21">
        <v>600.0</v>
      </c>
      <c r="AD58" s="63">
        <v>150.0</v>
      </c>
      <c r="AE58" s="21">
        <v>200.0</v>
      </c>
      <c r="AF58" s="21">
        <v>300.0</v>
      </c>
      <c r="AG58" s="61"/>
      <c r="AH58" s="63">
        <v>99200.0</v>
      </c>
      <c r="AI58" s="61"/>
      <c r="AJ58" s="63">
        <v>400.0</v>
      </c>
      <c r="AK58" s="21">
        <v>3500.0</v>
      </c>
      <c r="AL58" s="63">
        <v>1000.0</v>
      </c>
      <c r="AM58" s="63">
        <v>24500.0</v>
      </c>
      <c r="AN58" s="61"/>
      <c r="AO58" s="63">
        <v>36000.0</v>
      </c>
      <c r="AP58" s="63">
        <v>131000.0</v>
      </c>
    </row>
    <row r="59">
      <c r="A59" s="12">
        <v>2024.0</v>
      </c>
      <c r="B59" s="13" t="s">
        <v>45</v>
      </c>
      <c r="C59" s="15">
        <f t="shared" si="41"/>
        <v>173641.962</v>
      </c>
      <c r="D59" s="22">
        <f t="shared" si="35"/>
        <v>-56479.408</v>
      </c>
      <c r="E59" s="22">
        <f t="shared" si="36"/>
        <v>238150</v>
      </c>
      <c r="F59" s="22">
        <f t="shared" si="37"/>
        <v>79300</v>
      </c>
      <c r="G59" s="22">
        <f t="shared" si="38"/>
        <v>155350</v>
      </c>
      <c r="H59" s="22">
        <f t="shared" si="39"/>
        <v>3500</v>
      </c>
      <c r="I59" s="18"/>
      <c r="J59" s="23">
        <f t="shared" si="40"/>
        <v>181670.592</v>
      </c>
      <c r="K59" s="24">
        <f>K54+L54</f>
        <v>181670.592</v>
      </c>
      <c r="L59" s="18"/>
      <c r="M59" s="18"/>
      <c r="N59" s="18"/>
      <c r="O59" s="19"/>
      <c r="P59" s="18"/>
      <c r="Q59" s="21">
        <v>2500.0</v>
      </c>
      <c r="R59" s="21"/>
      <c r="S59" s="21"/>
      <c r="T59" s="21">
        <v>20000.0</v>
      </c>
      <c r="U59" s="18"/>
      <c r="V59" s="21">
        <v>4500.0</v>
      </c>
      <c r="W59" s="21">
        <v>16500.0</v>
      </c>
      <c r="X59" s="21">
        <v>3000.0</v>
      </c>
      <c r="Y59" s="21">
        <v>7000.0</v>
      </c>
      <c r="Z59" s="21">
        <v>900.0</v>
      </c>
      <c r="AA59" s="21"/>
      <c r="AB59" s="21">
        <v>1000.0</v>
      </c>
      <c r="AC59" s="21">
        <v>600.0</v>
      </c>
      <c r="AD59" s="18"/>
      <c r="AE59" s="21">
        <v>200.0</v>
      </c>
      <c r="AF59" s="21">
        <v>300.0</v>
      </c>
      <c r="AG59" s="18"/>
      <c r="AH59" s="21">
        <v>50350.0</v>
      </c>
      <c r="AI59" s="18"/>
      <c r="AJ59" s="21">
        <v>400.0</v>
      </c>
      <c r="AK59" s="21">
        <v>3500.0</v>
      </c>
      <c r="AL59" s="21">
        <v>1000.0</v>
      </c>
      <c r="AM59" s="21">
        <v>41400.0</v>
      </c>
      <c r="AN59" s="18"/>
      <c r="AO59" s="21">
        <v>85000.0</v>
      </c>
      <c r="AP59" s="21"/>
    </row>
    <row r="60">
      <c r="A60" s="12">
        <v>2024.0</v>
      </c>
      <c r="B60" s="13" t="s">
        <v>47</v>
      </c>
      <c r="C60" s="15">
        <f t="shared" si="41"/>
        <v>180412.554</v>
      </c>
      <c r="D60" s="22">
        <f t="shared" si="35"/>
        <v>6770.592</v>
      </c>
      <c r="E60" s="22">
        <f t="shared" si="36"/>
        <v>174900</v>
      </c>
      <c r="F60" s="22">
        <f t="shared" si="37"/>
        <v>50300</v>
      </c>
      <c r="G60" s="22">
        <f t="shared" si="38"/>
        <v>121100</v>
      </c>
      <c r="H60" s="22">
        <f t="shared" si="39"/>
        <v>3500</v>
      </c>
      <c r="I60" s="18"/>
      <c r="J60" s="23">
        <f t="shared" si="40"/>
        <v>181670.592</v>
      </c>
      <c r="K60" s="24">
        <f>K54+L54</f>
        <v>181670.592</v>
      </c>
      <c r="L60" s="18"/>
      <c r="M60" s="18"/>
      <c r="N60" s="18"/>
      <c r="O60" s="19"/>
      <c r="P60" s="18"/>
      <c r="Q60" s="21">
        <v>2500.0</v>
      </c>
      <c r="R60" s="21"/>
      <c r="S60" s="21"/>
      <c r="T60" s="21">
        <v>20000.0</v>
      </c>
      <c r="U60" s="18"/>
      <c r="V60" s="21">
        <v>2500.0</v>
      </c>
      <c r="W60" s="21">
        <v>9500.0</v>
      </c>
      <c r="X60" s="21">
        <v>3000.0</v>
      </c>
      <c r="Y60" s="21">
        <v>7000.0</v>
      </c>
      <c r="Z60" s="21">
        <v>900.0</v>
      </c>
      <c r="AA60" s="21"/>
      <c r="AB60" s="21">
        <v>2000.0</v>
      </c>
      <c r="AC60" s="21">
        <v>600.0</v>
      </c>
      <c r="AD60" s="18"/>
      <c r="AE60" s="21">
        <v>200.0</v>
      </c>
      <c r="AF60" s="21">
        <v>300.0</v>
      </c>
      <c r="AG60" s="18"/>
      <c r="AH60" s="21">
        <v>101100.0</v>
      </c>
      <c r="AI60" s="18"/>
      <c r="AJ60" s="21">
        <v>400.0</v>
      </c>
      <c r="AK60" s="21">
        <v>3500.0</v>
      </c>
      <c r="AL60" s="21">
        <v>1000.0</v>
      </c>
      <c r="AM60" s="21">
        <v>20400.0</v>
      </c>
      <c r="AN60" s="21"/>
      <c r="AO60" s="18"/>
      <c r="AP60" s="64"/>
    </row>
    <row r="61">
      <c r="A61" s="55">
        <v>2024.0</v>
      </c>
      <c r="B61" s="56" t="s">
        <v>48</v>
      </c>
      <c r="C61" s="57">
        <f t="shared" si="41"/>
        <v>110133.146</v>
      </c>
      <c r="D61" s="58">
        <f t="shared" si="35"/>
        <v>-70279.408</v>
      </c>
      <c r="E61" s="58">
        <f t="shared" si="36"/>
        <v>359950</v>
      </c>
      <c r="F61" s="58">
        <f t="shared" si="37"/>
        <v>167650</v>
      </c>
      <c r="G61" s="58">
        <f t="shared" si="38"/>
        <v>187800</v>
      </c>
      <c r="H61" s="58">
        <f t="shared" si="39"/>
        <v>4500</v>
      </c>
      <c r="I61" s="65"/>
      <c r="J61" s="59">
        <f t="shared" si="40"/>
        <v>289670.592</v>
      </c>
      <c r="K61" s="60">
        <f>K54+L54</f>
        <v>181670.592</v>
      </c>
      <c r="L61" s="65"/>
      <c r="M61" s="65"/>
      <c r="N61" s="26">
        <v>108000.0</v>
      </c>
      <c r="O61" s="66"/>
      <c r="P61" s="65"/>
      <c r="Q61" s="21">
        <v>2500.0</v>
      </c>
      <c r="R61" s="63"/>
      <c r="S61" s="63"/>
      <c r="T61" s="67">
        <v>20000.0</v>
      </c>
      <c r="U61" s="65"/>
      <c r="V61" s="63">
        <v>2500.0</v>
      </c>
      <c r="W61" s="63">
        <v>2500.0</v>
      </c>
      <c r="X61" s="21">
        <v>3500.0</v>
      </c>
      <c r="Y61" s="63">
        <v>8500.0</v>
      </c>
      <c r="Z61" s="63">
        <v>900.0</v>
      </c>
      <c r="AA61" s="63"/>
      <c r="AB61" s="67">
        <v>2000.0</v>
      </c>
      <c r="AC61" s="21">
        <v>700.0</v>
      </c>
      <c r="AD61" s="67">
        <v>150.0</v>
      </c>
      <c r="AE61" s="21">
        <v>400.0</v>
      </c>
      <c r="AF61" s="21">
        <v>400.0</v>
      </c>
      <c r="AG61" s="67">
        <v>500.0</v>
      </c>
      <c r="AH61" s="63"/>
      <c r="AI61" s="67">
        <v>300.0</v>
      </c>
      <c r="AJ61" s="67">
        <v>400.0</v>
      </c>
      <c r="AK61" s="21">
        <v>4500.0</v>
      </c>
      <c r="AL61" s="63">
        <v>1000.0</v>
      </c>
      <c r="AM61" s="63">
        <v>142200.0</v>
      </c>
      <c r="AN61" s="63"/>
      <c r="AO61" s="63">
        <v>36000.0</v>
      </c>
      <c r="AP61" s="63">
        <v>131000.0</v>
      </c>
    </row>
    <row r="62" outlineLevel="1">
      <c r="A62" s="11">
        <v>2024.0</v>
      </c>
      <c r="B62" s="43" t="s">
        <v>1</v>
      </c>
      <c r="C62" s="45">
        <f>C61</f>
        <v>110133.146</v>
      </c>
      <c r="D62" s="44">
        <f t="shared" ref="D62:Z62" si="42">SUM(D50:D61)</f>
        <v>80191.146</v>
      </c>
      <c r="E62" s="44">
        <f t="shared" si="42"/>
        <v>2249650</v>
      </c>
      <c r="F62" s="44">
        <f t="shared" si="42"/>
        <v>714150</v>
      </c>
      <c r="G62" s="44">
        <f t="shared" si="42"/>
        <v>1497000</v>
      </c>
      <c r="H62" s="44">
        <f t="shared" si="42"/>
        <v>38500</v>
      </c>
      <c r="I62" s="44">
        <f t="shared" si="42"/>
        <v>0</v>
      </c>
      <c r="J62" s="44">
        <f t="shared" si="42"/>
        <v>2329841.146</v>
      </c>
      <c r="K62" s="46">
        <f t="shared" si="42"/>
        <v>1802274.144</v>
      </c>
      <c r="L62" s="46">
        <f t="shared" si="42"/>
        <v>75554.592</v>
      </c>
      <c r="M62" s="46">
        <f t="shared" si="42"/>
        <v>0</v>
      </c>
      <c r="N62" s="46">
        <f t="shared" si="42"/>
        <v>452012.41</v>
      </c>
      <c r="O62" s="46">
        <f t="shared" si="42"/>
        <v>0</v>
      </c>
      <c r="P62" s="46">
        <f t="shared" si="42"/>
        <v>0</v>
      </c>
      <c r="Q62" s="46">
        <f t="shared" si="42"/>
        <v>17500</v>
      </c>
      <c r="R62" s="46">
        <f t="shared" si="42"/>
        <v>0</v>
      </c>
      <c r="S62" s="46">
        <f t="shared" si="42"/>
        <v>0</v>
      </c>
      <c r="T62" s="46">
        <f t="shared" si="42"/>
        <v>150000</v>
      </c>
      <c r="U62" s="46">
        <f t="shared" si="42"/>
        <v>0</v>
      </c>
      <c r="V62" s="46">
        <f t="shared" si="42"/>
        <v>34000</v>
      </c>
      <c r="W62" s="46">
        <f t="shared" si="42"/>
        <v>53000</v>
      </c>
      <c r="X62" s="46">
        <f t="shared" si="42"/>
        <v>71800</v>
      </c>
      <c r="Y62" s="46">
        <f t="shared" si="42"/>
        <v>85500</v>
      </c>
      <c r="Z62" s="46">
        <f t="shared" si="42"/>
        <v>13800</v>
      </c>
      <c r="AA62" s="46"/>
      <c r="AB62" s="46">
        <f t="shared" ref="AB62:AM62" si="43">SUM(AB50:AB61)</f>
        <v>7500</v>
      </c>
      <c r="AC62" s="46">
        <f t="shared" si="43"/>
        <v>7300</v>
      </c>
      <c r="AD62" s="46">
        <f t="shared" si="43"/>
        <v>600</v>
      </c>
      <c r="AE62" s="46">
        <f t="shared" si="43"/>
        <v>2600</v>
      </c>
      <c r="AF62" s="46">
        <f t="shared" si="43"/>
        <v>3700</v>
      </c>
      <c r="AG62" s="46">
        <f t="shared" si="43"/>
        <v>500</v>
      </c>
      <c r="AH62" s="46">
        <f t="shared" si="43"/>
        <v>423200</v>
      </c>
      <c r="AI62" s="46">
        <f t="shared" si="43"/>
        <v>300</v>
      </c>
      <c r="AJ62" s="46">
        <f t="shared" si="43"/>
        <v>4800</v>
      </c>
      <c r="AK62" s="46">
        <f t="shared" si="43"/>
        <v>38500</v>
      </c>
      <c r="AL62" s="46">
        <f t="shared" si="43"/>
        <v>12050</v>
      </c>
      <c r="AM62" s="46">
        <f t="shared" si="43"/>
        <v>400000</v>
      </c>
      <c r="AN62" s="46"/>
      <c r="AO62" s="46">
        <f t="shared" ref="AO62:AP62" si="44">SUM(AO50:AO61)</f>
        <v>399000</v>
      </c>
      <c r="AP62" s="46">
        <f t="shared" si="44"/>
        <v>524000</v>
      </c>
    </row>
    <row r="63" outlineLevel="1">
      <c r="A63" s="49">
        <v>2023.0</v>
      </c>
      <c r="B63" s="47">
        <f>C62-if(D62 &gt; 0, D62, 0)</f>
        <v>29942</v>
      </c>
      <c r="C63" s="50">
        <f>(C62/J62)</f>
        <v>0.04727066744</v>
      </c>
      <c r="D63" s="50">
        <f>(D62/J62)</f>
        <v>0.03441914748</v>
      </c>
      <c r="E63" s="50">
        <f>(E62/J62)</f>
        <v>0.9655808525</v>
      </c>
      <c r="F63" s="50">
        <f>(F62/J62)</f>
        <v>0.306523044</v>
      </c>
      <c r="G63" s="50">
        <f>(G62/J62)</f>
        <v>0.6425330768</v>
      </c>
      <c r="H63" s="50">
        <f>(H62/J62)</f>
        <v>0.01652473177</v>
      </c>
      <c r="I63" s="51"/>
      <c r="J63" s="52">
        <f>((J62/J48)-1)</f>
        <v>0.5220328599</v>
      </c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</row>
    <row r="64">
      <c r="A64" s="12">
        <v>2025.0</v>
      </c>
      <c r="B64" s="13" t="s">
        <v>49</v>
      </c>
      <c r="C64" s="15">
        <f>SUM(C61,D64)</f>
        <v>288003.738</v>
      </c>
      <c r="D64" s="22">
        <f t="shared" ref="D64:D75" si="45">J64-E64</f>
        <v>177870.592</v>
      </c>
      <c r="E64" s="22">
        <f t="shared" ref="E64:E75" si="46">SUM(P64:AP64)</f>
        <v>113800</v>
      </c>
      <c r="F64" s="22">
        <f t="shared" ref="F64:F75" si="47">SUM(P64,Q64,V64,W64,X64,Y64,Z64,AB64,AC64,AD64,AE64,AF64,AJ64,AL64,AM64)</f>
        <v>88800</v>
      </c>
      <c r="G64" s="22">
        <f t="shared" ref="G64:G70" si="48">sum(R64,S64,T64,U64,AG64,AH64,AI64,AO64,AP64)</f>
        <v>20000</v>
      </c>
      <c r="H64" s="22">
        <f t="shared" ref="H64:H75" si="49">SUM(AK64)</f>
        <v>5000</v>
      </c>
      <c r="I64" s="34"/>
      <c r="J64" s="23">
        <f t="shared" ref="J64:J75" si="50">SUM(K64,L64,N64)</f>
        <v>291670.592</v>
      </c>
      <c r="K64" s="24">
        <f>K54+L54</f>
        <v>181670.592</v>
      </c>
      <c r="L64" s="53"/>
      <c r="M64" s="54"/>
      <c r="N64" s="21">
        <v>110000.0</v>
      </c>
      <c r="O64" s="19"/>
      <c r="P64" s="18"/>
      <c r="Q64" s="21">
        <v>2500.0</v>
      </c>
      <c r="R64" s="21"/>
      <c r="S64" s="21"/>
      <c r="T64" s="21">
        <v>20000.0</v>
      </c>
      <c r="U64" s="18"/>
      <c r="V64" s="21">
        <v>3000.0</v>
      </c>
      <c r="W64" s="21">
        <v>3000.0</v>
      </c>
      <c r="X64" s="63">
        <v>27000.0</v>
      </c>
      <c r="Y64" s="21">
        <v>9000.0</v>
      </c>
      <c r="Z64" s="21">
        <v>1500.0</v>
      </c>
      <c r="AA64" s="21"/>
      <c r="AB64" s="21">
        <v>3000.0</v>
      </c>
      <c r="AC64" s="21">
        <v>800.0</v>
      </c>
      <c r="AD64" s="18"/>
      <c r="AE64" s="21">
        <v>500.0</v>
      </c>
      <c r="AF64" s="21">
        <v>500.0</v>
      </c>
      <c r="AG64" s="18"/>
      <c r="AH64" s="21" t="s">
        <v>46</v>
      </c>
      <c r="AI64" s="21"/>
      <c r="AJ64" s="21">
        <v>1000.0</v>
      </c>
      <c r="AK64" s="21">
        <v>5000.0</v>
      </c>
      <c r="AL64" s="21">
        <v>2000.0</v>
      </c>
      <c r="AM64" s="68">
        <v>35000.0</v>
      </c>
      <c r="AN64" s="21"/>
      <c r="AO64" s="21"/>
      <c r="AP64" s="21"/>
    </row>
    <row r="65">
      <c r="A65" s="12">
        <v>2025.0</v>
      </c>
      <c r="B65" s="13" t="s">
        <v>50</v>
      </c>
      <c r="C65" s="15">
        <f t="shared" ref="C65:C75" si="51">SUM(C64,D65)</f>
        <v>310274.33</v>
      </c>
      <c r="D65" s="22">
        <f t="shared" si="45"/>
        <v>22270.592</v>
      </c>
      <c r="E65" s="22">
        <f t="shared" si="46"/>
        <v>159400</v>
      </c>
      <c r="F65" s="22">
        <f t="shared" si="47"/>
        <v>38800</v>
      </c>
      <c r="G65" s="22">
        <f t="shared" si="48"/>
        <v>110600</v>
      </c>
      <c r="H65" s="22">
        <f t="shared" si="49"/>
        <v>10000</v>
      </c>
      <c r="I65" s="18"/>
      <c r="J65" s="23">
        <f t="shared" si="50"/>
        <v>181670.592</v>
      </c>
      <c r="K65" s="24">
        <f>K54+L54</f>
        <v>181670.592</v>
      </c>
      <c r="L65" s="18"/>
      <c r="M65" s="18"/>
      <c r="N65" s="21"/>
      <c r="O65" s="19"/>
      <c r="P65" s="18"/>
      <c r="Q65" s="21">
        <v>2500.0</v>
      </c>
      <c r="R65" s="21"/>
      <c r="S65" s="21"/>
      <c r="T65" s="64">
        <v>20000.0</v>
      </c>
      <c r="U65" s="18"/>
      <c r="V65" s="21">
        <v>3000.0</v>
      </c>
      <c r="W65" s="21">
        <v>3000.0</v>
      </c>
      <c r="X65" s="21">
        <v>3000.0</v>
      </c>
      <c r="Y65" s="21">
        <v>9000.0</v>
      </c>
      <c r="Z65" s="21">
        <v>1500.0</v>
      </c>
      <c r="AA65" s="21"/>
      <c r="AB65" s="21">
        <v>3000.0</v>
      </c>
      <c r="AC65" s="21">
        <v>800.0</v>
      </c>
      <c r="AD65" s="18"/>
      <c r="AE65" s="21">
        <v>500.0</v>
      </c>
      <c r="AF65" s="21">
        <v>500.0</v>
      </c>
      <c r="AG65" s="18"/>
      <c r="AH65" s="21">
        <f>79200+11400</f>
        <v>90600</v>
      </c>
      <c r="AI65" s="21"/>
      <c r="AJ65" s="21">
        <v>1000.0</v>
      </c>
      <c r="AK65" s="21">
        <v>10000.0</v>
      </c>
      <c r="AL65" s="21">
        <v>2000.0</v>
      </c>
      <c r="AM65" s="68">
        <v>9000.0</v>
      </c>
      <c r="AN65" s="21"/>
      <c r="AO65" s="18"/>
      <c r="AP65" s="21"/>
    </row>
    <row r="66">
      <c r="A66" s="12">
        <v>2025.0</v>
      </c>
      <c r="B66" s="13" t="s">
        <v>51</v>
      </c>
      <c r="C66" s="15">
        <f t="shared" si="51"/>
        <v>479694.922</v>
      </c>
      <c r="D66" s="22">
        <f t="shared" si="45"/>
        <v>169420.592</v>
      </c>
      <c r="E66" s="22">
        <f t="shared" si="46"/>
        <v>230050</v>
      </c>
      <c r="F66" s="22">
        <f t="shared" si="47"/>
        <v>38050</v>
      </c>
      <c r="G66" s="22">
        <f t="shared" si="48"/>
        <v>187000</v>
      </c>
      <c r="H66" s="22">
        <f t="shared" si="49"/>
        <v>5000</v>
      </c>
      <c r="I66" s="18"/>
      <c r="J66" s="23">
        <f t="shared" si="50"/>
        <v>399470.592</v>
      </c>
      <c r="K66" s="24">
        <f>K54+L54</f>
        <v>181670.592</v>
      </c>
      <c r="L66" s="18"/>
      <c r="M66" s="18"/>
      <c r="N66" s="26">
        <v>217800.0</v>
      </c>
      <c r="O66" s="19"/>
      <c r="P66" s="18"/>
      <c r="Q66" s="21">
        <v>2500.0</v>
      </c>
      <c r="R66" s="21"/>
      <c r="S66" s="21"/>
      <c r="T66" s="64">
        <v>20000.0</v>
      </c>
      <c r="U66" s="18"/>
      <c r="V66" s="21">
        <v>3000.0</v>
      </c>
      <c r="W66" s="21">
        <v>3000.0</v>
      </c>
      <c r="X66" s="21">
        <v>3000.0</v>
      </c>
      <c r="Y66" s="21">
        <v>9000.0</v>
      </c>
      <c r="Z66" s="21">
        <v>1500.0</v>
      </c>
      <c r="AA66" s="21"/>
      <c r="AB66" s="21">
        <v>3000.0</v>
      </c>
      <c r="AC66" s="21">
        <v>800.0</v>
      </c>
      <c r="AD66" s="26">
        <v>250.0</v>
      </c>
      <c r="AE66" s="21">
        <v>500.0</v>
      </c>
      <c r="AF66" s="21">
        <v>500.0</v>
      </c>
      <c r="AG66" s="21"/>
      <c r="AH66" s="21"/>
      <c r="AI66" s="21"/>
      <c r="AJ66" s="21">
        <v>1000.0</v>
      </c>
      <c r="AK66" s="21">
        <v>5000.0</v>
      </c>
      <c r="AL66" s="21">
        <v>2000.0</v>
      </c>
      <c r="AM66" s="69">
        <v>8000.0</v>
      </c>
      <c r="AN66" s="21"/>
      <c r="AO66" s="26">
        <v>36000.0</v>
      </c>
      <c r="AP66" s="21">
        <v>131000.0</v>
      </c>
    </row>
    <row r="67">
      <c r="A67" s="12">
        <v>2025.0</v>
      </c>
      <c r="B67" s="13" t="s">
        <v>52</v>
      </c>
      <c r="C67" s="15">
        <f t="shared" si="51"/>
        <v>626765.514</v>
      </c>
      <c r="D67" s="22">
        <f t="shared" si="45"/>
        <v>147070.592</v>
      </c>
      <c r="E67" s="22">
        <f t="shared" si="46"/>
        <v>195600</v>
      </c>
      <c r="F67" s="22">
        <f t="shared" si="47"/>
        <v>51800</v>
      </c>
      <c r="G67" s="22">
        <f t="shared" si="48"/>
        <v>138800</v>
      </c>
      <c r="H67" s="22">
        <f t="shared" si="49"/>
        <v>5000</v>
      </c>
      <c r="I67" s="18"/>
      <c r="J67" s="23">
        <f t="shared" si="50"/>
        <v>342670.592</v>
      </c>
      <c r="K67" s="24">
        <f>K54+L54</f>
        <v>181670.592</v>
      </c>
      <c r="L67" s="18"/>
      <c r="M67" s="18"/>
      <c r="N67" s="21">
        <v>161000.0</v>
      </c>
      <c r="O67" s="19"/>
      <c r="P67" s="18"/>
      <c r="Q67" s="21">
        <v>2500.0</v>
      </c>
      <c r="R67" s="21"/>
      <c r="S67" s="21"/>
      <c r="T67" s="64">
        <v>20000.0</v>
      </c>
      <c r="U67" s="18"/>
      <c r="V67" s="21">
        <v>5000.0</v>
      </c>
      <c r="W67" s="21">
        <v>5000.0</v>
      </c>
      <c r="X67" s="21">
        <v>7000.0</v>
      </c>
      <c r="Y67" s="21">
        <v>9000.0</v>
      </c>
      <c r="Z67" s="21">
        <v>1500.0</v>
      </c>
      <c r="AA67" s="21"/>
      <c r="AB67" s="21">
        <v>3000.0</v>
      </c>
      <c r="AC67" s="21">
        <v>800.0</v>
      </c>
      <c r="AD67" s="18"/>
      <c r="AE67" s="21">
        <v>500.0</v>
      </c>
      <c r="AF67" s="21">
        <v>500.0</v>
      </c>
      <c r="AG67" s="21" t="s">
        <v>46</v>
      </c>
      <c r="AH67" s="21">
        <v>118800.0</v>
      </c>
      <c r="AI67" s="18"/>
      <c r="AJ67" s="21">
        <v>1000.0</v>
      </c>
      <c r="AK67" s="21">
        <v>5000.0</v>
      </c>
      <c r="AL67" s="21">
        <v>2000.0</v>
      </c>
      <c r="AM67" s="69">
        <v>14000.0</v>
      </c>
      <c r="AN67" s="21"/>
      <c r="AO67" s="21"/>
      <c r="AP67" s="21"/>
    </row>
    <row r="68">
      <c r="A68" s="12">
        <v>2025.0</v>
      </c>
      <c r="B68" s="13" t="s">
        <v>53</v>
      </c>
      <c r="C68" s="15">
        <f t="shared" si="51"/>
        <v>737158.3889</v>
      </c>
      <c r="D68" s="22">
        <f t="shared" si="45"/>
        <v>110392.8749</v>
      </c>
      <c r="E68" s="22">
        <f t="shared" si="46"/>
        <v>99800</v>
      </c>
      <c r="F68" s="22">
        <f t="shared" si="47"/>
        <v>71800</v>
      </c>
      <c r="G68" s="22">
        <f t="shared" si="48"/>
        <v>20000</v>
      </c>
      <c r="H68" s="22">
        <f t="shared" si="49"/>
        <v>8000</v>
      </c>
      <c r="I68" s="18"/>
      <c r="J68" s="23">
        <f t="shared" si="50"/>
        <v>210192.8749</v>
      </c>
      <c r="K68" s="24">
        <f>K54+L54</f>
        <v>181670.592</v>
      </c>
      <c r="L68" s="26">
        <f>K68*0.157</f>
        <v>28522.28294</v>
      </c>
      <c r="M68" s="40"/>
      <c r="N68" s="18"/>
      <c r="O68" s="19"/>
      <c r="P68" s="18"/>
      <c r="Q68" s="21">
        <v>2500.0</v>
      </c>
      <c r="R68" s="21"/>
      <c r="S68" s="21"/>
      <c r="T68" s="64">
        <v>20000.0</v>
      </c>
      <c r="U68" s="18"/>
      <c r="V68" s="21">
        <v>3000.0</v>
      </c>
      <c r="W68" s="21">
        <v>3000.0</v>
      </c>
      <c r="X68" s="21">
        <v>3000.0</v>
      </c>
      <c r="Y68" s="21">
        <v>9000.0</v>
      </c>
      <c r="Z68" s="21">
        <v>1500.0</v>
      </c>
      <c r="AA68" s="21"/>
      <c r="AB68" s="21">
        <v>3000.0</v>
      </c>
      <c r="AC68" s="21">
        <v>800.0</v>
      </c>
      <c r="AD68" s="18"/>
      <c r="AE68" s="21">
        <v>500.0</v>
      </c>
      <c r="AF68" s="21">
        <v>500.0</v>
      </c>
      <c r="AG68" s="18"/>
      <c r="AH68" s="18"/>
      <c r="AI68" s="18"/>
      <c r="AJ68" s="21">
        <v>1000.0</v>
      </c>
      <c r="AK68" s="21">
        <v>8000.0</v>
      </c>
      <c r="AL68" s="21">
        <v>2000.0</v>
      </c>
      <c r="AM68" s="68">
        <v>42000.0</v>
      </c>
      <c r="AN68" s="18"/>
      <c r="AO68" s="18"/>
      <c r="AP68" s="21"/>
    </row>
    <row r="69">
      <c r="A69" s="12">
        <v>2025.0</v>
      </c>
      <c r="B69" s="13" t="s">
        <v>54</v>
      </c>
      <c r="C69" s="15">
        <f t="shared" si="51"/>
        <v>813301.2639</v>
      </c>
      <c r="D69" s="22">
        <f t="shared" si="45"/>
        <v>76142.87494</v>
      </c>
      <c r="E69" s="22">
        <f t="shared" si="46"/>
        <v>244050</v>
      </c>
      <c r="F69" s="22">
        <f t="shared" si="47"/>
        <v>50050</v>
      </c>
      <c r="G69" s="22">
        <f t="shared" si="48"/>
        <v>187000</v>
      </c>
      <c r="H69" s="22">
        <f t="shared" si="49"/>
        <v>7000</v>
      </c>
      <c r="I69" s="18"/>
      <c r="J69" s="23">
        <f t="shared" si="50"/>
        <v>320192.8749</v>
      </c>
      <c r="K69" s="24">
        <f>K68+L68</f>
        <v>210192.8749</v>
      </c>
      <c r="L69" s="18"/>
      <c r="M69" s="18"/>
      <c r="N69" s="26">
        <v>110000.0</v>
      </c>
      <c r="O69" s="19"/>
      <c r="P69" s="18"/>
      <c r="Q69" s="21">
        <v>2500.0</v>
      </c>
      <c r="R69" s="21"/>
      <c r="S69" s="21"/>
      <c r="T69" s="64">
        <v>20000.0</v>
      </c>
      <c r="U69" s="18"/>
      <c r="V69" s="21">
        <v>3000.0</v>
      </c>
      <c r="W69" s="21">
        <v>3000.0</v>
      </c>
      <c r="X69" s="21">
        <v>3000.0</v>
      </c>
      <c r="Y69" s="21">
        <v>9000.0</v>
      </c>
      <c r="Z69" s="21">
        <v>1500.0</v>
      </c>
      <c r="AA69" s="21"/>
      <c r="AB69" s="21">
        <v>3000.0</v>
      </c>
      <c r="AC69" s="21">
        <v>800.0</v>
      </c>
      <c r="AD69" s="26">
        <v>250.0</v>
      </c>
      <c r="AE69" s="21">
        <v>500.0</v>
      </c>
      <c r="AF69" s="21">
        <v>500.0</v>
      </c>
      <c r="AG69" s="18"/>
      <c r="AH69" s="21"/>
      <c r="AI69" s="18"/>
      <c r="AJ69" s="21">
        <v>1000.0</v>
      </c>
      <c r="AK69" s="21">
        <v>7000.0</v>
      </c>
      <c r="AL69" s="21">
        <v>2000.0</v>
      </c>
      <c r="AM69" s="68">
        <v>20000.0</v>
      </c>
      <c r="AO69" s="26">
        <v>36000.0</v>
      </c>
      <c r="AP69" s="21">
        <v>131000.0</v>
      </c>
    </row>
    <row r="70">
      <c r="A70" s="12">
        <v>2025.0</v>
      </c>
      <c r="B70" s="13" t="s">
        <v>55</v>
      </c>
      <c r="C70" s="15">
        <f t="shared" si="51"/>
        <v>956694.1388</v>
      </c>
      <c r="D70" s="22">
        <f t="shared" si="45"/>
        <v>143392.8749</v>
      </c>
      <c r="E70" s="22">
        <f t="shared" si="46"/>
        <v>66800</v>
      </c>
      <c r="F70" s="22">
        <f t="shared" si="47"/>
        <v>39800</v>
      </c>
      <c r="G70" s="22">
        <f t="shared" si="48"/>
        <v>20000</v>
      </c>
      <c r="H70" s="22">
        <f t="shared" si="49"/>
        <v>7000</v>
      </c>
      <c r="J70" s="23">
        <f t="shared" si="50"/>
        <v>210192.8749</v>
      </c>
      <c r="K70" s="24">
        <f>K68+L68</f>
        <v>210192.8749</v>
      </c>
      <c r="L70" s="18"/>
      <c r="M70" s="18"/>
      <c r="N70" s="18"/>
      <c r="O70" s="19"/>
      <c r="P70" s="18"/>
      <c r="Q70" s="21">
        <v>2500.0</v>
      </c>
      <c r="R70" s="21"/>
      <c r="S70" s="21"/>
      <c r="T70" s="64">
        <v>20000.0</v>
      </c>
      <c r="U70" s="18"/>
      <c r="V70" s="21">
        <v>3000.0</v>
      </c>
      <c r="W70" s="21">
        <v>3000.0</v>
      </c>
      <c r="X70" s="21">
        <v>3000.0</v>
      </c>
      <c r="Y70" s="21">
        <v>9000.0</v>
      </c>
      <c r="Z70" s="21">
        <v>1500.0</v>
      </c>
      <c r="AA70" s="21"/>
      <c r="AB70" s="21">
        <v>3000.0</v>
      </c>
      <c r="AC70" s="21">
        <v>800.0</v>
      </c>
      <c r="AD70" s="18"/>
      <c r="AE70" s="21">
        <v>500.0</v>
      </c>
      <c r="AF70" s="21">
        <v>500.0</v>
      </c>
      <c r="AG70" s="18"/>
      <c r="AH70" s="18"/>
      <c r="AI70" s="18"/>
      <c r="AJ70" s="21">
        <v>1000.0</v>
      </c>
      <c r="AK70" s="21">
        <v>7000.0</v>
      </c>
      <c r="AL70" s="21">
        <v>2000.0</v>
      </c>
      <c r="AM70" s="69">
        <v>10000.0</v>
      </c>
      <c r="AN70" s="21"/>
      <c r="AO70" s="21"/>
      <c r="AP70" s="64"/>
    </row>
    <row r="71">
      <c r="A71" s="12">
        <v>2025.0</v>
      </c>
      <c r="B71" s="13" t="s">
        <v>43</v>
      </c>
      <c r="C71" s="15">
        <f t="shared" si="51"/>
        <v>1105087.014</v>
      </c>
      <c r="D71" s="22">
        <f t="shared" si="45"/>
        <v>148392.8749</v>
      </c>
      <c r="E71" s="22">
        <f t="shared" si="46"/>
        <v>61800</v>
      </c>
      <c r="F71" s="22">
        <f t="shared" si="47"/>
        <v>34800</v>
      </c>
      <c r="G71" s="22">
        <f>sum(R71,S71,T71,U71,AG71,AH71,AI71,AO71,AP70)</f>
        <v>20000</v>
      </c>
      <c r="H71" s="22">
        <f t="shared" si="49"/>
        <v>7000</v>
      </c>
      <c r="J71" s="23">
        <f t="shared" si="50"/>
        <v>210192.8749</v>
      </c>
      <c r="K71" s="24">
        <f>K68+L68</f>
        <v>210192.8749</v>
      </c>
      <c r="L71" s="18"/>
      <c r="M71" s="18"/>
      <c r="N71" s="18"/>
      <c r="O71" s="19"/>
      <c r="P71" s="18"/>
      <c r="Q71" s="21">
        <v>2500.0</v>
      </c>
      <c r="R71" s="21"/>
      <c r="S71" s="21"/>
      <c r="T71" s="64">
        <v>20000.0</v>
      </c>
      <c r="U71" s="18"/>
      <c r="V71" s="21">
        <v>3000.0</v>
      </c>
      <c r="W71" s="21">
        <v>3000.0</v>
      </c>
      <c r="X71" s="21">
        <v>3000.0</v>
      </c>
      <c r="Y71" s="21">
        <v>9000.0</v>
      </c>
      <c r="Z71" s="21">
        <v>1500.0</v>
      </c>
      <c r="AA71" s="21"/>
      <c r="AB71" s="21">
        <v>3000.0</v>
      </c>
      <c r="AC71" s="21">
        <v>800.0</v>
      </c>
      <c r="AD71" s="18"/>
      <c r="AE71" s="21">
        <v>500.0</v>
      </c>
      <c r="AF71" s="21">
        <v>500.0</v>
      </c>
      <c r="AG71" s="18"/>
      <c r="AH71" s="18"/>
      <c r="AI71" s="18"/>
      <c r="AJ71" s="21">
        <v>1000.0</v>
      </c>
      <c r="AK71" s="21">
        <v>7000.0</v>
      </c>
      <c r="AL71" s="21">
        <v>2000.0</v>
      </c>
      <c r="AM71" s="69">
        <v>5000.0</v>
      </c>
      <c r="AN71" s="18"/>
      <c r="AO71" s="18"/>
    </row>
    <row r="72">
      <c r="A72" s="12">
        <v>2025.0</v>
      </c>
      <c r="B72" s="13" t="s">
        <v>44</v>
      </c>
      <c r="C72" s="15">
        <f t="shared" si="51"/>
        <v>1166029.889</v>
      </c>
      <c r="D72" s="22">
        <f t="shared" si="45"/>
        <v>60942.87494</v>
      </c>
      <c r="E72" s="22">
        <f t="shared" si="46"/>
        <v>249250</v>
      </c>
      <c r="F72" s="22">
        <f t="shared" si="47"/>
        <v>74050</v>
      </c>
      <c r="G72" s="22">
        <f t="shared" ref="G72:G75" si="52">sum(R72,S72,T72,U72,AG72,AH72,AI72,AO72,AP72)</f>
        <v>168200</v>
      </c>
      <c r="H72" s="22">
        <f t="shared" si="49"/>
        <v>7000</v>
      </c>
      <c r="J72" s="23">
        <f t="shared" si="50"/>
        <v>310192.8749</v>
      </c>
      <c r="K72" s="24">
        <f>K68+L68</f>
        <v>210192.8749</v>
      </c>
      <c r="L72" s="18"/>
      <c r="M72" s="18"/>
      <c r="N72" s="26">
        <v>100000.0</v>
      </c>
      <c r="O72" s="19"/>
      <c r="P72" s="18"/>
      <c r="Q72" s="21">
        <v>2500.0</v>
      </c>
      <c r="R72" s="21"/>
      <c r="S72" s="21"/>
      <c r="T72" s="18"/>
      <c r="U72" s="18"/>
      <c r="V72" s="21">
        <v>3000.0</v>
      </c>
      <c r="W72" s="21">
        <v>3000.0</v>
      </c>
      <c r="X72" s="63">
        <v>31000.0</v>
      </c>
      <c r="Y72" s="21">
        <v>9000.0</v>
      </c>
      <c r="Z72" s="21">
        <v>1500.0</v>
      </c>
      <c r="AA72" s="21"/>
      <c r="AB72" s="21">
        <v>3000.0</v>
      </c>
      <c r="AC72" s="21">
        <v>800.0</v>
      </c>
      <c r="AD72" s="26">
        <v>250.0</v>
      </c>
      <c r="AE72" s="21">
        <v>500.0</v>
      </c>
      <c r="AF72" s="21">
        <v>500.0</v>
      </c>
      <c r="AG72" s="18"/>
      <c r="AH72" s="21"/>
      <c r="AI72" s="18"/>
      <c r="AJ72" s="21">
        <v>1000.0</v>
      </c>
      <c r="AK72" s="21">
        <v>7000.0</v>
      </c>
      <c r="AL72" s="21">
        <v>2000.0</v>
      </c>
      <c r="AM72" s="69">
        <v>16000.0</v>
      </c>
      <c r="AO72" s="26">
        <v>37200.0</v>
      </c>
      <c r="AP72" s="21">
        <v>131000.0</v>
      </c>
    </row>
    <row r="73">
      <c r="A73" s="12">
        <v>2025.0</v>
      </c>
      <c r="B73" s="13" t="s">
        <v>45</v>
      </c>
      <c r="C73" s="15">
        <f t="shared" si="51"/>
        <v>1315422.764</v>
      </c>
      <c r="D73" s="22">
        <f t="shared" si="45"/>
        <v>149392.8749</v>
      </c>
      <c r="E73" s="22">
        <f t="shared" si="46"/>
        <v>60800</v>
      </c>
      <c r="F73" s="22">
        <f t="shared" si="47"/>
        <v>53800</v>
      </c>
      <c r="G73" s="22">
        <f t="shared" si="52"/>
        <v>0</v>
      </c>
      <c r="H73" s="22">
        <f t="shared" si="49"/>
        <v>7000</v>
      </c>
      <c r="J73" s="23">
        <f t="shared" si="50"/>
        <v>210192.8749</v>
      </c>
      <c r="K73" s="24">
        <f>K68+L68</f>
        <v>210192.8749</v>
      </c>
      <c r="L73" s="18"/>
      <c r="M73" s="18"/>
      <c r="N73" s="18"/>
      <c r="O73" s="19"/>
      <c r="P73" s="18"/>
      <c r="Q73" s="21">
        <v>2500.0</v>
      </c>
      <c r="R73" s="21"/>
      <c r="S73" s="21"/>
      <c r="T73" s="18"/>
      <c r="U73" s="18"/>
      <c r="V73" s="21">
        <v>5000.0</v>
      </c>
      <c r="W73" s="21">
        <v>5000.0</v>
      </c>
      <c r="X73" s="21">
        <v>7000.0</v>
      </c>
      <c r="Y73" s="21">
        <v>9000.0</v>
      </c>
      <c r="Z73" s="21">
        <v>1500.0</v>
      </c>
      <c r="AA73" s="21"/>
      <c r="AB73" s="21">
        <v>3000.0</v>
      </c>
      <c r="AC73" s="21">
        <v>800.0</v>
      </c>
      <c r="AD73" s="18"/>
      <c r="AE73" s="21">
        <v>500.0</v>
      </c>
      <c r="AF73" s="21">
        <v>500.0</v>
      </c>
      <c r="AG73" s="18"/>
      <c r="AH73" s="18"/>
      <c r="AI73" s="18"/>
      <c r="AJ73" s="21">
        <v>1000.0</v>
      </c>
      <c r="AK73" s="21">
        <v>7000.0</v>
      </c>
      <c r="AL73" s="21">
        <v>2000.0</v>
      </c>
      <c r="AM73" s="69">
        <v>16000.0</v>
      </c>
      <c r="AN73" s="21"/>
      <c r="AO73" s="21"/>
      <c r="AP73" s="21"/>
    </row>
    <row r="74">
      <c r="A74" s="12">
        <v>2025.0</v>
      </c>
      <c r="B74" s="13" t="s">
        <v>47</v>
      </c>
      <c r="C74" s="15">
        <f t="shared" si="51"/>
        <v>1438815.639</v>
      </c>
      <c r="D74" s="22">
        <f t="shared" si="45"/>
        <v>123392.8749</v>
      </c>
      <c r="E74" s="22">
        <f t="shared" si="46"/>
        <v>86800</v>
      </c>
      <c r="F74" s="22">
        <f t="shared" si="47"/>
        <v>79800</v>
      </c>
      <c r="G74" s="22">
        <f t="shared" si="52"/>
        <v>0</v>
      </c>
      <c r="H74" s="22">
        <f t="shared" si="49"/>
        <v>7000</v>
      </c>
      <c r="J74" s="23">
        <f t="shared" si="50"/>
        <v>210192.8749</v>
      </c>
      <c r="K74" s="24">
        <f>K68+L68</f>
        <v>210192.8749</v>
      </c>
      <c r="L74" s="18"/>
      <c r="M74" s="18"/>
      <c r="N74" s="18"/>
      <c r="O74" s="19"/>
      <c r="P74" s="18"/>
      <c r="Q74" s="21">
        <v>2500.0</v>
      </c>
      <c r="R74" s="21"/>
      <c r="S74" s="21"/>
      <c r="T74" s="18"/>
      <c r="U74" s="18"/>
      <c r="V74" s="21">
        <v>3000.0</v>
      </c>
      <c r="W74" s="21">
        <v>3000.0</v>
      </c>
      <c r="X74" s="21">
        <v>3000.0</v>
      </c>
      <c r="Y74" s="21">
        <v>9000.0</v>
      </c>
      <c r="Z74" s="21">
        <v>1500.0</v>
      </c>
      <c r="AA74" s="21"/>
      <c r="AB74" s="21">
        <v>3000.0</v>
      </c>
      <c r="AC74" s="21">
        <v>800.0</v>
      </c>
      <c r="AD74" s="18"/>
      <c r="AE74" s="21">
        <v>500.0</v>
      </c>
      <c r="AF74" s="21">
        <v>500.0</v>
      </c>
      <c r="AG74" s="18"/>
      <c r="AH74" s="18"/>
      <c r="AI74" s="18"/>
      <c r="AJ74" s="21">
        <v>1000.0</v>
      </c>
      <c r="AK74" s="21">
        <v>7000.0</v>
      </c>
      <c r="AL74" s="21">
        <v>2000.0</v>
      </c>
      <c r="AM74" s="69">
        <v>50000.0</v>
      </c>
      <c r="AN74" s="21"/>
      <c r="AO74" s="18"/>
      <c r="AP74" s="64"/>
    </row>
    <row r="75">
      <c r="A75" s="12">
        <v>2025.0</v>
      </c>
      <c r="B75" s="13" t="s">
        <v>48</v>
      </c>
      <c r="C75" s="15">
        <f t="shared" si="51"/>
        <v>1500158.514</v>
      </c>
      <c r="D75" s="22">
        <f t="shared" si="45"/>
        <v>61342.87494</v>
      </c>
      <c r="E75" s="22">
        <f t="shared" si="46"/>
        <v>248850</v>
      </c>
      <c r="F75" s="22">
        <f t="shared" si="47"/>
        <v>60050</v>
      </c>
      <c r="G75" s="22">
        <f t="shared" si="52"/>
        <v>181800</v>
      </c>
      <c r="H75" s="22">
        <f t="shared" si="49"/>
        <v>7000</v>
      </c>
      <c r="J75" s="23">
        <f t="shared" si="50"/>
        <v>310192.8749</v>
      </c>
      <c r="K75" s="24">
        <f>K68+L68</f>
        <v>210192.8749</v>
      </c>
      <c r="L75" s="34"/>
      <c r="M75" s="34"/>
      <c r="N75" s="26">
        <v>100000.0</v>
      </c>
      <c r="O75" s="35"/>
      <c r="P75" s="34"/>
      <c r="Q75" s="21">
        <v>2500.0</v>
      </c>
      <c r="R75" s="21"/>
      <c r="S75" s="21"/>
      <c r="T75" s="34"/>
      <c r="U75" s="34"/>
      <c r="V75" s="21">
        <v>3000.0</v>
      </c>
      <c r="W75" s="21">
        <v>3000.0</v>
      </c>
      <c r="X75" s="21">
        <v>3000.0</v>
      </c>
      <c r="Y75" s="21">
        <v>9000.0</v>
      </c>
      <c r="Z75" s="21">
        <v>1500.0</v>
      </c>
      <c r="AA75" s="21"/>
      <c r="AB75" s="21">
        <v>3000.0</v>
      </c>
      <c r="AC75" s="21">
        <v>800.0</v>
      </c>
      <c r="AD75" s="26">
        <v>250.0</v>
      </c>
      <c r="AE75" s="21">
        <v>500.0</v>
      </c>
      <c r="AF75" s="21">
        <v>500.0</v>
      </c>
      <c r="AG75" s="36">
        <v>500.0</v>
      </c>
      <c r="AH75" s="21">
        <v>50000.0</v>
      </c>
      <c r="AI75" s="38">
        <v>300.0</v>
      </c>
      <c r="AJ75" s="21">
        <v>1000.0</v>
      </c>
      <c r="AK75" s="21">
        <v>7000.0</v>
      </c>
      <c r="AL75" s="21">
        <v>2000.0</v>
      </c>
      <c r="AM75" s="69">
        <v>30000.0</v>
      </c>
      <c r="AO75" s="26"/>
      <c r="AP75" s="21">
        <v>131000.0</v>
      </c>
    </row>
    <row r="76" outlineLevel="1">
      <c r="A76" s="11">
        <v>2025.0</v>
      </c>
      <c r="B76" s="43" t="s">
        <v>1</v>
      </c>
      <c r="C76" s="45">
        <f>C75</f>
        <v>1500158.514</v>
      </c>
      <c r="D76" s="44">
        <f t="shared" ref="D76:Z76" si="53">SUM(D64:D75)</f>
        <v>1390025.368</v>
      </c>
      <c r="E76" s="44">
        <f t="shared" si="53"/>
        <v>1817000</v>
      </c>
      <c r="F76" s="44">
        <f t="shared" si="53"/>
        <v>681600</v>
      </c>
      <c r="G76" s="44">
        <f t="shared" si="53"/>
        <v>1053400</v>
      </c>
      <c r="H76" s="44">
        <f t="shared" si="53"/>
        <v>82000</v>
      </c>
      <c r="I76" s="44">
        <f t="shared" si="53"/>
        <v>0</v>
      </c>
      <c r="J76" s="44">
        <f t="shared" si="53"/>
        <v>3207025.368</v>
      </c>
      <c r="K76" s="46">
        <f t="shared" si="53"/>
        <v>2379703.085</v>
      </c>
      <c r="L76" s="46">
        <f t="shared" si="53"/>
        <v>28522.28294</v>
      </c>
      <c r="M76" s="46">
        <f t="shared" si="53"/>
        <v>0</v>
      </c>
      <c r="N76" s="46">
        <f t="shared" si="53"/>
        <v>798800</v>
      </c>
      <c r="O76" s="46">
        <f t="shared" si="53"/>
        <v>0</v>
      </c>
      <c r="P76" s="46">
        <f t="shared" si="53"/>
        <v>0</v>
      </c>
      <c r="Q76" s="46">
        <f t="shared" si="53"/>
        <v>30000</v>
      </c>
      <c r="R76" s="46">
        <f t="shared" si="53"/>
        <v>0</v>
      </c>
      <c r="S76" s="46">
        <f t="shared" si="53"/>
        <v>0</v>
      </c>
      <c r="T76" s="46">
        <f t="shared" si="53"/>
        <v>160000</v>
      </c>
      <c r="U76" s="46">
        <f t="shared" si="53"/>
        <v>0</v>
      </c>
      <c r="V76" s="46">
        <f t="shared" si="53"/>
        <v>40000</v>
      </c>
      <c r="W76" s="46">
        <f t="shared" si="53"/>
        <v>40000</v>
      </c>
      <c r="X76" s="46">
        <f t="shared" si="53"/>
        <v>96000</v>
      </c>
      <c r="Y76" s="46">
        <f t="shared" si="53"/>
        <v>108000</v>
      </c>
      <c r="Z76" s="46">
        <f t="shared" si="53"/>
        <v>18000</v>
      </c>
      <c r="AA76" s="46"/>
      <c r="AB76" s="46">
        <f t="shared" ref="AB76:AM76" si="54">SUM(AB64:AB75)</f>
        <v>36000</v>
      </c>
      <c r="AC76" s="46">
        <f t="shared" si="54"/>
        <v>9600</v>
      </c>
      <c r="AD76" s="46">
        <f t="shared" si="54"/>
        <v>1000</v>
      </c>
      <c r="AE76" s="46">
        <f t="shared" si="54"/>
        <v>6000</v>
      </c>
      <c r="AF76" s="46">
        <f t="shared" si="54"/>
        <v>6000</v>
      </c>
      <c r="AG76" s="46">
        <f t="shared" si="54"/>
        <v>500</v>
      </c>
      <c r="AH76" s="46">
        <f t="shared" si="54"/>
        <v>259400</v>
      </c>
      <c r="AI76" s="46">
        <f t="shared" si="54"/>
        <v>300</v>
      </c>
      <c r="AJ76" s="46">
        <f t="shared" si="54"/>
        <v>12000</v>
      </c>
      <c r="AK76" s="46">
        <f t="shared" si="54"/>
        <v>82000</v>
      </c>
      <c r="AL76" s="46">
        <f t="shared" si="54"/>
        <v>24000</v>
      </c>
      <c r="AM76" s="46">
        <f t="shared" si="54"/>
        <v>255000</v>
      </c>
      <c r="AN76" s="46"/>
      <c r="AO76" s="46">
        <f t="shared" ref="AO76:AP76" si="55">SUM(AO64:AO75)</f>
        <v>109200</v>
      </c>
      <c r="AP76" s="46">
        <f t="shared" si="55"/>
        <v>524000</v>
      </c>
    </row>
    <row r="77" outlineLevel="1">
      <c r="A77" s="49">
        <v>2024.0</v>
      </c>
      <c r="B77" s="47">
        <f>C76-if(D76 &gt; 0, D76, 0)</f>
        <v>110133.146</v>
      </c>
      <c r="C77" s="50">
        <f>(C76/J76)</f>
        <v>0.4677725748</v>
      </c>
      <c r="D77" s="50">
        <f>(D76/J76)</f>
        <v>0.4334313603</v>
      </c>
      <c r="E77" s="50">
        <f>(E76/J76)</f>
        <v>0.5665686397</v>
      </c>
      <c r="F77" s="50">
        <f>(F76/J76)</f>
        <v>0.2125333984</v>
      </c>
      <c r="G77" s="50">
        <f>(G76/J76)</f>
        <v>0.3284663759</v>
      </c>
      <c r="H77" s="50">
        <f>(H76/J76)</f>
        <v>0.02556886541</v>
      </c>
      <c r="I77" s="51"/>
      <c r="J77" s="52">
        <f>((J76/J62)-1)</f>
        <v>0.3764995837</v>
      </c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</row>
    <row r="78">
      <c r="A78" s="12">
        <v>2026.0</v>
      </c>
      <c r="B78" s="13" t="s">
        <v>49</v>
      </c>
      <c r="C78" s="15">
        <f>SUM(C75,D78)</f>
        <v>1644051.388</v>
      </c>
      <c r="D78" s="22">
        <f t="shared" ref="D78:D89" si="56">J78-E78</f>
        <v>143892.8749</v>
      </c>
      <c r="E78" s="22">
        <f t="shared" ref="E78:E89" si="57">SUM(P78:AP78)</f>
        <v>66300</v>
      </c>
      <c r="F78" s="22">
        <f t="shared" ref="F78:F89" si="58">SUM(P78,Q78,V78,W78,X78,Y78,Z78,AB78,AC78,AD78,AE78,AF78,AJ78,AL78,AM78)</f>
        <v>59300</v>
      </c>
      <c r="G78" s="22">
        <f t="shared" ref="G78:G89" si="59">sum(R78,S78,T78,U78,AG78,AH78,AI78,AO78,AP78)</f>
        <v>0</v>
      </c>
      <c r="H78" s="22">
        <f t="shared" ref="H78:H89" si="60">SUM(AK78)</f>
        <v>7000</v>
      </c>
      <c r="J78" s="23">
        <f t="shared" ref="J78:J89" si="61">SUM(K78,L78,N78)</f>
        <v>210192.8749</v>
      </c>
      <c r="K78" s="24">
        <f>K68+L68</f>
        <v>210192.8749</v>
      </c>
      <c r="L78" s="53"/>
      <c r="M78" s="54"/>
      <c r="N78" s="18"/>
      <c r="O78" s="19"/>
      <c r="P78" s="18"/>
      <c r="Q78" s="21">
        <v>2500.0</v>
      </c>
      <c r="R78" s="21"/>
      <c r="S78" s="21"/>
      <c r="T78" s="21"/>
      <c r="U78" s="18"/>
      <c r="V78" s="21">
        <v>3000.0</v>
      </c>
      <c r="W78" s="21">
        <v>3000.0</v>
      </c>
      <c r="X78" s="63">
        <v>27500.0</v>
      </c>
      <c r="Y78" s="21">
        <v>9000.0</v>
      </c>
      <c r="Z78" s="21">
        <v>1500.0</v>
      </c>
      <c r="AA78" s="21"/>
      <c r="AB78" s="21">
        <v>3000.0</v>
      </c>
      <c r="AC78" s="21">
        <v>800.0</v>
      </c>
      <c r="AD78" s="18"/>
      <c r="AE78" s="21">
        <v>500.0</v>
      </c>
      <c r="AF78" s="21">
        <v>500.0</v>
      </c>
      <c r="AG78" s="18"/>
      <c r="AH78" s="70" t="s">
        <v>46</v>
      </c>
      <c r="AI78" s="21"/>
      <c r="AJ78" s="21">
        <v>1000.0</v>
      </c>
      <c r="AK78" s="21">
        <v>7000.0</v>
      </c>
      <c r="AL78" s="21">
        <v>2000.0</v>
      </c>
      <c r="AM78" s="69">
        <v>5000.0</v>
      </c>
      <c r="AN78" s="21"/>
      <c r="AO78" s="21"/>
      <c r="AP78" s="21"/>
    </row>
    <row r="79">
      <c r="A79" s="12">
        <v>2026.0</v>
      </c>
      <c r="B79" s="13" t="s">
        <v>50</v>
      </c>
      <c r="C79" s="15">
        <f t="shared" ref="C79:C89" si="62">SUM(C78,D79)</f>
        <v>1812944.263</v>
      </c>
      <c r="D79" s="22">
        <f t="shared" si="56"/>
        <v>168892.8749</v>
      </c>
      <c r="E79" s="22">
        <f t="shared" si="57"/>
        <v>41300</v>
      </c>
      <c r="F79" s="22">
        <f t="shared" si="58"/>
        <v>34300</v>
      </c>
      <c r="G79" s="22">
        <f t="shared" si="59"/>
        <v>0</v>
      </c>
      <c r="H79" s="22">
        <f t="shared" si="60"/>
        <v>7000</v>
      </c>
      <c r="J79" s="23">
        <f t="shared" si="61"/>
        <v>210192.8749</v>
      </c>
      <c r="K79" s="24">
        <f>K68+L68</f>
        <v>210192.8749</v>
      </c>
      <c r="L79" s="18"/>
      <c r="M79" s="18"/>
      <c r="N79" s="21"/>
      <c r="O79" s="19"/>
      <c r="P79" s="18"/>
      <c r="Q79" s="21">
        <v>2500.0</v>
      </c>
      <c r="R79" s="21"/>
      <c r="S79" s="21"/>
      <c r="T79" s="21"/>
      <c r="U79" s="18"/>
      <c r="V79" s="21">
        <v>3000.0</v>
      </c>
      <c r="W79" s="21">
        <v>3000.0</v>
      </c>
      <c r="X79" s="21">
        <v>2500.0</v>
      </c>
      <c r="Y79" s="21">
        <v>9000.0</v>
      </c>
      <c r="Z79" s="21">
        <v>1500.0</v>
      </c>
      <c r="AA79" s="21"/>
      <c r="AB79" s="21">
        <v>3000.0</v>
      </c>
      <c r="AC79" s="21">
        <v>800.0</v>
      </c>
      <c r="AD79" s="18"/>
      <c r="AE79" s="21">
        <v>500.0</v>
      </c>
      <c r="AF79" s="21">
        <v>500.0</v>
      </c>
      <c r="AG79" s="18"/>
      <c r="AH79" s="70"/>
      <c r="AI79" s="21"/>
      <c r="AJ79" s="21">
        <v>1000.0</v>
      </c>
      <c r="AK79" s="21">
        <v>7000.0</v>
      </c>
      <c r="AL79" s="21">
        <v>2000.0</v>
      </c>
      <c r="AM79" s="69">
        <v>5000.0</v>
      </c>
      <c r="AN79" s="21"/>
      <c r="AO79" s="18"/>
      <c r="AP79" s="21"/>
    </row>
    <row r="80">
      <c r="A80" s="12">
        <v>2026.0</v>
      </c>
      <c r="B80" s="13" t="s">
        <v>51</v>
      </c>
      <c r="C80" s="15">
        <f t="shared" si="62"/>
        <v>1897587.138</v>
      </c>
      <c r="D80" s="22">
        <f t="shared" si="56"/>
        <v>84642.87494</v>
      </c>
      <c r="E80" s="22">
        <f t="shared" si="57"/>
        <v>225550</v>
      </c>
      <c r="F80" s="22">
        <f t="shared" si="58"/>
        <v>37550</v>
      </c>
      <c r="G80" s="22">
        <f t="shared" si="59"/>
        <v>181000</v>
      </c>
      <c r="H80" s="22">
        <f t="shared" si="60"/>
        <v>7000</v>
      </c>
      <c r="J80" s="23">
        <f t="shared" si="61"/>
        <v>310192.8749</v>
      </c>
      <c r="K80" s="24">
        <f>K68+L68</f>
        <v>210192.8749</v>
      </c>
      <c r="L80" s="18"/>
      <c r="M80" s="18"/>
      <c r="N80" s="26">
        <v>100000.0</v>
      </c>
      <c r="O80" s="19"/>
      <c r="P80" s="18"/>
      <c r="Q80" s="21">
        <v>2500.0</v>
      </c>
      <c r="R80" s="21"/>
      <c r="S80" s="21"/>
      <c r="T80" s="21"/>
      <c r="U80" s="18"/>
      <c r="V80" s="21">
        <v>3000.0</v>
      </c>
      <c r="W80" s="21">
        <v>3000.0</v>
      </c>
      <c r="X80" s="21">
        <v>2500.0</v>
      </c>
      <c r="Y80" s="21">
        <v>9000.0</v>
      </c>
      <c r="Z80" s="21">
        <v>1500.0</v>
      </c>
      <c r="AA80" s="21"/>
      <c r="AB80" s="21">
        <v>3000.0</v>
      </c>
      <c r="AC80" s="21">
        <v>800.0</v>
      </c>
      <c r="AD80" s="26">
        <v>250.0</v>
      </c>
      <c r="AE80" s="21">
        <v>500.0</v>
      </c>
      <c r="AF80" s="21">
        <v>500.0</v>
      </c>
      <c r="AG80" s="21"/>
      <c r="AH80" s="69">
        <v>50000.0</v>
      </c>
      <c r="AI80" s="21"/>
      <c r="AJ80" s="21">
        <v>1000.0</v>
      </c>
      <c r="AK80" s="21">
        <v>7000.0</v>
      </c>
      <c r="AL80" s="21">
        <v>2000.0</v>
      </c>
      <c r="AM80" s="69">
        <v>8000.0</v>
      </c>
      <c r="AO80" s="26"/>
      <c r="AP80" s="21">
        <v>131000.0</v>
      </c>
    </row>
    <row r="81">
      <c r="A81" s="12">
        <v>2026.0</v>
      </c>
      <c r="B81" s="13" t="s">
        <v>52</v>
      </c>
      <c r="C81" s="15">
        <f t="shared" si="62"/>
        <v>2046480.013</v>
      </c>
      <c r="D81" s="22">
        <f t="shared" si="56"/>
        <v>148892.8749</v>
      </c>
      <c r="E81" s="22">
        <f t="shared" si="57"/>
        <v>61300</v>
      </c>
      <c r="F81" s="22">
        <f t="shared" si="58"/>
        <v>51300</v>
      </c>
      <c r="G81" s="22">
        <f t="shared" si="59"/>
        <v>0</v>
      </c>
      <c r="H81" s="22">
        <f t="shared" si="60"/>
        <v>10000</v>
      </c>
      <c r="J81" s="23">
        <f t="shared" si="61"/>
        <v>210192.8749</v>
      </c>
      <c r="K81" s="24">
        <f>K68+L68</f>
        <v>210192.8749</v>
      </c>
      <c r="L81" s="18"/>
      <c r="M81" s="18"/>
      <c r="N81" s="18"/>
      <c r="O81" s="19"/>
      <c r="P81" s="18"/>
      <c r="Q81" s="21">
        <v>2500.0</v>
      </c>
      <c r="R81" s="21"/>
      <c r="S81" s="21"/>
      <c r="T81" s="18"/>
      <c r="U81" s="18"/>
      <c r="V81" s="21">
        <v>5000.0</v>
      </c>
      <c r="W81" s="21">
        <v>5000.0</v>
      </c>
      <c r="X81" s="21">
        <v>6500.0</v>
      </c>
      <c r="Y81" s="21">
        <v>9000.0</v>
      </c>
      <c r="Z81" s="21">
        <v>1500.0</v>
      </c>
      <c r="AA81" s="21"/>
      <c r="AB81" s="21">
        <v>3000.0</v>
      </c>
      <c r="AC81" s="21">
        <v>800.0</v>
      </c>
      <c r="AD81" s="18"/>
      <c r="AE81" s="21">
        <v>500.0</v>
      </c>
      <c r="AF81" s="21">
        <v>500.0</v>
      </c>
      <c r="AG81" s="21" t="s">
        <v>46</v>
      </c>
      <c r="AH81" s="70"/>
      <c r="AI81" s="18"/>
      <c r="AJ81" s="21">
        <v>1000.0</v>
      </c>
      <c r="AK81" s="21">
        <v>10000.0</v>
      </c>
      <c r="AL81" s="21">
        <v>2000.0</v>
      </c>
      <c r="AM81" s="69">
        <v>14000.0</v>
      </c>
      <c r="AN81" s="21"/>
      <c r="AO81" s="21"/>
      <c r="AP81" s="21"/>
    </row>
    <row r="82">
      <c r="A82" s="12">
        <v>2026.0</v>
      </c>
      <c r="B82" s="13" t="s">
        <v>53</v>
      </c>
      <c r="C82" s="15">
        <f t="shared" si="62"/>
        <v>2236646.998</v>
      </c>
      <c r="D82" s="22">
        <f t="shared" si="56"/>
        <v>190166.9843</v>
      </c>
      <c r="E82" s="22">
        <f t="shared" si="57"/>
        <v>46300</v>
      </c>
      <c r="F82" s="22">
        <f t="shared" si="58"/>
        <v>39300</v>
      </c>
      <c r="G82" s="22">
        <f t="shared" si="59"/>
        <v>0</v>
      </c>
      <c r="H82" s="22">
        <f t="shared" si="60"/>
        <v>7000</v>
      </c>
      <c r="J82" s="23">
        <f t="shared" si="61"/>
        <v>236466.9843</v>
      </c>
      <c r="K82" s="24">
        <f>K68+L68</f>
        <v>210192.8749</v>
      </c>
      <c r="L82" s="26">
        <f>K82*0.125</f>
        <v>26274.10937</v>
      </c>
      <c r="M82" s="40"/>
      <c r="N82" s="18"/>
      <c r="O82" s="19"/>
      <c r="P82" s="18"/>
      <c r="Q82" s="21">
        <v>2500.0</v>
      </c>
      <c r="R82" s="21"/>
      <c r="S82" s="21"/>
      <c r="T82" s="18"/>
      <c r="U82" s="18"/>
      <c r="V82" s="21">
        <v>3000.0</v>
      </c>
      <c r="W82" s="21">
        <v>3000.0</v>
      </c>
      <c r="X82" s="21">
        <v>2500.0</v>
      </c>
      <c r="Y82" s="21">
        <v>9000.0</v>
      </c>
      <c r="Z82" s="21">
        <v>1500.0</v>
      </c>
      <c r="AA82" s="21"/>
      <c r="AB82" s="21">
        <v>3000.0</v>
      </c>
      <c r="AC82" s="21">
        <v>800.0</v>
      </c>
      <c r="AD82" s="18"/>
      <c r="AE82" s="21">
        <v>500.0</v>
      </c>
      <c r="AF82" s="21">
        <v>500.0</v>
      </c>
      <c r="AG82" s="18"/>
      <c r="AH82" s="70"/>
      <c r="AI82" s="18"/>
      <c r="AJ82" s="21">
        <v>1000.0</v>
      </c>
      <c r="AK82" s="21">
        <v>7000.0</v>
      </c>
      <c r="AL82" s="21">
        <v>2000.0</v>
      </c>
      <c r="AM82" s="69">
        <v>10000.0</v>
      </c>
      <c r="AN82" s="21"/>
      <c r="AO82" s="18"/>
      <c r="AP82" s="21"/>
    </row>
    <row r="83">
      <c r="A83" s="12">
        <v>2026.0</v>
      </c>
      <c r="B83" s="13" t="s">
        <v>54</v>
      </c>
      <c r="C83" s="15">
        <f t="shared" si="62"/>
        <v>2275563.982</v>
      </c>
      <c r="D83" s="22">
        <f t="shared" si="56"/>
        <v>38916.98431</v>
      </c>
      <c r="E83" s="22">
        <f t="shared" si="57"/>
        <v>297550</v>
      </c>
      <c r="F83" s="22">
        <f t="shared" si="58"/>
        <v>109550</v>
      </c>
      <c r="G83" s="22">
        <f t="shared" si="59"/>
        <v>181000</v>
      </c>
      <c r="H83" s="22">
        <f t="shared" si="60"/>
        <v>7000</v>
      </c>
      <c r="J83" s="23">
        <f t="shared" si="61"/>
        <v>336466.9843</v>
      </c>
      <c r="K83" s="24">
        <f>K82+L82</f>
        <v>236466.9843</v>
      </c>
      <c r="L83" s="18"/>
      <c r="M83" s="18"/>
      <c r="N83" s="26">
        <v>100000.0</v>
      </c>
      <c r="O83" s="19"/>
      <c r="P83" s="18"/>
      <c r="Q83" s="21">
        <v>2500.0</v>
      </c>
      <c r="R83" s="21"/>
      <c r="S83" s="21"/>
      <c r="T83" s="18"/>
      <c r="U83" s="18"/>
      <c r="V83" s="21">
        <v>3000.0</v>
      </c>
      <c r="W83" s="21">
        <v>3000.0</v>
      </c>
      <c r="X83" s="21">
        <v>2500.0</v>
      </c>
      <c r="Y83" s="21">
        <v>9000.0</v>
      </c>
      <c r="Z83" s="21">
        <v>1500.0</v>
      </c>
      <c r="AA83" s="21"/>
      <c r="AB83" s="21">
        <v>3000.0</v>
      </c>
      <c r="AC83" s="21">
        <v>800.0</v>
      </c>
      <c r="AD83" s="26">
        <v>250.0</v>
      </c>
      <c r="AE83" s="21">
        <v>500.0</v>
      </c>
      <c r="AF83" s="21">
        <v>500.0</v>
      </c>
      <c r="AG83" s="18"/>
      <c r="AH83" s="69">
        <v>50000.0</v>
      </c>
      <c r="AI83" s="18"/>
      <c r="AJ83" s="21">
        <v>1000.0</v>
      </c>
      <c r="AK83" s="21">
        <v>7000.0</v>
      </c>
      <c r="AL83" s="21">
        <v>2000.0</v>
      </c>
      <c r="AM83" s="69">
        <v>80000.0</v>
      </c>
      <c r="AO83" s="26"/>
      <c r="AP83" s="21">
        <v>131000.0</v>
      </c>
    </row>
    <row r="84">
      <c r="A84" s="12">
        <v>2026.0</v>
      </c>
      <c r="B84" s="13" t="s">
        <v>55</v>
      </c>
      <c r="C84" s="15">
        <f t="shared" si="62"/>
        <v>2465730.966</v>
      </c>
      <c r="D84" s="22">
        <f t="shared" si="56"/>
        <v>190166.9843</v>
      </c>
      <c r="E84" s="22">
        <f t="shared" si="57"/>
        <v>46300</v>
      </c>
      <c r="F84" s="22">
        <f t="shared" si="58"/>
        <v>39300</v>
      </c>
      <c r="G84" s="22">
        <f t="shared" si="59"/>
        <v>0</v>
      </c>
      <c r="H84" s="22">
        <f t="shared" si="60"/>
        <v>7000</v>
      </c>
      <c r="J84" s="23">
        <f t="shared" si="61"/>
        <v>236466.9843</v>
      </c>
      <c r="K84" s="24">
        <f>K82+L82</f>
        <v>236466.9843</v>
      </c>
      <c r="L84" s="18"/>
      <c r="M84" s="18"/>
      <c r="N84" s="18"/>
      <c r="O84" s="19"/>
      <c r="P84" s="18"/>
      <c r="Q84" s="21">
        <v>2500.0</v>
      </c>
      <c r="R84" s="21"/>
      <c r="S84" s="21"/>
      <c r="T84" s="18"/>
      <c r="U84" s="18"/>
      <c r="V84" s="21">
        <v>3000.0</v>
      </c>
      <c r="W84" s="21">
        <v>3000.0</v>
      </c>
      <c r="X84" s="21">
        <v>2500.0</v>
      </c>
      <c r="Y84" s="21">
        <v>9000.0</v>
      </c>
      <c r="Z84" s="21">
        <v>1500.0</v>
      </c>
      <c r="AA84" s="21"/>
      <c r="AB84" s="21">
        <v>3000.0</v>
      </c>
      <c r="AC84" s="21">
        <v>800.0</v>
      </c>
      <c r="AD84" s="18"/>
      <c r="AE84" s="21">
        <v>500.0</v>
      </c>
      <c r="AF84" s="21">
        <v>500.0</v>
      </c>
      <c r="AG84" s="18"/>
      <c r="AH84" s="70"/>
      <c r="AI84" s="18"/>
      <c r="AJ84" s="21">
        <v>1000.0</v>
      </c>
      <c r="AK84" s="21">
        <v>7000.0</v>
      </c>
      <c r="AL84" s="21">
        <v>2000.0</v>
      </c>
      <c r="AM84" s="69">
        <v>10000.0</v>
      </c>
      <c r="AN84" s="21"/>
      <c r="AO84" s="21"/>
      <c r="AP84" s="21"/>
    </row>
    <row r="85">
      <c r="A85" s="12">
        <v>2026.0</v>
      </c>
      <c r="B85" s="13" t="s">
        <v>43</v>
      </c>
      <c r="C85" s="15">
        <f t="shared" si="62"/>
        <v>2660897.951</v>
      </c>
      <c r="D85" s="22">
        <f t="shared" si="56"/>
        <v>195166.9843</v>
      </c>
      <c r="E85" s="22">
        <f t="shared" si="57"/>
        <v>41300</v>
      </c>
      <c r="F85" s="22">
        <f t="shared" si="58"/>
        <v>34300</v>
      </c>
      <c r="G85" s="22">
        <f t="shared" si="59"/>
        <v>0</v>
      </c>
      <c r="H85" s="22">
        <f t="shared" si="60"/>
        <v>7000</v>
      </c>
      <c r="J85" s="23">
        <f t="shared" si="61"/>
        <v>236466.9843</v>
      </c>
      <c r="K85" s="24">
        <f>K82+L82</f>
        <v>236466.9843</v>
      </c>
      <c r="L85" s="18"/>
      <c r="M85" s="18"/>
      <c r="N85" s="18"/>
      <c r="O85" s="19"/>
      <c r="P85" s="18"/>
      <c r="Q85" s="21">
        <v>2500.0</v>
      </c>
      <c r="R85" s="21"/>
      <c r="S85" s="21"/>
      <c r="T85" s="18"/>
      <c r="U85" s="18"/>
      <c r="V85" s="21">
        <v>3000.0</v>
      </c>
      <c r="W85" s="21">
        <v>3000.0</v>
      </c>
      <c r="X85" s="21">
        <v>2500.0</v>
      </c>
      <c r="Y85" s="21">
        <v>9000.0</v>
      </c>
      <c r="Z85" s="21">
        <v>1500.0</v>
      </c>
      <c r="AA85" s="21"/>
      <c r="AB85" s="21">
        <v>3000.0</v>
      </c>
      <c r="AC85" s="21">
        <v>800.0</v>
      </c>
      <c r="AD85" s="18"/>
      <c r="AE85" s="21">
        <v>500.0</v>
      </c>
      <c r="AF85" s="21">
        <v>500.0</v>
      </c>
      <c r="AG85" s="18"/>
      <c r="AH85" s="70"/>
      <c r="AI85" s="18"/>
      <c r="AJ85" s="21">
        <v>1000.0</v>
      </c>
      <c r="AK85" s="21">
        <v>7000.0</v>
      </c>
      <c r="AL85" s="21">
        <v>2000.0</v>
      </c>
      <c r="AM85" s="69">
        <v>5000.0</v>
      </c>
      <c r="AN85" s="18"/>
      <c r="AO85" s="18"/>
      <c r="AP85" s="64"/>
    </row>
    <row r="86">
      <c r="A86" s="12">
        <v>2026.0</v>
      </c>
      <c r="B86" s="13" t="s">
        <v>44</v>
      </c>
      <c r="C86" s="15">
        <f t="shared" si="62"/>
        <v>2733814.935</v>
      </c>
      <c r="D86" s="22">
        <f t="shared" si="56"/>
        <v>72916.98431</v>
      </c>
      <c r="E86" s="22">
        <f t="shared" si="57"/>
        <v>263550</v>
      </c>
      <c r="F86" s="22">
        <f t="shared" si="58"/>
        <v>75550</v>
      </c>
      <c r="G86" s="22">
        <f t="shared" si="59"/>
        <v>181000</v>
      </c>
      <c r="H86" s="22">
        <f t="shared" si="60"/>
        <v>7000</v>
      </c>
      <c r="J86" s="23">
        <f t="shared" si="61"/>
        <v>336466.9843</v>
      </c>
      <c r="K86" s="24">
        <f>K82+L82</f>
        <v>236466.9843</v>
      </c>
      <c r="L86" s="18"/>
      <c r="M86" s="18"/>
      <c r="N86" s="26">
        <v>100000.0</v>
      </c>
      <c r="O86" s="19"/>
      <c r="P86" s="18"/>
      <c r="Q86" s="21">
        <v>2500.0</v>
      </c>
      <c r="R86" s="21"/>
      <c r="S86" s="21"/>
      <c r="T86" s="18"/>
      <c r="U86" s="18"/>
      <c r="V86" s="21">
        <v>3000.0</v>
      </c>
      <c r="W86" s="21">
        <v>3000.0</v>
      </c>
      <c r="X86" s="63">
        <v>32500.0</v>
      </c>
      <c r="Y86" s="21">
        <v>9000.0</v>
      </c>
      <c r="Z86" s="21">
        <v>1500.0</v>
      </c>
      <c r="AA86" s="21"/>
      <c r="AB86" s="21">
        <v>3000.0</v>
      </c>
      <c r="AC86" s="21">
        <v>800.0</v>
      </c>
      <c r="AD86" s="26">
        <v>250.0</v>
      </c>
      <c r="AE86" s="21">
        <v>500.0</v>
      </c>
      <c r="AF86" s="21">
        <v>500.0</v>
      </c>
      <c r="AG86" s="18"/>
      <c r="AH86" s="69">
        <v>50000.0</v>
      </c>
      <c r="AI86" s="18"/>
      <c r="AJ86" s="21">
        <v>1000.0</v>
      </c>
      <c r="AK86" s="21">
        <v>7000.0</v>
      </c>
      <c r="AL86" s="21">
        <v>2000.0</v>
      </c>
      <c r="AM86" s="69">
        <v>16000.0</v>
      </c>
      <c r="AO86" s="26"/>
      <c r="AP86" s="21">
        <v>131000.0</v>
      </c>
    </row>
    <row r="87">
      <c r="A87" s="12">
        <v>2026.0</v>
      </c>
      <c r="B87" s="13" t="s">
        <v>45</v>
      </c>
      <c r="C87" s="15">
        <f t="shared" si="62"/>
        <v>2909981.919</v>
      </c>
      <c r="D87" s="22">
        <f t="shared" si="56"/>
        <v>176166.9843</v>
      </c>
      <c r="E87" s="22">
        <f t="shared" si="57"/>
        <v>60300</v>
      </c>
      <c r="F87" s="22">
        <f t="shared" si="58"/>
        <v>53300</v>
      </c>
      <c r="G87" s="22">
        <f t="shared" si="59"/>
        <v>0</v>
      </c>
      <c r="H87" s="22">
        <f t="shared" si="60"/>
        <v>7000</v>
      </c>
      <c r="J87" s="23">
        <f t="shared" si="61"/>
        <v>236466.9843</v>
      </c>
      <c r="K87" s="24">
        <f>K82+L82</f>
        <v>236466.9843</v>
      </c>
      <c r="L87" s="18"/>
      <c r="M87" s="18"/>
      <c r="N87" s="18"/>
      <c r="O87" s="19"/>
      <c r="P87" s="18"/>
      <c r="Q87" s="21">
        <v>2500.0</v>
      </c>
      <c r="R87" s="21"/>
      <c r="S87" s="21"/>
      <c r="T87" s="18"/>
      <c r="U87" s="18"/>
      <c r="V87" s="21">
        <v>5000.0</v>
      </c>
      <c r="W87" s="21">
        <v>5000.0</v>
      </c>
      <c r="X87" s="21">
        <v>6500.0</v>
      </c>
      <c r="Y87" s="21">
        <v>9000.0</v>
      </c>
      <c r="Z87" s="21">
        <v>1500.0</v>
      </c>
      <c r="AA87" s="21"/>
      <c r="AB87" s="21">
        <v>3000.0</v>
      </c>
      <c r="AC87" s="21">
        <v>800.0</v>
      </c>
      <c r="AD87" s="18"/>
      <c r="AE87" s="21">
        <v>500.0</v>
      </c>
      <c r="AF87" s="21">
        <v>500.0</v>
      </c>
      <c r="AG87" s="18"/>
      <c r="AH87" s="70"/>
      <c r="AI87" s="18"/>
      <c r="AJ87" s="21">
        <v>1000.0</v>
      </c>
      <c r="AK87" s="21">
        <v>7000.0</v>
      </c>
      <c r="AL87" s="21">
        <v>2000.0</v>
      </c>
      <c r="AM87" s="69">
        <v>16000.0</v>
      </c>
      <c r="AN87" s="21"/>
      <c r="AO87" s="21"/>
      <c r="AP87" s="21"/>
    </row>
    <row r="88">
      <c r="A88" s="12">
        <v>2026.0</v>
      </c>
      <c r="B88" s="13" t="s">
        <v>47</v>
      </c>
      <c r="C88" s="15">
        <f t="shared" si="62"/>
        <v>3060148.904</v>
      </c>
      <c r="D88" s="22">
        <f t="shared" si="56"/>
        <v>150166.9843</v>
      </c>
      <c r="E88" s="22">
        <f t="shared" si="57"/>
        <v>86300</v>
      </c>
      <c r="F88" s="22">
        <f t="shared" si="58"/>
        <v>79300</v>
      </c>
      <c r="G88" s="22">
        <f t="shared" si="59"/>
        <v>0</v>
      </c>
      <c r="H88" s="22">
        <f t="shared" si="60"/>
        <v>7000</v>
      </c>
      <c r="J88" s="23">
        <f t="shared" si="61"/>
        <v>236466.9843</v>
      </c>
      <c r="K88" s="24">
        <f>K82+L82</f>
        <v>236466.9843</v>
      </c>
      <c r="L88" s="18"/>
      <c r="M88" s="18"/>
      <c r="N88" s="18"/>
      <c r="O88" s="19"/>
      <c r="P88" s="18"/>
      <c r="Q88" s="21">
        <v>2500.0</v>
      </c>
      <c r="R88" s="21"/>
      <c r="S88" s="21"/>
      <c r="T88" s="18"/>
      <c r="U88" s="18"/>
      <c r="V88" s="21">
        <v>3000.0</v>
      </c>
      <c r="W88" s="21">
        <v>3000.0</v>
      </c>
      <c r="X88" s="21">
        <v>2500.0</v>
      </c>
      <c r="Y88" s="21">
        <v>9000.0</v>
      </c>
      <c r="Z88" s="21">
        <v>1500.0</v>
      </c>
      <c r="AA88" s="21"/>
      <c r="AB88" s="21">
        <v>3000.0</v>
      </c>
      <c r="AC88" s="21">
        <v>800.0</v>
      </c>
      <c r="AD88" s="18"/>
      <c r="AE88" s="21">
        <v>500.0</v>
      </c>
      <c r="AF88" s="21">
        <v>500.0</v>
      </c>
      <c r="AG88" s="18"/>
      <c r="AH88" s="70"/>
      <c r="AI88" s="18"/>
      <c r="AJ88" s="21">
        <v>1000.0</v>
      </c>
      <c r="AK88" s="21">
        <v>7000.0</v>
      </c>
      <c r="AL88" s="21">
        <v>2000.0</v>
      </c>
      <c r="AM88" s="69">
        <v>50000.0</v>
      </c>
      <c r="AN88" s="21"/>
      <c r="AO88" s="18"/>
      <c r="AP88" s="64"/>
    </row>
    <row r="89">
      <c r="A89" s="12">
        <v>2026.0</v>
      </c>
      <c r="B89" s="13" t="s">
        <v>48</v>
      </c>
      <c r="C89" s="15">
        <f t="shared" si="62"/>
        <v>3148265.888</v>
      </c>
      <c r="D89" s="22">
        <f t="shared" si="56"/>
        <v>88116.98431</v>
      </c>
      <c r="E89" s="22">
        <f t="shared" si="57"/>
        <v>248350</v>
      </c>
      <c r="F89" s="22">
        <f t="shared" si="58"/>
        <v>59550</v>
      </c>
      <c r="G89" s="22">
        <f t="shared" si="59"/>
        <v>181800</v>
      </c>
      <c r="H89" s="22">
        <f t="shared" si="60"/>
        <v>7000</v>
      </c>
      <c r="J89" s="23">
        <f t="shared" si="61"/>
        <v>336466.9843</v>
      </c>
      <c r="K89" s="24">
        <f>K82+L82</f>
        <v>236466.9843</v>
      </c>
      <c r="L89" s="34"/>
      <c r="M89" s="34"/>
      <c r="N89" s="26">
        <v>100000.0</v>
      </c>
      <c r="O89" s="35"/>
      <c r="P89" s="34"/>
      <c r="Q89" s="21">
        <v>2500.0</v>
      </c>
      <c r="R89" s="21"/>
      <c r="S89" s="21"/>
      <c r="T89" s="34"/>
      <c r="U89" s="34"/>
      <c r="V89" s="21">
        <v>3000.0</v>
      </c>
      <c r="W89" s="21">
        <v>3000.0</v>
      </c>
      <c r="X89" s="21">
        <v>2500.0</v>
      </c>
      <c r="Y89" s="21">
        <v>9000.0</v>
      </c>
      <c r="Z89" s="21">
        <v>1500.0</v>
      </c>
      <c r="AA89" s="21"/>
      <c r="AB89" s="21">
        <v>3000.0</v>
      </c>
      <c r="AC89" s="21">
        <v>800.0</v>
      </c>
      <c r="AD89" s="26">
        <v>250.0</v>
      </c>
      <c r="AE89" s="21">
        <v>500.0</v>
      </c>
      <c r="AF89" s="21">
        <v>500.0</v>
      </c>
      <c r="AG89" s="36">
        <v>500.0</v>
      </c>
      <c r="AH89" s="69">
        <v>50000.0</v>
      </c>
      <c r="AI89" s="38">
        <v>300.0</v>
      </c>
      <c r="AJ89" s="21">
        <v>1000.0</v>
      </c>
      <c r="AK89" s="21">
        <v>7000.0</v>
      </c>
      <c r="AL89" s="21">
        <v>2000.0</v>
      </c>
      <c r="AM89" s="69">
        <v>30000.0</v>
      </c>
      <c r="AO89" s="26"/>
      <c r="AP89" s="21">
        <v>131000.0</v>
      </c>
    </row>
    <row r="90">
      <c r="A90" s="71">
        <v>2026.0</v>
      </c>
      <c r="B90" s="72" t="s">
        <v>1</v>
      </c>
      <c r="C90" s="73">
        <f>C89</f>
        <v>3148265.888</v>
      </c>
      <c r="D90" s="73">
        <f t="shared" ref="D90:Z90" si="63">SUM(D78:D89)</f>
        <v>1648107.374</v>
      </c>
      <c r="E90" s="73">
        <f t="shared" si="63"/>
        <v>1484400</v>
      </c>
      <c r="F90" s="73">
        <f t="shared" si="63"/>
        <v>672600</v>
      </c>
      <c r="G90" s="73">
        <f t="shared" si="63"/>
        <v>724800</v>
      </c>
      <c r="H90" s="73">
        <f t="shared" si="63"/>
        <v>87000</v>
      </c>
      <c r="I90" s="73">
        <f t="shared" si="63"/>
        <v>0</v>
      </c>
      <c r="J90" s="73">
        <f t="shared" si="63"/>
        <v>3132507.374</v>
      </c>
      <c r="K90" s="74">
        <f t="shared" si="63"/>
        <v>2706233.265</v>
      </c>
      <c r="L90" s="75">
        <f t="shared" si="63"/>
        <v>26274.10937</v>
      </c>
      <c r="M90" s="75">
        <f t="shared" si="63"/>
        <v>0</v>
      </c>
      <c r="N90" s="75">
        <f t="shared" si="63"/>
        <v>400000</v>
      </c>
      <c r="O90" s="75">
        <f t="shared" si="63"/>
        <v>0</v>
      </c>
      <c r="P90" s="75">
        <f t="shared" si="63"/>
        <v>0</v>
      </c>
      <c r="Q90" s="74">
        <f t="shared" si="63"/>
        <v>30000</v>
      </c>
      <c r="R90" s="74">
        <f t="shared" si="63"/>
        <v>0</v>
      </c>
      <c r="S90" s="74">
        <f t="shared" si="63"/>
        <v>0</v>
      </c>
      <c r="T90" s="75">
        <f t="shared" si="63"/>
        <v>0</v>
      </c>
      <c r="U90" s="75">
        <f t="shared" si="63"/>
        <v>0</v>
      </c>
      <c r="V90" s="74">
        <f t="shared" si="63"/>
        <v>40000</v>
      </c>
      <c r="W90" s="74">
        <f t="shared" si="63"/>
        <v>40000</v>
      </c>
      <c r="X90" s="74">
        <f t="shared" si="63"/>
        <v>93000</v>
      </c>
      <c r="Y90" s="74">
        <f t="shared" si="63"/>
        <v>108000</v>
      </c>
      <c r="Z90" s="74">
        <f t="shared" si="63"/>
        <v>18000</v>
      </c>
      <c r="AA90" s="74"/>
      <c r="AB90" s="75">
        <f t="shared" ref="AB90:AM90" si="64">SUM(AB78:AB89)</f>
        <v>36000</v>
      </c>
      <c r="AC90" s="74">
        <f t="shared" si="64"/>
        <v>9600</v>
      </c>
      <c r="AD90" s="75">
        <f t="shared" si="64"/>
        <v>1000</v>
      </c>
      <c r="AE90" s="74">
        <f t="shared" si="64"/>
        <v>6000</v>
      </c>
      <c r="AF90" s="74">
        <f t="shared" si="64"/>
        <v>6000</v>
      </c>
      <c r="AG90" s="75">
        <f t="shared" si="64"/>
        <v>500</v>
      </c>
      <c r="AH90" s="74">
        <f t="shared" si="64"/>
        <v>200000</v>
      </c>
      <c r="AI90" s="75">
        <f t="shared" si="64"/>
        <v>300</v>
      </c>
      <c r="AJ90" s="75">
        <f t="shared" si="64"/>
        <v>12000</v>
      </c>
      <c r="AK90" s="74">
        <f t="shared" si="64"/>
        <v>87000</v>
      </c>
      <c r="AL90" s="74">
        <f t="shared" si="64"/>
        <v>24000</v>
      </c>
      <c r="AM90" s="74">
        <f t="shared" si="64"/>
        <v>249000</v>
      </c>
      <c r="AN90" s="74"/>
      <c r="AO90" s="74">
        <f t="shared" ref="AO90:AP90" si="65">SUM(AO78:AO89)</f>
        <v>0</v>
      </c>
      <c r="AP90" s="74">
        <f t="shared" si="65"/>
        <v>524000</v>
      </c>
    </row>
    <row r="91">
      <c r="A91" s="71">
        <v>2025.0</v>
      </c>
      <c r="B91" s="76">
        <f>C90-if(D90 &gt; 0, D90, 0)</f>
        <v>1500158.514</v>
      </c>
      <c r="C91" s="50">
        <f>(C90/J90)</f>
        <v>1.005030639</v>
      </c>
      <c r="D91" s="50">
        <f>(D90/J90)</f>
        <v>0.5261304052</v>
      </c>
      <c r="E91" s="50">
        <f>(E90/J90)</f>
        <v>0.4738695948</v>
      </c>
      <c r="F91" s="50">
        <f>(F90/J90)</f>
        <v>0.2147161745</v>
      </c>
      <c r="G91" s="50">
        <f>(G90/J90)</f>
        <v>0.2313801417</v>
      </c>
      <c r="H91" s="50">
        <f>(H90/J90)</f>
        <v>0.02777327859</v>
      </c>
      <c r="I91" s="51"/>
      <c r="J91" s="52">
        <f>((J90/J76)-1)</f>
        <v>-0.02323586026</v>
      </c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</row>
    <row r="92">
      <c r="A92" s="12">
        <v>2027.0</v>
      </c>
      <c r="B92" s="13" t="s">
        <v>49</v>
      </c>
      <c r="C92" s="77">
        <f>SUM(C89,D92)</f>
        <v>3129532.872</v>
      </c>
      <c r="D92" s="22">
        <f t="shared" ref="D92:D103" si="66">J92-E92</f>
        <v>-18733.01569</v>
      </c>
      <c r="E92" s="22">
        <f t="shared" ref="E92:E103" si="67">SUM(P92:AP92)</f>
        <v>255200</v>
      </c>
      <c r="F92" s="22">
        <f t="shared" ref="F92:F103" si="68">SUM(P92,Q92,V92,W92,X92,Y92,Z92,AB92,AC92,AD92,AE92,AF92,AJ92,AL92,AM92)</f>
        <v>53300</v>
      </c>
      <c r="G92" s="22">
        <f t="shared" ref="G92:G103" si="69">sum(R92,S92,T92,U92,AG92,AH92,AI92,AO92,AP92)</f>
        <v>0</v>
      </c>
      <c r="H92" s="22">
        <f t="shared" ref="H92:H103" si="70">SUM(AK92)</f>
        <v>7000</v>
      </c>
      <c r="J92" s="23">
        <f t="shared" ref="J92:J103" si="71">SUM(K92,L92,N92)</f>
        <v>236466.9843</v>
      </c>
      <c r="K92" s="24">
        <f>K82+L82</f>
        <v>236466.9843</v>
      </c>
      <c r="L92" s="53"/>
      <c r="M92" s="54"/>
      <c r="N92" s="18"/>
      <c r="O92" s="19"/>
      <c r="P92" s="18"/>
      <c r="Q92" s="21">
        <v>1000.0</v>
      </c>
      <c r="R92" s="21"/>
      <c r="S92" s="21"/>
      <c r="T92" s="21"/>
      <c r="U92" s="18"/>
      <c r="V92" s="21">
        <v>3000.0</v>
      </c>
      <c r="W92" s="21">
        <v>3000.0</v>
      </c>
      <c r="X92" s="63">
        <v>23000.0</v>
      </c>
      <c r="Y92" s="21">
        <v>9000.0</v>
      </c>
      <c r="Z92" s="21">
        <v>1500.0</v>
      </c>
      <c r="AA92" s="21"/>
      <c r="AB92" s="21">
        <v>3000.0</v>
      </c>
      <c r="AC92" s="21">
        <v>800.0</v>
      </c>
      <c r="AD92" s="18"/>
      <c r="AE92" s="21">
        <v>500.0</v>
      </c>
      <c r="AF92" s="21">
        <v>500.0</v>
      </c>
      <c r="AG92" s="18"/>
      <c r="AH92" s="70" t="s">
        <v>46</v>
      </c>
      <c r="AI92" s="21"/>
      <c r="AJ92" s="21">
        <v>1000.0</v>
      </c>
      <c r="AK92" s="21">
        <v>7000.0</v>
      </c>
      <c r="AL92" s="21">
        <v>2000.0</v>
      </c>
      <c r="AM92" s="69">
        <v>5000.0</v>
      </c>
      <c r="AN92" s="21">
        <v>194900.0</v>
      </c>
      <c r="AO92" s="21"/>
      <c r="AP92" s="21"/>
    </row>
    <row r="93">
      <c r="A93" s="12">
        <v>2027.0</v>
      </c>
      <c r="B93" s="13" t="s">
        <v>50</v>
      </c>
      <c r="C93" s="77">
        <f t="shared" ref="C93:C103" si="72">SUM(C92,D93)</f>
        <v>3326199.856</v>
      </c>
      <c r="D93" s="22">
        <f t="shared" si="66"/>
        <v>196666.9843</v>
      </c>
      <c r="E93" s="22">
        <f t="shared" si="67"/>
        <v>39800</v>
      </c>
      <c r="F93" s="22">
        <f t="shared" si="68"/>
        <v>32800</v>
      </c>
      <c r="G93" s="22">
        <f t="shared" si="69"/>
        <v>0</v>
      </c>
      <c r="H93" s="22">
        <f t="shared" si="70"/>
        <v>7000</v>
      </c>
      <c r="J93" s="23">
        <f t="shared" si="71"/>
        <v>236466.9843</v>
      </c>
      <c r="K93" s="24">
        <f>K82+L82</f>
        <v>236466.9843</v>
      </c>
      <c r="L93" s="18"/>
      <c r="M93" s="18"/>
      <c r="N93" s="21"/>
      <c r="O93" s="19"/>
      <c r="P93" s="18"/>
      <c r="Q93" s="21">
        <v>1000.0</v>
      </c>
      <c r="R93" s="21"/>
      <c r="S93" s="21"/>
      <c r="T93" s="21"/>
      <c r="U93" s="18"/>
      <c r="V93" s="21">
        <v>3000.0</v>
      </c>
      <c r="W93" s="21">
        <v>3000.0</v>
      </c>
      <c r="X93" s="21">
        <v>2500.0</v>
      </c>
      <c r="Y93" s="21">
        <v>9000.0</v>
      </c>
      <c r="Z93" s="21">
        <v>1500.0</v>
      </c>
      <c r="AA93" s="21"/>
      <c r="AB93" s="21">
        <v>3000.0</v>
      </c>
      <c r="AC93" s="21">
        <v>800.0</v>
      </c>
      <c r="AD93" s="18"/>
      <c r="AE93" s="21">
        <v>500.0</v>
      </c>
      <c r="AF93" s="21">
        <v>500.0</v>
      </c>
      <c r="AG93" s="18"/>
      <c r="AH93" s="70"/>
      <c r="AI93" s="21"/>
      <c r="AJ93" s="21">
        <v>1000.0</v>
      </c>
      <c r="AK93" s="21">
        <v>7000.0</v>
      </c>
      <c r="AL93" s="21">
        <v>2000.0</v>
      </c>
      <c r="AM93" s="69">
        <v>5000.0</v>
      </c>
      <c r="AN93" s="21"/>
      <c r="AO93" s="18"/>
      <c r="AP93" s="21"/>
    </row>
    <row r="94">
      <c r="A94" s="12">
        <v>2027.0</v>
      </c>
      <c r="B94" s="13" t="s">
        <v>51</v>
      </c>
      <c r="C94" s="77">
        <f t="shared" si="72"/>
        <v>3438616.841</v>
      </c>
      <c r="D94" s="22">
        <f t="shared" si="66"/>
        <v>112416.9843</v>
      </c>
      <c r="E94" s="22">
        <f t="shared" si="67"/>
        <v>224050</v>
      </c>
      <c r="F94" s="22">
        <f t="shared" si="68"/>
        <v>36050</v>
      </c>
      <c r="G94" s="22">
        <f t="shared" si="69"/>
        <v>181000</v>
      </c>
      <c r="H94" s="22">
        <f t="shared" si="70"/>
        <v>7000</v>
      </c>
      <c r="J94" s="23">
        <f t="shared" si="71"/>
        <v>336466.9843</v>
      </c>
      <c r="K94" s="24">
        <f>K82+L82</f>
        <v>236466.9843</v>
      </c>
      <c r="L94" s="18"/>
      <c r="M94" s="18"/>
      <c r="N94" s="26">
        <v>100000.0</v>
      </c>
      <c r="O94" s="19"/>
      <c r="P94" s="18"/>
      <c r="Q94" s="21">
        <v>1000.0</v>
      </c>
      <c r="R94" s="21"/>
      <c r="S94" s="21"/>
      <c r="T94" s="21"/>
      <c r="U94" s="18"/>
      <c r="V94" s="21">
        <v>3000.0</v>
      </c>
      <c r="W94" s="21">
        <v>3000.0</v>
      </c>
      <c r="X94" s="21">
        <v>2500.0</v>
      </c>
      <c r="Y94" s="21">
        <v>9000.0</v>
      </c>
      <c r="Z94" s="21">
        <v>1500.0</v>
      </c>
      <c r="AA94" s="21"/>
      <c r="AB94" s="21">
        <v>3000.0</v>
      </c>
      <c r="AC94" s="21">
        <v>800.0</v>
      </c>
      <c r="AD94" s="26">
        <v>250.0</v>
      </c>
      <c r="AE94" s="21">
        <v>500.0</v>
      </c>
      <c r="AF94" s="21">
        <v>500.0</v>
      </c>
      <c r="AG94" s="21"/>
      <c r="AH94" s="69">
        <v>50000.0</v>
      </c>
      <c r="AI94" s="21"/>
      <c r="AJ94" s="21">
        <v>1000.0</v>
      </c>
      <c r="AK94" s="21">
        <v>7000.0</v>
      </c>
      <c r="AL94" s="21">
        <v>2000.0</v>
      </c>
      <c r="AM94" s="69">
        <v>8000.0</v>
      </c>
      <c r="AO94" s="26"/>
      <c r="AP94" s="21">
        <v>131000.0</v>
      </c>
    </row>
    <row r="95">
      <c r="A95" s="12">
        <v>2027.0</v>
      </c>
      <c r="B95" s="13" t="s">
        <v>52</v>
      </c>
      <c r="C95" s="77">
        <f t="shared" si="72"/>
        <v>3420383.825</v>
      </c>
      <c r="D95" s="22">
        <f t="shared" si="66"/>
        <v>-18233.01569</v>
      </c>
      <c r="E95" s="22">
        <f t="shared" si="67"/>
        <v>254700</v>
      </c>
      <c r="F95" s="22">
        <f t="shared" si="68"/>
        <v>49800</v>
      </c>
      <c r="G95" s="22">
        <f t="shared" si="69"/>
        <v>0</v>
      </c>
      <c r="H95" s="22">
        <f t="shared" si="70"/>
        <v>10000</v>
      </c>
      <c r="J95" s="23">
        <f t="shared" si="71"/>
        <v>236466.9843</v>
      </c>
      <c r="K95" s="24">
        <f>K82+L82</f>
        <v>236466.9843</v>
      </c>
      <c r="L95" s="18"/>
      <c r="M95" s="18"/>
      <c r="N95" s="18"/>
      <c r="O95" s="19"/>
      <c r="P95" s="18"/>
      <c r="Q95" s="21">
        <v>1000.0</v>
      </c>
      <c r="R95" s="21"/>
      <c r="S95" s="21"/>
      <c r="T95" s="18"/>
      <c r="U95" s="18"/>
      <c r="V95" s="21">
        <v>5000.0</v>
      </c>
      <c r="W95" s="21">
        <v>5000.0</v>
      </c>
      <c r="X95" s="21">
        <v>6500.0</v>
      </c>
      <c r="Y95" s="21">
        <v>9000.0</v>
      </c>
      <c r="Z95" s="21">
        <v>1500.0</v>
      </c>
      <c r="AA95" s="21"/>
      <c r="AB95" s="21">
        <v>3000.0</v>
      </c>
      <c r="AC95" s="21">
        <v>800.0</v>
      </c>
      <c r="AD95" s="18"/>
      <c r="AE95" s="21">
        <v>500.0</v>
      </c>
      <c r="AF95" s="21">
        <v>500.0</v>
      </c>
      <c r="AG95" s="21" t="s">
        <v>46</v>
      </c>
      <c r="AH95" s="70"/>
      <c r="AI95" s="18"/>
      <c r="AJ95" s="21">
        <v>1000.0</v>
      </c>
      <c r="AK95" s="21">
        <v>10000.0</v>
      </c>
      <c r="AL95" s="21">
        <v>2000.0</v>
      </c>
      <c r="AM95" s="69">
        <v>14000.0</v>
      </c>
      <c r="AN95" s="21">
        <v>194900.0</v>
      </c>
      <c r="AO95" s="21"/>
      <c r="AP95" s="21"/>
    </row>
    <row r="96">
      <c r="A96" s="12">
        <v>2027.0</v>
      </c>
      <c r="B96" s="13" t="s">
        <v>53</v>
      </c>
      <c r="C96" s="77">
        <f t="shared" si="72"/>
        <v>3641609.182</v>
      </c>
      <c r="D96" s="22">
        <f t="shared" si="66"/>
        <v>221225.3574</v>
      </c>
      <c r="E96" s="22">
        <f t="shared" si="67"/>
        <v>44800</v>
      </c>
      <c r="F96" s="22">
        <f t="shared" si="68"/>
        <v>37800</v>
      </c>
      <c r="G96" s="22">
        <f t="shared" si="69"/>
        <v>0</v>
      </c>
      <c r="H96" s="22">
        <f t="shared" si="70"/>
        <v>7000</v>
      </c>
      <c r="J96" s="23">
        <f t="shared" si="71"/>
        <v>266025.3574</v>
      </c>
      <c r="K96" s="24">
        <f>K82+L82</f>
        <v>236466.9843</v>
      </c>
      <c r="L96" s="26">
        <f>K96*0.125</f>
        <v>29558.37304</v>
      </c>
      <c r="M96" s="40"/>
      <c r="N96" s="18"/>
      <c r="O96" s="19"/>
      <c r="P96" s="18"/>
      <c r="Q96" s="21">
        <v>1000.0</v>
      </c>
      <c r="R96" s="21"/>
      <c r="S96" s="21"/>
      <c r="T96" s="18"/>
      <c r="U96" s="18"/>
      <c r="V96" s="21">
        <v>3000.0</v>
      </c>
      <c r="W96" s="21">
        <v>3000.0</v>
      </c>
      <c r="X96" s="21">
        <v>2500.0</v>
      </c>
      <c r="Y96" s="21">
        <v>9000.0</v>
      </c>
      <c r="Z96" s="21">
        <v>1500.0</v>
      </c>
      <c r="AA96" s="21"/>
      <c r="AB96" s="21">
        <v>3000.0</v>
      </c>
      <c r="AC96" s="21">
        <v>800.0</v>
      </c>
      <c r="AD96" s="18"/>
      <c r="AE96" s="21">
        <v>500.0</v>
      </c>
      <c r="AF96" s="21">
        <v>500.0</v>
      </c>
      <c r="AG96" s="18"/>
      <c r="AH96" s="70"/>
      <c r="AI96" s="18"/>
      <c r="AJ96" s="21">
        <v>1000.0</v>
      </c>
      <c r="AK96" s="21">
        <v>7000.0</v>
      </c>
      <c r="AL96" s="21">
        <v>2000.0</v>
      </c>
      <c r="AM96" s="69">
        <v>10000.0</v>
      </c>
      <c r="AN96" s="21"/>
      <c r="AO96" s="18"/>
      <c r="AP96" s="21"/>
    </row>
    <row r="97">
      <c r="A97" s="12">
        <v>2027.0</v>
      </c>
      <c r="B97" s="13" t="s">
        <v>54</v>
      </c>
      <c r="C97" s="77">
        <f t="shared" si="72"/>
        <v>3711584.54</v>
      </c>
      <c r="D97" s="22">
        <f t="shared" si="66"/>
        <v>69975.35735</v>
      </c>
      <c r="E97" s="22">
        <f t="shared" si="67"/>
        <v>296050</v>
      </c>
      <c r="F97" s="22">
        <f t="shared" si="68"/>
        <v>108050</v>
      </c>
      <c r="G97" s="22">
        <f t="shared" si="69"/>
        <v>181000</v>
      </c>
      <c r="H97" s="22">
        <f t="shared" si="70"/>
        <v>7000</v>
      </c>
      <c r="J97" s="23">
        <f t="shared" si="71"/>
        <v>366025.3574</v>
      </c>
      <c r="K97" s="24">
        <f>K96+L96</f>
        <v>266025.3574</v>
      </c>
      <c r="L97" s="18"/>
      <c r="M97" s="18"/>
      <c r="N97" s="26">
        <v>100000.0</v>
      </c>
      <c r="O97" s="19"/>
      <c r="P97" s="18"/>
      <c r="Q97" s="21">
        <v>1000.0</v>
      </c>
      <c r="R97" s="21"/>
      <c r="S97" s="21"/>
      <c r="T97" s="18"/>
      <c r="U97" s="18"/>
      <c r="V97" s="21">
        <v>3000.0</v>
      </c>
      <c r="W97" s="21">
        <v>3000.0</v>
      </c>
      <c r="X97" s="21">
        <v>2500.0</v>
      </c>
      <c r="Y97" s="21">
        <v>9000.0</v>
      </c>
      <c r="Z97" s="21">
        <v>1500.0</v>
      </c>
      <c r="AA97" s="21"/>
      <c r="AB97" s="21">
        <v>3000.0</v>
      </c>
      <c r="AC97" s="21">
        <v>800.0</v>
      </c>
      <c r="AD97" s="26">
        <v>250.0</v>
      </c>
      <c r="AE97" s="21">
        <v>500.0</v>
      </c>
      <c r="AF97" s="21">
        <v>500.0</v>
      </c>
      <c r="AG97" s="18"/>
      <c r="AH97" s="69">
        <v>50000.0</v>
      </c>
      <c r="AI97" s="18"/>
      <c r="AJ97" s="21">
        <v>1000.0</v>
      </c>
      <c r="AK97" s="21">
        <v>7000.0</v>
      </c>
      <c r="AL97" s="21">
        <v>2000.0</v>
      </c>
      <c r="AM97" s="69">
        <v>80000.0</v>
      </c>
      <c r="AO97" s="26"/>
      <c r="AP97" s="21">
        <v>131000.0</v>
      </c>
    </row>
    <row r="98">
      <c r="A98" s="12">
        <v>2027.0</v>
      </c>
      <c r="B98" s="13" t="s">
        <v>55</v>
      </c>
      <c r="C98" s="77">
        <f t="shared" si="72"/>
        <v>3737909.897</v>
      </c>
      <c r="D98" s="22">
        <f t="shared" si="66"/>
        <v>26325.35735</v>
      </c>
      <c r="E98" s="22">
        <f t="shared" si="67"/>
        <v>239700</v>
      </c>
      <c r="F98" s="22">
        <f t="shared" si="68"/>
        <v>37800</v>
      </c>
      <c r="G98" s="22">
        <f t="shared" si="69"/>
        <v>0</v>
      </c>
      <c r="H98" s="22">
        <f t="shared" si="70"/>
        <v>7000</v>
      </c>
      <c r="J98" s="23">
        <f t="shared" si="71"/>
        <v>266025.3574</v>
      </c>
      <c r="K98" s="24">
        <f>K96+L96</f>
        <v>266025.3574</v>
      </c>
      <c r="L98" s="18"/>
      <c r="M98" s="18"/>
      <c r="N98" s="18"/>
      <c r="O98" s="19"/>
      <c r="P98" s="18"/>
      <c r="Q98" s="21">
        <v>1000.0</v>
      </c>
      <c r="R98" s="21"/>
      <c r="S98" s="21"/>
      <c r="T98" s="18"/>
      <c r="U98" s="18"/>
      <c r="V98" s="21">
        <v>3000.0</v>
      </c>
      <c r="W98" s="21">
        <v>3000.0</v>
      </c>
      <c r="X98" s="21">
        <v>2500.0</v>
      </c>
      <c r="Y98" s="21">
        <v>9000.0</v>
      </c>
      <c r="Z98" s="21">
        <v>1500.0</v>
      </c>
      <c r="AA98" s="21"/>
      <c r="AB98" s="21">
        <v>3000.0</v>
      </c>
      <c r="AC98" s="21">
        <v>800.0</v>
      </c>
      <c r="AD98" s="18"/>
      <c r="AE98" s="21">
        <v>500.0</v>
      </c>
      <c r="AF98" s="21">
        <v>500.0</v>
      </c>
      <c r="AG98" s="18"/>
      <c r="AH98" s="70"/>
      <c r="AI98" s="18"/>
      <c r="AJ98" s="21">
        <v>1000.0</v>
      </c>
      <c r="AK98" s="21">
        <v>7000.0</v>
      </c>
      <c r="AL98" s="21">
        <v>2000.0</v>
      </c>
      <c r="AM98" s="69">
        <v>10000.0</v>
      </c>
      <c r="AN98" s="21">
        <v>194900.0</v>
      </c>
      <c r="AO98" s="21"/>
      <c r="AP98" s="21"/>
    </row>
    <row r="99">
      <c r="A99" s="12">
        <v>2027.0</v>
      </c>
      <c r="B99" s="13" t="s">
        <v>43</v>
      </c>
      <c r="C99" s="77">
        <f t="shared" si="72"/>
        <v>3964135.254</v>
      </c>
      <c r="D99" s="22">
        <f t="shared" si="66"/>
        <v>226225.3574</v>
      </c>
      <c r="E99" s="22">
        <f t="shared" si="67"/>
        <v>39800</v>
      </c>
      <c r="F99" s="22">
        <f t="shared" si="68"/>
        <v>32800</v>
      </c>
      <c r="G99" s="22">
        <f t="shared" si="69"/>
        <v>0</v>
      </c>
      <c r="H99" s="22">
        <f t="shared" si="70"/>
        <v>7000</v>
      </c>
      <c r="J99" s="23">
        <f t="shared" si="71"/>
        <v>266025.3574</v>
      </c>
      <c r="K99" s="24">
        <f>K96+L96</f>
        <v>266025.3574</v>
      </c>
      <c r="L99" s="18"/>
      <c r="M99" s="18"/>
      <c r="N99" s="18"/>
      <c r="O99" s="19"/>
      <c r="P99" s="18"/>
      <c r="Q99" s="21">
        <v>1000.0</v>
      </c>
      <c r="R99" s="21"/>
      <c r="S99" s="21"/>
      <c r="T99" s="18"/>
      <c r="U99" s="18"/>
      <c r="V99" s="21">
        <v>3000.0</v>
      </c>
      <c r="W99" s="21">
        <v>3000.0</v>
      </c>
      <c r="X99" s="21">
        <v>2500.0</v>
      </c>
      <c r="Y99" s="21">
        <v>9000.0</v>
      </c>
      <c r="Z99" s="21">
        <v>1500.0</v>
      </c>
      <c r="AA99" s="21"/>
      <c r="AB99" s="21">
        <v>3000.0</v>
      </c>
      <c r="AC99" s="21">
        <v>800.0</v>
      </c>
      <c r="AD99" s="18"/>
      <c r="AE99" s="21">
        <v>500.0</v>
      </c>
      <c r="AF99" s="21">
        <v>500.0</v>
      </c>
      <c r="AG99" s="18"/>
      <c r="AH99" s="70"/>
      <c r="AI99" s="18"/>
      <c r="AJ99" s="21">
        <v>1000.0</v>
      </c>
      <c r="AK99" s="21">
        <v>7000.0</v>
      </c>
      <c r="AL99" s="21">
        <v>2000.0</v>
      </c>
      <c r="AM99" s="69">
        <v>5000.0</v>
      </c>
      <c r="AN99" s="18"/>
      <c r="AO99" s="18"/>
      <c r="AP99" s="64"/>
    </row>
    <row r="100">
      <c r="A100" s="12">
        <v>2027.0</v>
      </c>
      <c r="B100" s="13" t="s">
        <v>44</v>
      </c>
      <c r="C100" s="77">
        <f t="shared" si="72"/>
        <v>4066410.612</v>
      </c>
      <c r="D100" s="22">
        <f t="shared" si="66"/>
        <v>102275.3574</v>
      </c>
      <c r="E100" s="22">
        <f t="shared" si="67"/>
        <v>263750</v>
      </c>
      <c r="F100" s="22">
        <f t="shared" si="68"/>
        <v>75750</v>
      </c>
      <c r="G100" s="22">
        <f t="shared" si="69"/>
        <v>181000</v>
      </c>
      <c r="H100" s="22">
        <f t="shared" si="70"/>
        <v>7000</v>
      </c>
      <c r="J100" s="23">
        <f t="shared" si="71"/>
        <v>366025.3574</v>
      </c>
      <c r="K100" s="24">
        <f>K96+L96</f>
        <v>266025.3574</v>
      </c>
      <c r="L100" s="18"/>
      <c r="M100" s="18"/>
      <c r="N100" s="26">
        <v>100000.0</v>
      </c>
      <c r="O100" s="19"/>
      <c r="P100" s="18"/>
      <c r="Q100" s="21">
        <v>1000.0</v>
      </c>
      <c r="R100" s="21"/>
      <c r="S100" s="21"/>
      <c r="T100" s="18"/>
      <c r="U100" s="18"/>
      <c r="V100" s="21">
        <v>3000.0</v>
      </c>
      <c r="W100" s="21">
        <v>3000.0</v>
      </c>
      <c r="X100" s="63">
        <v>34200.0</v>
      </c>
      <c r="Y100" s="21">
        <v>9000.0</v>
      </c>
      <c r="Z100" s="21">
        <v>1500.0</v>
      </c>
      <c r="AA100" s="21"/>
      <c r="AB100" s="21">
        <v>3000.0</v>
      </c>
      <c r="AC100" s="21">
        <v>800.0</v>
      </c>
      <c r="AD100" s="26">
        <v>250.0</v>
      </c>
      <c r="AE100" s="21">
        <v>500.0</v>
      </c>
      <c r="AF100" s="21">
        <v>500.0</v>
      </c>
      <c r="AG100" s="18"/>
      <c r="AH100" s="69">
        <v>50000.0</v>
      </c>
      <c r="AI100" s="18"/>
      <c r="AJ100" s="21">
        <v>1000.0</v>
      </c>
      <c r="AK100" s="21">
        <v>7000.0</v>
      </c>
      <c r="AL100" s="21">
        <v>2000.0</v>
      </c>
      <c r="AM100" s="69">
        <v>16000.0</v>
      </c>
      <c r="AN100" s="21"/>
      <c r="AO100" s="26"/>
      <c r="AP100" s="21">
        <v>131000.0</v>
      </c>
    </row>
    <row r="101">
      <c r="A101" s="12">
        <v>2027.0</v>
      </c>
      <c r="B101" s="13" t="s">
        <v>45</v>
      </c>
      <c r="C101" s="77">
        <f t="shared" si="72"/>
        <v>4273635.969</v>
      </c>
      <c r="D101" s="22">
        <f t="shared" si="66"/>
        <v>207225.3574</v>
      </c>
      <c r="E101" s="22">
        <f t="shared" si="67"/>
        <v>58800</v>
      </c>
      <c r="F101" s="22">
        <f t="shared" si="68"/>
        <v>51800</v>
      </c>
      <c r="G101" s="22">
        <f t="shared" si="69"/>
        <v>0</v>
      </c>
      <c r="H101" s="22">
        <f t="shared" si="70"/>
        <v>7000</v>
      </c>
      <c r="J101" s="23">
        <f t="shared" si="71"/>
        <v>266025.3574</v>
      </c>
      <c r="K101" s="24">
        <f>K96+L96</f>
        <v>266025.3574</v>
      </c>
      <c r="L101" s="18"/>
      <c r="M101" s="18"/>
      <c r="N101" s="18"/>
      <c r="O101" s="19"/>
      <c r="P101" s="18"/>
      <c r="Q101" s="21">
        <v>1000.0</v>
      </c>
      <c r="R101" s="21"/>
      <c r="S101" s="21"/>
      <c r="T101" s="18"/>
      <c r="U101" s="18"/>
      <c r="V101" s="21">
        <v>5000.0</v>
      </c>
      <c r="W101" s="21">
        <v>5000.0</v>
      </c>
      <c r="X101" s="21">
        <v>6500.0</v>
      </c>
      <c r="Y101" s="21">
        <v>9000.0</v>
      </c>
      <c r="Z101" s="21">
        <v>1500.0</v>
      </c>
      <c r="AA101" s="21"/>
      <c r="AB101" s="21">
        <v>3000.0</v>
      </c>
      <c r="AC101" s="21">
        <v>800.0</v>
      </c>
      <c r="AD101" s="18"/>
      <c r="AE101" s="21">
        <v>500.0</v>
      </c>
      <c r="AF101" s="21">
        <v>500.0</v>
      </c>
      <c r="AG101" s="18"/>
      <c r="AH101" s="70"/>
      <c r="AI101" s="18"/>
      <c r="AJ101" s="21">
        <v>1000.0</v>
      </c>
      <c r="AK101" s="21">
        <v>7000.0</v>
      </c>
      <c r="AL101" s="21">
        <v>2000.0</v>
      </c>
      <c r="AM101" s="69">
        <v>16000.0</v>
      </c>
      <c r="AN101" s="18"/>
      <c r="AO101" s="21"/>
      <c r="AP101" s="21"/>
    </row>
    <row r="102">
      <c r="A102" s="12">
        <v>2027.0</v>
      </c>
      <c r="B102" s="13" t="s">
        <v>47</v>
      </c>
      <c r="C102" s="77">
        <f t="shared" si="72"/>
        <v>4454861.327</v>
      </c>
      <c r="D102" s="22">
        <f t="shared" si="66"/>
        <v>181225.3574</v>
      </c>
      <c r="E102" s="22">
        <f t="shared" si="67"/>
        <v>84800</v>
      </c>
      <c r="F102" s="22">
        <f t="shared" si="68"/>
        <v>77800</v>
      </c>
      <c r="G102" s="22">
        <f t="shared" si="69"/>
        <v>0</v>
      </c>
      <c r="H102" s="22">
        <f t="shared" si="70"/>
        <v>7000</v>
      </c>
      <c r="J102" s="23">
        <f t="shared" si="71"/>
        <v>266025.3574</v>
      </c>
      <c r="K102" s="24">
        <f>K96+L96</f>
        <v>266025.3574</v>
      </c>
      <c r="L102" s="18"/>
      <c r="M102" s="18"/>
      <c r="N102" s="18"/>
      <c r="O102" s="19"/>
      <c r="P102" s="18"/>
      <c r="Q102" s="21">
        <v>1000.0</v>
      </c>
      <c r="R102" s="21"/>
      <c r="S102" s="21"/>
      <c r="T102" s="18"/>
      <c r="U102" s="18"/>
      <c r="V102" s="21">
        <v>3000.0</v>
      </c>
      <c r="W102" s="21">
        <v>3000.0</v>
      </c>
      <c r="X102" s="21">
        <v>2500.0</v>
      </c>
      <c r="Y102" s="21">
        <v>9000.0</v>
      </c>
      <c r="Z102" s="21">
        <v>1500.0</v>
      </c>
      <c r="AA102" s="21"/>
      <c r="AB102" s="21">
        <v>3000.0</v>
      </c>
      <c r="AC102" s="21">
        <v>800.0</v>
      </c>
      <c r="AD102" s="18"/>
      <c r="AE102" s="21">
        <v>500.0</v>
      </c>
      <c r="AF102" s="21">
        <v>500.0</v>
      </c>
      <c r="AG102" s="18"/>
      <c r="AH102" s="70"/>
      <c r="AI102" s="18"/>
      <c r="AJ102" s="21">
        <v>1000.0</v>
      </c>
      <c r="AK102" s="21">
        <v>7000.0</v>
      </c>
      <c r="AL102" s="21">
        <v>2000.0</v>
      </c>
      <c r="AM102" s="69">
        <v>50000.0</v>
      </c>
      <c r="AN102" s="21"/>
      <c r="AO102" s="18"/>
      <c r="AP102" s="64"/>
    </row>
    <row r="103">
      <c r="A103" s="12">
        <v>2027.0</v>
      </c>
      <c r="B103" s="13" t="s">
        <v>48</v>
      </c>
      <c r="C103" s="77">
        <f t="shared" si="72"/>
        <v>4574036.684</v>
      </c>
      <c r="D103" s="22">
        <f t="shared" si="66"/>
        <v>119175.3574</v>
      </c>
      <c r="E103" s="22">
        <f t="shared" si="67"/>
        <v>246850</v>
      </c>
      <c r="F103" s="22">
        <f t="shared" si="68"/>
        <v>58050</v>
      </c>
      <c r="G103" s="22">
        <f t="shared" si="69"/>
        <v>181800</v>
      </c>
      <c r="H103" s="22">
        <f t="shared" si="70"/>
        <v>7000</v>
      </c>
      <c r="J103" s="23">
        <f t="shared" si="71"/>
        <v>366025.3574</v>
      </c>
      <c r="K103" s="24">
        <f>K96+L96</f>
        <v>266025.3574</v>
      </c>
      <c r="L103" s="18"/>
      <c r="M103" s="18"/>
      <c r="N103" s="26">
        <v>100000.0</v>
      </c>
      <c r="O103" s="19"/>
      <c r="P103" s="18"/>
      <c r="Q103" s="21">
        <v>1000.0</v>
      </c>
      <c r="R103" s="21"/>
      <c r="S103" s="21"/>
      <c r="T103" s="18"/>
      <c r="U103" s="18"/>
      <c r="V103" s="21">
        <v>3000.0</v>
      </c>
      <c r="W103" s="21">
        <v>3000.0</v>
      </c>
      <c r="X103" s="21">
        <v>2500.0</v>
      </c>
      <c r="Y103" s="21">
        <v>9000.0</v>
      </c>
      <c r="Z103" s="21">
        <v>1500.0</v>
      </c>
      <c r="AA103" s="21"/>
      <c r="AB103" s="21">
        <v>3000.0</v>
      </c>
      <c r="AC103" s="21">
        <v>800.0</v>
      </c>
      <c r="AD103" s="26">
        <v>250.0</v>
      </c>
      <c r="AE103" s="21">
        <v>500.0</v>
      </c>
      <c r="AF103" s="21">
        <v>500.0</v>
      </c>
      <c r="AG103" s="21">
        <v>500.0</v>
      </c>
      <c r="AH103" s="69">
        <v>50000.0</v>
      </c>
      <c r="AI103" s="26">
        <v>300.0</v>
      </c>
      <c r="AJ103" s="21">
        <v>1000.0</v>
      </c>
      <c r="AK103" s="21">
        <v>7000.0</v>
      </c>
      <c r="AL103" s="21">
        <v>2000.0</v>
      </c>
      <c r="AM103" s="69">
        <v>30000.0</v>
      </c>
      <c r="AN103" s="21"/>
      <c r="AO103" s="26"/>
      <c r="AP103" s="21">
        <v>131000.0</v>
      </c>
    </row>
    <row r="104">
      <c r="A104" s="71">
        <v>2027.0</v>
      </c>
      <c r="B104" s="72" t="s">
        <v>1</v>
      </c>
      <c r="C104" s="78">
        <f>C103</f>
        <v>4574036.684</v>
      </c>
      <c r="D104" s="73">
        <f t="shared" ref="D104:Z104" si="73">SUM(D92:D103)</f>
        <v>1425770.796</v>
      </c>
      <c r="E104" s="73">
        <f t="shared" si="73"/>
        <v>2048300</v>
      </c>
      <c r="F104" s="73">
        <f t="shared" si="73"/>
        <v>651800</v>
      </c>
      <c r="G104" s="73">
        <f t="shared" si="73"/>
        <v>724800</v>
      </c>
      <c r="H104" s="73">
        <f t="shared" si="73"/>
        <v>87000</v>
      </c>
      <c r="I104" s="73">
        <f t="shared" si="73"/>
        <v>0</v>
      </c>
      <c r="J104" s="76">
        <f t="shared" si="73"/>
        <v>3474070.796</v>
      </c>
      <c r="K104" s="79">
        <f t="shared" si="73"/>
        <v>3044512.423</v>
      </c>
      <c r="L104" s="74">
        <f t="shared" si="73"/>
        <v>29558.37304</v>
      </c>
      <c r="M104" s="74">
        <f t="shared" si="73"/>
        <v>0</v>
      </c>
      <c r="N104" s="74">
        <f t="shared" si="73"/>
        <v>400000</v>
      </c>
      <c r="O104" s="80">
        <f t="shared" si="73"/>
        <v>0</v>
      </c>
      <c r="P104" s="74">
        <f t="shared" si="73"/>
        <v>0</v>
      </c>
      <c r="Q104" s="74">
        <f t="shared" si="73"/>
        <v>12000</v>
      </c>
      <c r="R104" s="74">
        <f t="shared" si="73"/>
        <v>0</v>
      </c>
      <c r="S104" s="74">
        <f t="shared" si="73"/>
        <v>0</v>
      </c>
      <c r="T104" s="74">
        <f t="shared" si="73"/>
        <v>0</v>
      </c>
      <c r="U104" s="74">
        <f t="shared" si="73"/>
        <v>0</v>
      </c>
      <c r="V104" s="74">
        <f t="shared" si="73"/>
        <v>40000</v>
      </c>
      <c r="W104" s="74">
        <f t="shared" si="73"/>
        <v>40000</v>
      </c>
      <c r="X104" s="74">
        <f t="shared" si="73"/>
        <v>90200</v>
      </c>
      <c r="Y104" s="74">
        <f t="shared" si="73"/>
        <v>108000</v>
      </c>
      <c r="Z104" s="74">
        <f t="shared" si="73"/>
        <v>18000</v>
      </c>
      <c r="AA104" s="74"/>
      <c r="AB104" s="74">
        <f t="shared" ref="AB104:AM104" si="74">SUM(AB92:AB103)</f>
        <v>36000</v>
      </c>
      <c r="AC104" s="74">
        <f t="shared" si="74"/>
        <v>9600</v>
      </c>
      <c r="AD104" s="74">
        <f t="shared" si="74"/>
        <v>1000</v>
      </c>
      <c r="AE104" s="74">
        <f t="shared" si="74"/>
        <v>6000</v>
      </c>
      <c r="AF104" s="74">
        <f t="shared" si="74"/>
        <v>6000</v>
      </c>
      <c r="AG104" s="74">
        <f t="shared" si="74"/>
        <v>500</v>
      </c>
      <c r="AH104" s="74">
        <f t="shared" si="74"/>
        <v>200000</v>
      </c>
      <c r="AI104" s="74">
        <f t="shared" si="74"/>
        <v>300</v>
      </c>
      <c r="AJ104" s="74">
        <f t="shared" si="74"/>
        <v>12000</v>
      </c>
      <c r="AK104" s="74">
        <f t="shared" si="74"/>
        <v>87000</v>
      </c>
      <c r="AL104" s="74">
        <f t="shared" si="74"/>
        <v>24000</v>
      </c>
      <c r="AM104" s="74">
        <f t="shared" si="74"/>
        <v>249000</v>
      </c>
      <c r="AN104" s="74"/>
      <c r="AO104" s="74">
        <f t="shared" ref="AO104:AP104" si="75">SUM(AO92:AO103)</f>
        <v>0</v>
      </c>
      <c r="AP104" s="74">
        <f t="shared" si="75"/>
        <v>524000</v>
      </c>
    </row>
    <row r="105">
      <c r="A105" s="71">
        <v>2026.0</v>
      </c>
      <c r="B105" s="76">
        <f>C104-if(D104 &gt; 0, D104, 0)</f>
        <v>3148265.888</v>
      </c>
      <c r="C105" s="81">
        <f>(C104/J104)</f>
        <v>1.31662161</v>
      </c>
      <c r="D105" s="50">
        <f>(D104/J104)</f>
        <v>0.4104034948</v>
      </c>
      <c r="E105" s="50">
        <f>(E104/J104)</f>
        <v>0.5895965052</v>
      </c>
      <c r="F105" s="50">
        <f>(F104/J104)</f>
        <v>0.1876185139</v>
      </c>
      <c r="G105" s="50">
        <f>(G104/J104)</f>
        <v>0.2086313269</v>
      </c>
      <c r="H105" s="50">
        <f>(H104/J104)</f>
        <v>0.02504266755</v>
      </c>
      <c r="I105" s="51"/>
      <c r="J105" s="82">
        <f>((J104/J90)-1)</f>
        <v>0.1090383456</v>
      </c>
      <c r="K105" s="83"/>
      <c r="L105" s="51"/>
      <c r="M105" s="51"/>
      <c r="N105" s="51"/>
      <c r="O105" s="72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</row>
    <row r="106">
      <c r="A106" s="12">
        <v>2028.0</v>
      </c>
      <c r="B106" s="13" t="s">
        <v>49</v>
      </c>
      <c r="C106" s="15">
        <f>SUM(C103,D106)</f>
        <v>4779762.041</v>
      </c>
      <c r="D106" s="22">
        <f t="shared" ref="D106:D117" si="76">J106-E106</f>
        <v>205725.3574</v>
      </c>
      <c r="E106" s="22">
        <f t="shared" ref="E106:E117" si="77">SUM(P106:AP106)</f>
        <v>60300</v>
      </c>
      <c r="F106" s="22">
        <f t="shared" ref="F106:F117" si="78">SUM(P106,Q106,V106,W106,X106,Y106,Z106,AB106,AC106,AD106,AE106,AF106,AJ106,AL106,AM106)</f>
        <v>53300</v>
      </c>
      <c r="G106" s="22">
        <f t="shared" ref="G106:G117" si="79">sum(R106,S106,T106,U106,AG106,AH106,AI106,AO106,AP106)</f>
        <v>0</v>
      </c>
      <c r="H106" s="22">
        <f t="shared" ref="H106:H117" si="80">SUM(AK106)</f>
        <v>7000</v>
      </c>
      <c r="J106" s="23">
        <f t="shared" ref="J106:J117" si="81">SUM(K106,L106,N106)</f>
        <v>266025.3574</v>
      </c>
      <c r="K106" s="24">
        <f>K96+L96</f>
        <v>266025.3574</v>
      </c>
      <c r="L106" s="53"/>
      <c r="M106" s="54"/>
      <c r="N106" s="18"/>
      <c r="O106" s="19"/>
      <c r="P106" s="18"/>
      <c r="Q106" s="21">
        <v>1000.0</v>
      </c>
      <c r="R106" s="21"/>
      <c r="S106" s="21"/>
      <c r="T106" s="21"/>
      <c r="U106" s="18"/>
      <c r="V106" s="21">
        <v>3000.0</v>
      </c>
      <c r="W106" s="21">
        <v>3000.0</v>
      </c>
      <c r="X106" s="63">
        <v>23000.0</v>
      </c>
      <c r="Y106" s="21">
        <v>9000.0</v>
      </c>
      <c r="Z106" s="21">
        <v>1500.0</v>
      </c>
      <c r="AA106" s="21"/>
      <c r="AB106" s="21">
        <v>3000.0</v>
      </c>
      <c r="AC106" s="21">
        <v>800.0</v>
      </c>
      <c r="AD106" s="18"/>
      <c r="AE106" s="21">
        <v>500.0</v>
      </c>
      <c r="AF106" s="21">
        <v>500.0</v>
      </c>
      <c r="AG106" s="18"/>
      <c r="AH106" s="70" t="s">
        <v>46</v>
      </c>
      <c r="AI106" s="21"/>
      <c r="AJ106" s="21">
        <v>1000.0</v>
      </c>
      <c r="AK106" s="21">
        <v>7000.0</v>
      </c>
      <c r="AL106" s="21">
        <v>2000.0</v>
      </c>
      <c r="AM106" s="69">
        <v>5000.0</v>
      </c>
      <c r="AN106" s="21"/>
      <c r="AO106" s="21"/>
      <c r="AP106" s="21"/>
    </row>
    <row r="107">
      <c r="A107" s="12">
        <v>2028.0</v>
      </c>
      <c r="B107" s="13" t="s">
        <v>50</v>
      </c>
      <c r="C107" s="15">
        <f t="shared" ref="C107:C117" si="82">SUM(C106,D107)</f>
        <v>5005987.399</v>
      </c>
      <c r="D107" s="22">
        <f t="shared" si="76"/>
        <v>226225.3574</v>
      </c>
      <c r="E107" s="22">
        <f t="shared" si="77"/>
        <v>39800</v>
      </c>
      <c r="F107" s="22">
        <f t="shared" si="78"/>
        <v>32800</v>
      </c>
      <c r="G107" s="22">
        <f t="shared" si="79"/>
        <v>0</v>
      </c>
      <c r="H107" s="22">
        <f t="shared" si="80"/>
        <v>7000</v>
      </c>
      <c r="J107" s="23">
        <f t="shared" si="81"/>
        <v>266025.3574</v>
      </c>
      <c r="K107" s="24">
        <f>K96+L96</f>
        <v>266025.3574</v>
      </c>
      <c r="L107" s="18"/>
      <c r="M107" s="18"/>
      <c r="N107" s="21"/>
      <c r="O107" s="19"/>
      <c r="P107" s="18"/>
      <c r="Q107" s="21">
        <v>1000.0</v>
      </c>
      <c r="R107" s="21"/>
      <c r="S107" s="21"/>
      <c r="T107" s="21"/>
      <c r="U107" s="18"/>
      <c r="V107" s="21">
        <v>3000.0</v>
      </c>
      <c r="W107" s="21">
        <v>3000.0</v>
      </c>
      <c r="X107" s="21">
        <v>2500.0</v>
      </c>
      <c r="Y107" s="21">
        <v>9000.0</v>
      </c>
      <c r="Z107" s="21">
        <v>1500.0</v>
      </c>
      <c r="AA107" s="21"/>
      <c r="AB107" s="21">
        <v>3000.0</v>
      </c>
      <c r="AC107" s="21">
        <v>800.0</v>
      </c>
      <c r="AD107" s="18"/>
      <c r="AE107" s="21">
        <v>500.0</v>
      </c>
      <c r="AF107" s="21">
        <v>500.0</v>
      </c>
      <c r="AG107" s="18"/>
      <c r="AH107" s="70"/>
      <c r="AI107" s="21"/>
      <c r="AJ107" s="21">
        <v>1000.0</v>
      </c>
      <c r="AK107" s="21">
        <v>7000.0</v>
      </c>
      <c r="AL107" s="21">
        <v>2000.0</v>
      </c>
      <c r="AM107" s="69">
        <v>5000.0</v>
      </c>
      <c r="AN107" s="21"/>
      <c r="AO107" s="18"/>
      <c r="AP107" s="21"/>
    </row>
    <row r="108">
      <c r="A108" s="12">
        <v>2028.0</v>
      </c>
      <c r="B108" s="13" t="s">
        <v>51</v>
      </c>
      <c r="C108" s="15">
        <f t="shared" si="82"/>
        <v>5147962.756</v>
      </c>
      <c r="D108" s="22">
        <f t="shared" si="76"/>
        <v>141975.3574</v>
      </c>
      <c r="E108" s="22">
        <f t="shared" si="77"/>
        <v>224050</v>
      </c>
      <c r="F108" s="22">
        <f t="shared" si="78"/>
        <v>36050</v>
      </c>
      <c r="G108" s="22">
        <f t="shared" si="79"/>
        <v>181000</v>
      </c>
      <c r="H108" s="22">
        <f t="shared" si="80"/>
        <v>7000</v>
      </c>
      <c r="J108" s="23">
        <f t="shared" si="81"/>
        <v>366025.3574</v>
      </c>
      <c r="K108" s="24">
        <f>K96+L96</f>
        <v>266025.3574</v>
      </c>
      <c r="L108" s="18"/>
      <c r="M108" s="18"/>
      <c r="N108" s="26">
        <v>100000.0</v>
      </c>
      <c r="O108" s="19"/>
      <c r="P108" s="18"/>
      <c r="Q108" s="21">
        <v>1000.0</v>
      </c>
      <c r="R108" s="21"/>
      <c r="S108" s="21"/>
      <c r="T108" s="21"/>
      <c r="U108" s="18"/>
      <c r="V108" s="21">
        <v>3000.0</v>
      </c>
      <c r="W108" s="21">
        <v>3000.0</v>
      </c>
      <c r="X108" s="21">
        <v>2500.0</v>
      </c>
      <c r="Y108" s="21">
        <v>9000.0</v>
      </c>
      <c r="Z108" s="21">
        <v>1500.0</v>
      </c>
      <c r="AA108" s="21"/>
      <c r="AB108" s="21">
        <v>3000.0</v>
      </c>
      <c r="AC108" s="21">
        <v>800.0</v>
      </c>
      <c r="AD108" s="26">
        <v>250.0</v>
      </c>
      <c r="AE108" s="21">
        <v>500.0</v>
      </c>
      <c r="AF108" s="21">
        <v>500.0</v>
      </c>
      <c r="AG108" s="21"/>
      <c r="AH108" s="69">
        <v>50000.0</v>
      </c>
      <c r="AI108" s="21"/>
      <c r="AJ108" s="21">
        <v>1000.0</v>
      </c>
      <c r="AK108" s="21">
        <v>7000.0</v>
      </c>
      <c r="AL108" s="21">
        <v>2000.0</v>
      </c>
      <c r="AM108" s="69">
        <v>8000.0</v>
      </c>
      <c r="AN108" s="21"/>
      <c r="AO108" s="26"/>
      <c r="AP108" s="21">
        <v>131000.0</v>
      </c>
    </row>
    <row r="109">
      <c r="A109" s="12">
        <v>2028.0</v>
      </c>
      <c r="B109" s="13" t="s">
        <v>52</v>
      </c>
      <c r="C109" s="15">
        <f t="shared" si="82"/>
        <v>5354188.113</v>
      </c>
      <c r="D109" s="22">
        <f t="shared" si="76"/>
        <v>206225.3574</v>
      </c>
      <c r="E109" s="22">
        <f t="shared" si="77"/>
        <v>59800</v>
      </c>
      <c r="F109" s="22">
        <f t="shared" si="78"/>
        <v>49800</v>
      </c>
      <c r="G109" s="22">
        <f t="shared" si="79"/>
        <v>0</v>
      </c>
      <c r="H109" s="22">
        <f t="shared" si="80"/>
        <v>10000</v>
      </c>
      <c r="J109" s="23">
        <f t="shared" si="81"/>
        <v>266025.3574</v>
      </c>
      <c r="K109" s="24">
        <f>K96+L96</f>
        <v>266025.3574</v>
      </c>
      <c r="L109" s="18"/>
      <c r="M109" s="18"/>
      <c r="N109" s="18"/>
      <c r="O109" s="19"/>
      <c r="P109" s="18"/>
      <c r="Q109" s="21">
        <v>1000.0</v>
      </c>
      <c r="R109" s="21"/>
      <c r="S109" s="21"/>
      <c r="T109" s="18"/>
      <c r="U109" s="18"/>
      <c r="V109" s="21">
        <v>5000.0</v>
      </c>
      <c r="W109" s="21">
        <v>5000.0</v>
      </c>
      <c r="X109" s="21">
        <v>6500.0</v>
      </c>
      <c r="Y109" s="21">
        <v>9000.0</v>
      </c>
      <c r="Z109" s="21">
        <v>1500.0</v>
      </c>
      <c r="AA109" s="21"/>
      <c r="AB109" s="21">
        <v>3000.0</v>
      </c>
      <c r="AC109" s="21">
        <v>800.0</v>
      </c>
      <c r="AD109" s="18"/>
      <c r="AE109" s="21">
        <v>500.0</v>
      </c>
      <c r="AF109" s="21">
        <v>500.0</v>
      </c>
      <c r="AG109" s="21" t="s">
        <v>46</v>
      </c>
      <c r="AH109" s="70"/>
      <c r="AI109" s="18"/>
      <c r="AJ109" s="21">
        <v>1000.0</v>
      </c>
      <c r="AK109" s="21">
        <v>10000.0</v>
      </c>
      <c r="AL109" s="21">
        <v>2000.0</v>
      </c>
      <c r="AM109" s="69">
        <v>14000.0</v>
      </c>
      <c r="AN109" s="18"/>
      <c r="AO109" s="21"/>
      <c r="AP109" s="21"/>
    </row>
    <row r="110">
      <c r="A110" s="12">
        <v>2028.0</v>
      </c>
      <c r="B110" s="13" t="s">
        <v>53</v>
      </c>
      <c r="C110" s="15">
        <f t="shared" si="82"/>
        <v>5608666.64</v>
      </c>
      <c r="D110" s="22">
        <f t="shared" si="76"/>
        <v>254478.527</v>
      </c>
      <c r="E110" s="22">
        <f t="shared" si="77"/>
        <v>44800</v>
      </c>
      <c r="F110" s="22">
        <f t="shared" si="78"/>
        <v>37800</v>
      </c>
      <c r="G110" s="22">
        <f t="shared" si="79"/>
        <v>0</v>
      </c>
      <c r="H110" s="22">
        <f t="shared" si="80"/>
        <v>7000</v>
      </c>
      <c r="J110" s="23">
        <f t="shared" si="81"/>
        <v>299278.527</v>
      </c>
      <c r="K110" s="24">
        <f>K96+L96</f>
        <v>266025.3574</v>
      </c>
      <c r="L110" s="26">
        <f>K110*0.125</f>
        <v>33253.16967</v>
      </c>
      <c r="M110" s="40"/>
      <c r="N110" s="18"/>
      <c r="O110" s="19"/>
      <c r="P110" s="18"/>
      <c r="Q110" s="21">
        <v>1000.0</v>
      </c>
      <c r="R110" s="21"/>
      <c r="S110" s="21"/>
      <c r="T110" s="18"/>
      <c r="U110" s="18"/>
      <c r="V110" s="21">
        <v>3000.0</v>
      </c>
      <c r="W110" s="21">
        <v>3000.0</v>
      </c>
      <c r="X110" s="21">
        <v>2500.0</v>
      </c>
      <c r="Y110" s="21">
        <v>9000.0</v>
      </c>
      <c r="Z110" s="21">
        <v>1500.0</v>
      </c>
      <c r="AA110" s="21"/>
      <c r="AB110" s="21">
        <v>3000.0</v>
      </c>
      <c r="AC110" s="21">
        <v>800.0</v>
      </c>
      <c r="AD110" s="18"/>
      <c r="AE110" s="21">
        <v>500.0</v>
      </c>
      <c r="AF110" s="21">
        <v>500.0</v>
      </c>
      <c r="AG110" s="18"/>
      <c r="AH110" s="70"/>
      <c r="AI110" s="18"/>
      <c r="AJ110" s="21">
        <v>1000.0</v>
      </c>
      <c r="AK110" s="21">
        <v>7000.0</v>
      </c>
      <c r="AL110" s="21">
        <v>2000.0</v>
      </c>
      <c r="AM110" s="69">
        <v>10000.0</v>
      </c>
      <c r="AN110" s="21"/>
      <c r="AO110" s="18"/>
      <c r="AP110" s="21"/>
    </row>
    <row r="111">
      <c r="A111" s="12">
        <v>2028.0</v>
      </c>
      <c r="B111" s="13" t="s">
        <v>54</v>
      </c>
      <c r="C111" s="15">
        <f t="shared" si="82"/>
        <v>5711895.167</v>
      </c>
      <c r="D111" s="22">
        <f t="shared" si="76"/>
        <v>103228.527</v>
      </c>
      <c r="E111" s="22">
        <f t="shared" si="77"/>
        <v>296050</v>
      </c>
      <c r="F111" s="22">
        <f t="shared" si="78"/>
        <v>108050</v>
      </c>
      <c r="G111" s="22">
        <f t="shared" si="79"/>
        <v>181000</v>
      </c>
      <c r="H111" s="22">
        <f t="shared" si="80"/>
        <v>7000</v>
      </c>
      <c r="J111" s="23">
        <f t="shared" si="81"/>
        <v>399278.527</v>
      </c>
      <c r="K111" s="24">
        <f>K110+L110</f>
        <v>299278.527</v>
      </c>
      <c r="L111" s="18"/>
      <c r="M111" s="18"/>
      <c r="N111" s="26">
        <v>100000.0</v>
      </c>
      <c r="O111" s="19"/>
      <c r="P111" s="18"/>
      <c r="Q111" s="21">
        <v>1000.0</v>
      </c>
      <c r="R111" s="21"/>
      <c r="S111" s="21"/>
      <c r="T111" s="18"/>
      <c r="U111" s="18"/>
      <c r="V111" s="21">
        <v>3000.0</v>
      </c>
      <c r="W111" s="21">
        <v>3000.0</v>
      </c>
      <c r="X111" s="21">
        <v>2500.0</v>
      </c>
      <c r="Y111" s="21">
        <v>9000.0</v>
      </c>
      <c r="Z111" s="21">
        <v>1500.0</v>
      </c>
      <c r="AA111" s="21"/>
      <c r="AB111" s="21">
        <v>3000.0</v>
      </c>
      <c r="AC111" s="21">
        <v>800.0</v>
      </c>
      <c r="AD111" s="26">
        <v>250.0</v>
      </c>
      <c r="AE111" s="21">
        <v>500.0</v>
      </c>
      <c r="AF111" s="21">
        <v>500.0</v>
      </c>
      <c r="AG111" s="18"/>
      <c r="AH111" s="69">
        <v>50000.0</v>
      </c>
      <c r="AI111" s="18"/>
      <c r="AJ111" s="21">
        <v>1000.0</v>
      </c>
      <c r="AK111" s="21">
        <v>7000.0</v>
      </c>
      <c r="AL111" s="21">
        <v>2000.0</v>
      </c>
      <c r="AM111" s="69">
        <v>80000.0</v>
      </c>
      <c r="AN111" s="18"/>
      <c r="AO111" s="26"/>
      <c r="AP111" s="21">
        <v>131000.0</v>
      </c>
    </row>
    <row r="112">
      <c r="A112" s="12">
        <v>2028.0</v>
      </c>
      <c r="B112" s="13" t="s">
        <v>55</v>
      </c>
      <c r="C112" s="15">
        <f t="shared" si="82"/>
        <v>5966373.694</v>
      </c>
      <c r="D112" s="22">
        <f t="shared" si="76"/>
        <v>254478.527</v>
      </c>
      <c r="E112" s="22">
        <f t="shared" si="77"/>
        <v>44800</v>
      </c>
      <c r="F112" s="22">
        <f t="shared" si="78"/>
        <v>37800</v>
      </c>
      <c r="G112" s="22">
        <f t="shared" si="79"/>
        <v>0</v>
      </c>
      <c r="H112" s="22">
        <f t="shared" si="80"/>
        <v>7000</v>
      </c>
      <c r="J112" s="23">
        <f t="shared" si="81"/>
        <v>299278.527</v>
      </c>
      <c r="K112" s="24">
        <f>K110+L110</f>
        <v>299278.527</v>
      </c>
      <c r="L112" s="18"/>
      <c r="M112" s="18"/>
      <c r="N112" s="18"/>
      <c r="O112" s="19"/>
      <c r="P112" s="18"/>
      <c r="Q112" s="21">
        <v>1000.0</v>
      </c>
      <c r="R112" s="21"/>
      <c r="S112" s="21"/>
      <c r="T112" s="18"/>
      <c r="U112" s="18"/>
      <c r="V112" s="21">
        <v>3000.0</v>
      </c>
      <c r="W112" s="21">
        <v>3000.0</v>
      </c>
      <c r="X112" s="21">
        <v>2500.0</v>
      </c>
      <c r="Y112" s="21">
        <v>9000.0</v>
      </c>
      <c r="Z112" s="21">
        <v>1500.0</v>
      </c>
      <c r="AA112" s="21"/>
      <c r="AB112" s="21">
        <v>3000.0</v>
      </c>
      <c r="AC112" s="21">
        <v>800.0</v>
      </c>
      <c r="AD112" s="18"/>
      <c r="AE112" s="21">
        <v>500.0</v>
      </c>
      <c r="AF112" s="21">
        <v>500.0</v>
      </c>
      <c r="AG112" s="18"/>
      <c r="AH112" s="70"/>
      <c r="AI112" s="18"/>
      <c r="AJ112" s="21">
        <v>1000.0</v>
      </c>
      <c r="AK112" s="21">
        <v>7000.0</v>
      </c>
      <c r="AL112" s="21">
        <v>2000.0</v>
      </c>
      <c r="AM112" s="69">
        <v>10000.0</v>
      </c>
      <c r="AN112" s="21"/>
      <c r="AO112" s="21"/>
      <c r="AP112" s="21"/>
    </row>
    <row r="113">
      <c r="A113" s="12">
        <v>2028.0</v>
      </c>
      <c r="B113" s="13" t="s">
        <v>43</v>
      </c>
      <c r="C113" s="15">
        <f t="shared" si="82"/>
        <v>6225852.221</v>
      </c>
      <c r="D113" s="22">
        <f t="shared" si="76"/>
        <v>259478.527</v>
      </c>
      <c r="E113" s="22">
        <f t="shared" si="77"/>
        <v>39800</v>
      </c>
      <c r="F113" s="22">
        <f t="shared" si="78"/>
        <v>32800</v>
      </c>
      <c r="G113" s="22">
        <f t="shared" si="79"/>
        <v>0</v>
      </c>
      <c r="H113" s="22">
        <f t="shared" si="80"/>
        <v>7000</v>
      </c>
      <c r="J113" s="23">
        <f t="shared" si="81"/>
        <v>299278.527</v>
      </c>
      <c r="K113" s="24">
        <f>K110+L110</f>
        <v>299278.527</v>
      </c>
      <c r="L113" s="18"/>
      <c r="M113" s="18"/>
      <c r="N113" s="18"/>
      <c r="O113" s="19"/>
      <c r="P113" s="18"/>
      <c r="Q113" s="21">
        <v>1000.0</v>
      </c>
      <c r="R113" s="21"/>
      <c r="S113" s="21"/>
      <c r="T113" s="18"/>
      <c r="U113" s="18"/>
      <c r="V113" s="21">
        <v>3000.0</v>
      </c>
      <c r="W113" s="21">
        <v>3000.0</v>
      </c>
      <c r="X113" s="21">
        <v>2500.0</v>
      </c>
      <c r="Y113" s="21">
        <v>9000.0</v>
      </c>
      <c r="Z113" s="21">
        <v>1500.0</v>
      </c>
      <c r="AA113" s="21"/>
      <c r="AB113" s="21">
        <v>3000.0</v>
      </c>
      <c r="AC113" s="21">
        <v>800.0</v>
      </c>
      <c r="AD113" s="18"/>
      <c r="AE113" s="21">
        <v>500.0</v>
      </c>
      <c r="AF113" s="21">
        <v>500.0</v>
      </c>
      <c r="AG113" s="18"/>
      <c r="AH113" s="70"/>
      <c r="AI113" s="18"/>
      <c r="AJ113" s="21">
        <v>1000.0</v>
      </c>
      <c r="AK113" s="21">
        <v>7000.0</v>
      </c>
      <c r="AL113" s="21">
        <v>2000.0</v>
      </c>
      <c r="AM113" s="69">
        <v>5000.0</v>
      </c>
      <c r="AN113" s="18"/>
      <c r="AO113" s="18"/>
      <c r="AP113" s="64"/>
    </row>
    <row r="114">
      <c r="A114" s="12">
        <v>2028.0</v>
      </c>
      <c r="B114" s="13" t="s">
        <v>44</v>
      </c>
      <c r="C114" s="15">
        <f t="shared" si="82"/>
        <v>6368080.748</v>
      </c>
      <c r="D114" s="22">
        <f t="shared" si="76"/>
        <v>142228.527</v>
      </c>
      <c r="E114" s="22">
        <f t="shared" si="77"/>
        <v>257050</v>
      </c>
      <c r="F114" s="22">
        <f t="shared" si="78"/>
        <v>69050</v>
      </c>
      <c r="G114" s="22">
        <f t="shared" si="79"/>
        <v>181000</v>
      </c>
      <c r="H114" s="22">
        <f t="shared" si="80"/>
        <v>7000</v>
      </c>
      <c r="J114" s="23">
        <f t="shared" si="81"/>
        <v>399278.527</v>
      </c>
      <c r="K114" s="24">
        <f>K110+L110</f>
        <v>299278.527</v>
      </c>
      <c r="L114" s="18"/>
      <c r="M114" s="18"/>
      <c r="N114" s="26">
        <v>100000.0</v>
      </c>
      <c r="O114" s="19"/>
      <c r="P114" s="18"/>
      <c r="Q114" s="21">
        <v>1000.0</v>
      </c>
      <c r="R114" s="21"/>
      <c r="S114" s="21"/>
      <c r="T114" s="18"/>
      <c r="U114" s="18"/>
      <c r="V114" s="21">
        <v>3000.0</v>
      </c>
      <c r="W114" s="21">
        <v>3000.0</v>
      </c>
      <c r="X114" s="63">
        <v>27500.0</v>
      </c>
      <c r="Y114" s="21">
        <v>9000.0</v>
      </c>
      <c r="Z114" s="21">
        <v>1500.0</v>
      </c>
      <c r="AA114" s="21"/>
      <c r="AB114" s="21">
        <v>3000.0</v>
      </c>
      <c r="AC114" s="21">
        <v>800.0</v>
      </c>
      <c r="AD114" s="26">
        <v>250.0</v>
      </c>
      <c r="AE114" s="21">
        <v>500.0</v>
      </c>
      <c r="AF114" s="21">
        <v>500.0</v>
      </c>
      <c r="AG114" s="18"/>
      <c r="AH114" s="69">
        <v>50000.0</v>
      </c>
      <c r="AI114" s="18"/>
      <c r="AJ114" s="21">
        <v>1000.0</v>
      </c>
      <c r="AK114" s="21">
        <v>7000.0</v>
      </c>
      <c r="AL114" s="21">
        <v>2000.0</v>
      </c>
      <c r="AM114" s="69">
        <v>16000.0</v>
      </c>
      <c r="AN114" s="18"/>
      <c r="AO114" s="26"/>
      <c r="AP114" s="21">
        <v>131000.0</v>
      </c>
    </row>
    <row r="115">
      <c r="A115" s="12">
        <v>2028.0</v>
      </c>
      <c r="B115" s="13" t="s">
        <v>45</v>
      </c>
      <c r="C115" s="15">
        <f t="shared" si="82"/>
        <v>6608559.275</v>
      </c>
      <c r="D115" s="22">
        <f t="shared" si="76"/>
        <v>240478.527</v>
      </c>
      <c r="E115" s="22">
        <f t="shared" si="77"/>
        <v>58800</v>
      </c>
      <c r="F115" s="22">
        <f t="shared" si="78"/>
        <v>51800</v>
      </c>
      <c r="G115" s="22">
        <f t="shared" si="79"/>
        <v>0</v>
      </c>
      <c r="H115" s="22">
        <f t="shared" si="80"/>
        <v>7000</v>
      </c>
      <c r="J115" s="23">
        <f t="shared" si="81"/>
        <v>299278.527</v>
      </c>
      <c r="K115" s="24">
        <f>K110+L110</f>
        <v>299278.527</v>
      </c>
      <c r="L115" s="18"/>
      <c r="M115" s="18"/>
      <c r="N115" s="18"/>
      <c r="O115" s="19"/>
      <c r="P115" s="18"/>
      <c r="Q115" s="21">
        <v>1000.0</v>
      </c>
      <c r="R115" s="21"/>
      <c r="S115" s="21"/>
      <c r="T115" s="18"/>
      <c r="U115" s="18"/>
      <c r="V115" s="21">
        <v>5000.0</v>
      </c>
      <c r="W115" s="21">
        <v>5000.0</v>
      </c>
      <c r="X115" s="21">
        <v>6500.0</v>
      </c>
      <c r="Y115" s="21">
        <v>9000.0</v>
      </c>
      <c r="Z115" s="21">
        <v>1500.0</v>
      </c>
      <c r="AA115" s="21"/>
      <c r="AB115" s="21">
        <v>3000.0</v>
      </c>
      <c r="AC115" s="21">
        <v>800.0</v>
      </c>
      <c r="AD115" s="18"/>
      <c r="AE115" s="21">
        <v>500.0</v>
      </c>
      <c r="AF115" s="21">
        <v>500.0</v>
      </c>
      <c r="AG115" s="18"/>
      <c r="AH115" s="70"/>
      <c r="AI115" s="18"/>
      <c r="AJ115" s="21">
        <v>1000.0</v>
      </c>
      <c r="AK115" s="21">
        <v>7000.0</v>
      </c>
      <c r="AL115" s="21">
        <v>2000.0</v>
      </c>
      <c r="AM115" s="69">
        <v>16000.0</v>
      </c>
      <c r="AN115" s="18"/>
      <c r="AO115" s="21"/>
      <c r="AP115" s="21"/>
    </row>
    <row r="116">
      <c r="A116" s="12">
        <v>2028.0</v>
      </c>
      <c r="B116" s="13" t="s">
        <v>47</v>
      </c>
      <c r="C116" s="15">
        <f t="shared" si="82"/>
        <v>6823037.802</v>
      </c>
      <c r="D116" s="22">
        <f t="shared" si="76"/>
        <v>214478.527</v>
      </c>
      <c r="E116" s="22">
        <f t="shared" si="77"/>
        <v>84800</v>
      </c>
      <c r="F116" s="22">
        <f t="shared" si="78"/>
        <v>77800</v>
      </c>
      <c r="G116" s="22">
        <f t="shared" si="79"/>
        <v>0</v>
      </c>
      <c r="H116" s="22">
        <f t="shared" si="80"/>
        <v>7000</v>
      </c>
      <c r="J116" s="23">
        <f t="shared" si="81"/>
        <v>299278.527</v>
      </c>
      <c r="K116" s="24">
        <f>K110+L110</f>
        <v>299278.527</v>
      </c>
      <c r="L116" s="18"/>
      <c r="M116" s="18"/>
      <c r="N116" s="18"/>
      <c r="O116" s="19"/>
      <c r="P116" s="18"/>
      <c r="Q116" s="21">
        <v>1000.0</v>
      </c>
      <c r="R116" s="21"/>
      <c r="S116" s="21"/>
      <c r="T116" s="18"/>
      <c r="U116" s="18"/>
      <c r="V116" s="21">
        <v>3000.0</v>
      </c>
      <c r="W116" s="21">
        <v>3000.0</v>
      </c>
      <c r="X116" s="21">
        <v>2500.0</v>
      </c>
      <c r="Y116" s="21">
        <v>9000.0</v>
      </c>
      <c r="Z116" s="21">
        <v>1500.0</v>
      </c>
      <c r="AA116" s="21"/>
      <c r="AB116" s="21">
        <v>3000.0</v>
      </c>
      <c r="AC116" s="21">
        <v>800.0</v>
      </c>
      <c r="AD116" s="18"/>
      <c r="AE116" s="21">
        <v>500.0</v>
      </c>
      <c r="AF116" s="21">
        <v>500.0</v>
      </c>
      <c r="AG116" s="18"/>
      <c r="AH116" s="70"/>
      <c r="AI116" s="18"/>
      <c r="AJ116" s="21">
        <v>1000.0</v>
      </c>
      <c r="AK116" s="21">
        <v>7000.0</v>
      </c>
      <c r="AL116" s="21">
        <v>2000.0</v>
      </c>
      <c r="AM116" s="69">
        <v>50000.0</v>
      </c>
      <c r="AN116" s="21"/>
      <c r="AO116" s="18"/>
      <c r="AP116" s="64"/>
    </row>
    <row r="117">
      <c r="A117" s="12">
        <v>2028.0</v>
      </c>
      <c r="B117" s="13" t="s">
        <v>48</v>
      </c>
      <c r="C117" s="15">
        <f t="shared" si="82"/>
        <v>6975466.329</v>
      </c>
      <c r="D117" s="22">
        <f t="shared" si="76"/>
        <v>152428.527</v>
      </c>
      <c r="E117" s="22">
        <f t="shared" si="77"/>
        <v>246850</v>
      </c>
      <c r="F117" s="22">
        <f t="shared" si="78"/>
        <v>58050</v>
      </c>
      <c r="G117" s="22">
        <f t="shared" si="79"/>
        <v>181800</v>
      </c>
      <c r="H117" s="22">
        <f t="shared" si="80"/>
        <v>7000</v>
      </c>
      <c r="J117" s="23">
        <f t="shared" si="81"/>
        <v>399278.527</v>
      </c>
      <c r="K117" s="24">
        <f>K110+L110</f>
        <v>299278.527</v>
      </c>
      <c r="L117" s="34"/>
      <c r="M117" s="34"/>
      <c r="N117" s="26">
        <v>100000.0</v>
      </c>
      <c r="O117" s="35"/>
      <c r="P117" s="34"/>
      <c r="Q117" s="21">
        <v>1000.0</v>
      </c>
      <c r="R117" s="21"/>
      <c r="S117" s="21"/>
      <c r="T117" s="34"/>
      <c r="U117" s="34"/>
      <c r="V117" s="21">
        <v>3000.0</v>
      </c>
      <c r="W117" s="21">
        <v>3000.0</v>
      </c>
      <c r="X117" s="21">
        <v>2500.0</v>
      </c>
      <c r="Y117" s="21">
        <v>9000.0</v>
      </c>
      <c r="Z117" s="21">
        <v>1500.0</v>
      </c>
      <c r="AA117" s="21"/>
      <c r="AB117" s="21">
        <v>3000.0</v>
      </c>
      <c r="AC117" s="21">
        <v>800.0</v>
      </c>
      <c r="AD117" s="26">
        <v>250.0</v>
      </c>
      <c r="AE117" s="21">
        <v>500.0</v>
      </c>
      <c r="AF117" s="21">
        <v>500.0</v>
      </c>
      <c r="AG117" s="36">
        <v>500.0</v>
      </c>
      <c r="AH117" s="69">
        <v>50000.0</v>
      </c>
      <c r="AI117" s="38">
        <v>300.0</v>
      </c>
      <c r="AJ117" s="21">
        <v>1000.0</v>
      </c>
      <c r="AK117" s="21">
        <v>7000.0</v>
      </c>
      <c r="AL117" s="21">
        <v>2000.0</v>
      </c>
      <c r="AM117" s="69">
        <v>30000.0</v>
      </c>
      <c r="AN117" s="21"/>
      <c r="AO117" s="26"/>
      <c r="AP117" s="21">
        <v>131000.0</v>
      </c>
    </row>
    <row r="118">
      <c r="A118" s="71">
        <v>2027.0</v>
      </c>
      <c r="B118" s="72" t="s">
        <v>1</v>
      </c>
      <c r="C118" s="73">
        <f>C117</f>
        <v>6975466.329</v>
      </c>
      <c r="D118" s="73">
        <f t="shared" ref="D118:Z118" si="83">SUM(D106:D117)</f>
        <v>2401429.646</v>
      </c>
      <c r="E118" s="73">
        <f t="shared" si="83"/>
        <v>1456900</v>
      </c>
      <c r="F118" s="73">
        <f t="shared" si="83"/>
        <v>645100</v>
      </c>
      <c r="G118" s="73">
        <f t="shared" si="83"/>
        <v>724800</v>
      </c>
      <c r="H118" s="73">
        <f t="shared" si="83"/>
        <v>87000</v>
      </c>
      <c r="I118" s="73">
        <f t="shared" si="83"/>
        <v>0</v>
      </c>
      <c r="J118" s="73">
        <f t="shared" si="83"/>
        <v>3858329.646</v>
      </c>
      <c r="K118" s="74">
        <f t="shared" si="83"/>
        <v>3425076.476</v>
      </c>
      <c r="L118" s="75">
        <f t="shared" si="83"/>
        <v>33253.16967</v>
      </c>
      <c r="M118" s="75">
        <f t="shared" si="83"/>
        <v>0</v>
      </c>
      <c r="N118" s="75">
        <f t="shared" si="83"/>
        <v>400000</v>
      </c>
      <c r="O118" s="75">
        <f t="shared" si="83"/>
        <v>0</v>
      </c>
      <c r="P118" s="75">
        <f t="shared" si="83"/>
        <v>0</v>
      </c>
      <c r="Q118" s="74">
        <f t="shared" si="83"/>
        <v>12000</v>
      </c>
      <c r="R118" s="74">
        <f t="shared" si="83"/>
        <v>0</v>
      </c>
      <c r="S118" s="74">
        <f t="shared" si="83"/>
        <v>0</v>
      </c>
      <c r="T118" s="75">
        <f t="shared" si="83"/>
        <v>0</v>
      </c>
      <c r="U118" s="75">
        <f t="shared" si="83"/>
        <v>0</v>
      </c>
      <c r="V118" s="74">
        <f t="shared" si="83"/>
        <v>40000</v>
      </c>
      <c r="W118" s="74">
        <f t="shared" si="83"/>
        <v>40000</v>
      </c>
      <c r="X118" s="74">
        <f t="shared" si="83"/>
        <v>83500</v>
      </c>
      <c r="Y118" s="74">
        <f t="shared" si="83"/>
        <v>108000</v>
      </c>
      <c r="Z118" s="74">
        <f t="shared" si="83"/>
        <v>18000</v>
      </c>
      <c r="AA118" s="74"/>
      <c r="AB118" s="75">
        <f t="shared" ref="AB118:AM118" si="84">SUM(AB106:AB117)</f>
        <v>36000</v>
      </c>
      <c r="AC118" s="74">
        <f t="shared" si="84"/>
        <v>9600</v>
      </c>
      <c r="AD118" s="75">
        <f t="shared" si="84"/>
        <v>1000</v>
      </c>
      <c r="AE118" s="74">
        <f t="shared" si="84"/>
        <v>6000</v>
      </c>
      <c r="AF118" s="74">
        <f t="shared" si="84"/>
        <v>6000</v>
      </c>
      <c r="AG118" s="75">
        <f t="shared" si="84"/>
        <v>500</v>
      </c>
      <c r="AH118" s="74">
        <f t="shared" si="84"/>
        <v>200000</v>
      </c>
      <c r="AI118" s="75">
        <f t="shared" si="84"/>
        <v>300</v>
      </c>
      <c r="AJ118" s="75">
        <f t="shared" si="84"/>
        <v>12000</v>
      </c>
      <c r="AK118" s="74">
        <f t="shared" si="84"/>
        <v>87000</v>
      </c>
      <c r="AL118" s="74">
        <f t="shared" si="84"/>
        <v>24000</v>
      </c>
      <c r="AM118" s="74">
        <f t="shared" si="84"/>
        <v>249000</v>
      </c>
      <c r="AN118" s="74"/>
      <c r="AO118" s="74">
        <f t="shared" ref="AO118:AP118" si="85">SUM(AO106:AO117)</f>
        <v>0</v>
      </c>
      <c r="AP118" s="74">
        <f t="shared" si="85"/>
        <v>524000</v>
      </c>
    </row>
    <row r="119">
      <c r="A119" s="71">
        <v>2026.0</v>
      </c>
      <c r="B119" s="76">
        <f>C118-if(D118 &gt; 0, D118, 0)</f>
        <v>4574036.684</v>
      </c>
      <c r="C119" s="50">
        <f>(C118/J118)</f>
        <v>1.807897969</v>
      </c>
      <c r="D119" s="50">
        <f>(D118/J118)</f>
        <v>0.622401367</v>
      </c>
      <c r="E119" s="50">
        <f>(E118/J118)</f>
        <v>0.377598633</v>
      </c>
      <c r="F119" s="50">
        <f>(F118/J118)</f>
        <v>0.1671967041</v>
      </c>
      <c r="G119" s="50">
        <f>(G118/J118)</f>
        <v>0.1878533113</v>
      </c>
      <c r="H119" s="50">
        <f>(H118/J118)</f>
        <v>0.02254861766</v>
      </c>
      <c r="I119" s="51"/>
      <c r="J119" s="52">
        <f>((J118/J104)-1)</f>
        <v>0.1106076623</v>
      </c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</row>
    <row r="120">
      <c r="A120" s="12">
        <v>2029.0</v>
      </c>
      <c r="B120" s="13" t="s">
        <v>49</v>
      </c>
      <c r="C120" s="15">
        <f>SUM(C117,D120)</f>
        <v>7214444.856</v>
      </c>
      <c r="D120" s="22">
        <f t="shared" ref="D120:D131" si="86">J120-E120</f>
        <v>238978.527</v>
      </c>
      <c r="E120" s="22">
        <f t="shared" ref="E120:E131" si="87">SUM(P120:AP120)</f>
        <v>60300</v>
      </c>
      <c r="F120" s="22">
        <f t="shared" ref="F120:F131" si="88">SUM(P120,Q120,V120,W120,X120,Y120,Z120,AB120,AC120,AD120,AE120,AF120,AJ120,AL120,AM120)</f>
        <v>53300</v>
      </c>
      <c r="G120" s="22">
        <f t="shared" ref="G120:G131" si="89">sum(R120,S120,T120,U120,AG120,AH120,AI120,AO120,AP120)</f>
        <v>0</v>
      </c>
      <c r="H120" s="22">
        <f t="shared" ref="H120:H131" si="90">SUM(AK120)</f>
        <v>7000</v>
      </c>
      <c r="J120" s="23">
        <f t="shared" ref="J120:J131" si="91">SUM(K120,L120,N120)</f>
        <v>299278.527</v>
      </c>
      <c r="K120" s="24">
        <f>K110+L110</f>
        <v>299278.527</v>
      </c>
      <c r="L120" s="53"/>
      <c r="M120" s="54"/>
      <c r="N120" s="18"/>
      <c r="O120" s="19"/>
      <c r="P120" s="18"/>
      <c r="Q120" s="21">
        <v>1000.0</v>
      </c>
      <c r="R120" s="21"/>
      <c r="S120" s="21"/>
      <c r="T120" s="21"/>
      <c r="U120" s="18"/>
      <c r="V120" s="21">
        <v>3000.0</v>
      </c>
      <c r="W120" s="21">
        <v>3000.0</v>
      </c>
      <c r="X120" s="63">
        <v>23000.0</v>
      </c>
      <c r="Y120" s="21">
        <v>9000.0</v>
      </c>
      <c r="Z120" s="21">
        <v>1500.0</v>
      </c>
      <c r="AA120" s="21"/>
      <c r="AB120" s="21">
        <v>3000.0</v>
      </c>
      <c r="AC120" s="21">
        <v>800.0</v>
      </c>
      <c r="AD120" s="18"/>
      <c r="AE120" s="21">
        <v>500.0</v>
      </c>
      <c r="AF120" s="21">
        <v>500.0</v>
      </c>
      <c r="AG120" s="18"/>
      <c r="AH120" s="70" t="s">
        <v>46</v>
      </c>
      <c r="AI120" s="21"/>
      <c r="AJ120" s="21">
        <v>1000.0</v>
      </c>
      <c r="AK120" s="21">
        <v>7000.0</v>
      </c>
      <c r="AL120" s="21">
        <v>2000.0</v>
      </c>
      <c r="AM120" s="69">
        <v>5000.0</v>
      </c>
      <c r="AN120" s="21"/>
      <c r="AO120" s="21"/>
      <c r="AP120" s="21"/>
    </row>
    <row r="121">
      <c r="A121" s="12">
        <v>2029.0</v>
      </c>
      <c r="B121" s="13" t="s">
        <v>50</v>
      </c>
      <c r="C121" s="15">
        <f t="shared" ref="C121:C131" si="92">SUM(C120,D121)</f>
        <v>7473923.383</v>
      </c>
      <c r="D121" s="22">
        <f t="shared" si="86"/>
        <v>259478.527</v>
      </c>
      <c r="E121" s="22">
        <f t="shared" si="87"/>
        <v>39800</v>
      </c>
      <c r="F121" s="22">
        <f t="shared" si="88"/>
        <v>32800</v>
      </c>
      <c r="G121" s="22">
        <f t="shared" si="89"/>
        <v>0</v>
      </c>
      <c r="H121" s="22">
        <f t="shared" si="90"/>
        <v>7000</v>
      </c>
      <c r="J121" s="23">
        <f t="shared" si="91"/>
        <v>299278.527</v>
      </c>
      <c r="K121" s="24">
        <f>K110+L110</f>
        <v>299278.527</v>
      </c>
      <c r="L121" s="18"/>
      <c r="M121" s="18"/>
      <c r="N121" s="21"/>
      <c r="O121" s="19"/>
      <c r="P121" s="18"/>
      <c r="Q121" s="21">
        <v>1000.0</v>
      </c>
      <c r="R121" s="21"/>
      <c r="S121" s="21"/>
      <c r="T121" s="21"/>
      <c r="U121" s="18"/>
      <c r="V121" s="21">
        <v>3000.0</v>
      </c>
      <c r="W121" s="21">
        <v>3000.0</v>
      </c>
      <c r="X121" s="21">
        <v>2500.0</v>
      </c>
      <c r="Y121" s="21">
        <v>9000.0</v>
      </c>
      <c r="Z121" s="21">
        <v>1500.0</v>
      </c>
      <c r="AA121" s="21"/>
      <c r="AB121" s="21">
        <v>3000.0</v>
      </c>
      <c r="AC121" s="21">
        <v>800.0</v>
      </c>
      <c r="AD121" s="18"/>
      <c r="AE121" s="21">
        <v>500.0</v>
      </c>
      <c r="AF121" s="21">
        <v>500.0</v>
      </c>
      <c r="AG121" s="18"/>
      <c r="AH121" s="70"/>
      <c r="AI121" s="21"/>
      <c r="AJ121" s="21">
        <v>1000.0</v>
      </c>
      <c r="AK121" s="21">
        <v>7000.0</v>
      </c>
      <c r="AL121" s="21">
        <v>2000.0</v>
      </c>
      <c r="AM121" s="69">
        <v>5000.0</v>
      </c>
      <c r="AN121" s="21"/>
      <c r="AO121" s="18"/>
      <c r="AP121" s="21"/>
    </row>
    <row r="122">
      <c r="A122" s="12">
        <v>2029.0</v>
      </c>
      <c r="B122" s="13" t="s">
        <v>51</v>
      </c>
      <c r="C122" s="15">
        <f t="shared" si="92"/>
        <v>7649151.911</v>
      </c>
      <c r="D122" s="22">
        <f t="shared" si="86"/>
        <v>175228.527</v>
      </c>
      <c r="E122" s="22">
        <f t="shared" si="87"/>
        <v>224050</v>
      </c>
      <c r="F122" s="22">
        <f t="shared" si="88"/>
        <v>36050</v>
      </c>
      <c r="G122" s="22">
        <f t="shared" si="89"/>
        <v>181000</v>
      </c>
      <c r="H122" s="22">
        <f t="shared" si="90"/>
        <v>7000</v>
      </c>
      <c r="J122" s="23">
        <f t="shared" si="91"/>
        <v>399278.527</v>
      </c>
      <c r="K122" s="24">
        <f>K110+L110</f>
        <v>299278.527</v>
      </c>
      <c r="L122" s="18"/>
      <c r="M122" s="18"/>
      <c r="N122" s="26">
        <v>100000.0</v>
      </c>
      <c r="O122" s="19"/>
      <c r="P122" s="18"/>
      <c r="Q122" s="21">
        <v>1000.0</v>
      </c>
      <c r="R122" s="21"/>
      <c r="S122" s="21"/>
      <c r="T122" s="21"/>
      <c r="U122" s="18"/>
      <c r="V122" s="21">
        <v>3000.0</v>
      </c>
      <c r="W122" s="21">
        <v>3000.0</v>
      </c>
      <c r="X122" s="21">
        <v>2500.0</v>
      </c>
      <c r="Y122" s="21">
        <v>9000.0</v>
      </c>
      <c r="Z122" s="21">
        <v>1500.0</v>
      </c>
      <c r="AA122" s="21"/>
      <c r="AB122" s="21">
        <v>3000.0</v>
      </c>
      <c r="AC122" s="21">
        <v>800.0</v>
      </c>
      <c r="AD122" s="26">
        <v>250.0</v>
      </c>
      <c r="AE122" s="21">
        <v>500.0</v>
      </c>
      <c r="AF122" s="21">
        <v>500.0</v>
      </c>
      <c r="AG122" s="21"/>
      <c r="AH122" s="69">
        <v>50000.0</v>
      </c>
      <c r="AI122" s="21"/>
      <c r="AJ122" s="21">
        <v>1000.0</v>
      </c>
      <c r="AK122" s="21">
        <v>7000.0</v>
      </c>
      <c r="AL122" s="21">
        <v>2000.0</v>
      </c>
      <c r="AM122" s="69">
        <v>8000.0</v>
      </c>
      <c r="AN122" s="21"/>
      <c r="AO122" s="26"/>
      <c r="AP122" s="21">
        <v>131000.0</v>
      </c>
    </row>
    <row r="123">
      <c r="A123" s="12">
        <v>2029.0</v>
      </c>
      <c r="B123" s="13" t="s">
        <v>52</v>
      </c>
      <c r="C123" s="15">
        <f t="shared" si="92"/>
        <v>7888630.438</v>
      </c>
      <c r="D123" s="22">
        <f t="shared" si="86"/>
        <v>239478.527</v>
      </c>
      <c r="E123" s="22">
        <f t="shared" si="87"/>
        <v>59800</v>
      </c>
      <c r="F123" s="22">
        <f t="shared" si="88"/>
        <v>49800</v>
      </c>
      <c r="G123" s="22">
        <f t="shared" si="89"/>
        <v>0</v>
      </c>
      <c r="H123" s="22">
        <f t="shared" si="90"/>
        <v>10000</v>
      </c>
      <c r="J123" s="23">
        <f t="shared" si="91"/>
        <v>299278.527</v>
      </c>
      <c r="K123" s="24">
        <f>K110+L110</f>
        <v>299278.527</v>
      </c>
      <c r="L123" s="18"/>
      <c r="M123" s="18"/>
      <c r="N123" s="18"/>
      <c r="O123" s="19"/>
      <c r="P123" s="18"/>
      <c r="Q123" s="21">
        <v>1000.0</v>
      </c>
      <c r="R123" s="21"/>
      <c r="S123" s="21"/>
      <c r="T123" s="18"/>
      <c r="U123" s="18"/>
      <c r="V123" s="21">
        <v>5000.0</v>
      </c>
      <c r="W123" s="21">
        <v>5000.0</v>
      </c>
      <c r="X123" s="21">
        <v>6500.0</v>
      </c>
      <c r="Y123" s="21">
        <v>9000.0</v>
      </c>
      <c r="Z123" s="21">
        <v>1500.0</v>
      </c>
      <c r="AA123" s="21"/>
      <c r="AB123" s="21">
        <v>3000.0</v>
      </c>
      <c r="AC123" s="21">
        <v>800.0</v>
      </c>
      <c r="AD123" s="18"/>
      <c r="AE123" s="21">
        <v>500.0</v>
      </c>
      <c r="AF123" s="21">
        <v>500.0</v>
      </c>
      <c r="AG123" s="21" t="s">
        <v>46</v>
      </c>
      <c r="AH123" s="70"/>
      <c r="AI123" s="18"/>
      <c r="AJ123" s="21">
        <v>1000.0</v>
      </c>
      <c r="AK123" s="21">
        <v>10000.0</v>
      </c>
      <c r="AL123" s="21">
        <v>2000.0</v>
      </c>
      <c r="AM123" s="69">
        <v>14000.0</v>
      </c>
      <c r="AN123" s="18"/>
      <c r="AO123" s="21"/>
      <c r="AP123" s="21"/>
    </row>
    <row r="124">
      <c r="A124" s="12">
        <v>2029.0</v>
      </c>
      <c r="B124" s="13" t="s">
        <v>53</v>
      </c>
      <c r="C124" s="15">
        <f t="shared" si="92"/>
        <v>8180518.78</v>
      </c>
      <c r="D124" s="22">
        <f t="shared" si="86"/>
        <v>291888.3429</v>
      </c>
      <c r="E124" s="22">
        <f t="shared" si="87"/>
        <v>44800</v>
      </c>
      <c r="F124" s="22">
        <f t="shared" si="88"/>
        <v>37800</v>
      </c>
      <c r="G124" s="22">
        <f t="shared" si="89"/>
        <v>0</v>
      </c>
      <c r="H124" s="22">
        <f t="shared" si="90"/>
        <v>7000</v>
      </c>
      <c r="J124" s="23">
        <f t="shared" si="91"/>
        <v>336688.3429</v>
      </c>
      <c r="K124" s="24">
        <f>K110+L110</f>
        <v>299278.527</v>
      </c>
      <c r="L124" s="26">
        <f>K124*0.125</f>
        <v>37409.81588</v>
      </c>
      <c r="M124" s="40"/>
      <c r="N124" s="18"/>
      <c r="O124" s="19"/>
      <c r="P124" s="18"/>
      <c r="Q124" s="21">
        <v>1000.0</v>
      </c>
      <c r="R124" s="21"/>
      <c r="S124" s="21"/>
      <c r="T124" s="18"/>
      <c r="U124" s="18"/>
      <c r="V124" s="21">
        <v>3000.0</v>
      </c>
      <c r="W124" s="21">
        <v>3000.0</v>
      </c>
      <c r="X124" s="21">
        <v>2500.0</v>
      </c>
      <c r="Y124" s="21">
        <v>9000.0</v>
      </c>
      <c r="Z124" s="21">
        <v>1500.0</v>
      </c>
      <c r="AA124" s="21"/>
      <c r="AB124" s="21">
        <v>3000.0</v>
      </c>
      <c r="AC124" s="21">
        <v>800.0</v>
      </c>
      <c r="AD124" s="18"/>
      <c r="AE124" s="21">
        <v>500.0</v>
      </c>
      <c r="AF124" s="21">
        <v>500.0</v>
      </c>
      <c r="AG124" s="18"/>
      <c r="AH124" s="70"/>
      <c r="AI124" s="18"/>
      <c r="AJ124" s="21">
        <v>1000.0</v>
      </c>
      <c r="AK124" s="21">
        <v>7000.0</v>
      </c>
      <c r="AL124" s="21">
        <v>2000.0</v>
      </c>
      <c r="AM124" s="69">
        <v>10000.0</v>
      </c>
      <c r="AN124" s="21"/>
      <c r="AO124" s="18"/>
      <c r="AP124" s="21"/>
    </row>
    <row r="125">
      <c r="A125" s="12">
        <v>2029.0</v>
      </c>
      <c r="B125" s="13" t="s">
        <v>54</v>
      </c>
      <c r="C125" s="15">
        <f t="shared" si="92"/>
        <v>8321157.123</v>
      </c>
      <c r="D125" s="22">
        <f t="shared" si="86"/>
        <v>140638.3429</v>
      </c>
      <c r="E125" s="22">
        <f t="shared" si="87"/>
        <v>296050</v>
      </c>
      <c r="F125" s="22">
        <f t="shared" si="88"/>
        <v>108050</v>
      </c>
      <c r="G125" s="22">
        <f t="shared" si="89"/>
        <v>181000</v>
      </c>
      <c r="H125" s="22">
        <f t="shared" si="90"/>
        <v>7000</v>
      </c>
      <c r="J125" s="23">
        <f t="shared" si="91"/>
        <v>436688.3429</v>
      </c>
      <c r="K125" s="24">
        <f>K124+L124</f>
        <v>336688.3429</v>
      </c>
      <c r="L125" s="18"/>
      <c r="M125" s="18"/>
      <c r="N125" s="26">
        <v>100000.0</v>
      </c>
      <c r="O125" s="19"/>
      <c r="P125" s="18"/>
      <c r="Q125" s="21">
        <v>1000.0</v>
      </c>
      <c r="R125" s="21"/>
      <c r="S125" s="21"/>
      <c r="T125" s="18"/>
      <c r="U125" s="18"/>
      <c r="V125" s="21">
        <v>3000.0</v>
      </c>
      <c r="W125" s="21">
        <v>3000.0</v>
      </c>
      <c r="X125" s="21">
        <v>2500.0</v>
      </c>
      <c r="Y125" s="21">
        <v>9000.0</v>
      </c>
      <c r="Z125" s="21">
        <v>1500.0</v>
      </c>
      <c r="AA125" s="21"/>
      <c r="AB125" s="21">
        <v>3000.0</v>
      </c>
      <c r="AC125" s="21">
        <v>800.0</v>
      </c>
      <c r="AD125" s="26">
        <v>250.0</v>
      </c>
      <c r="AE125" s="21">
        <v>500.0</v>
      </c>
      <c r="AF125" s="21">
        <v>500.0</v>
      </c>
      <c r="AG125" s="18"/>
      <c r="AH125" s="69">
        <v>50000.0</v>
      </c>
      <c r="AI125" s="18"/>
      <c r="AJ125" s="21">
        <v>1000.0</v>
      </c>
      <c r="AK125" s="21">
        <v>7000.0</v>
      </c>
      <c r="AL125" s="21">
        <v>2000.0</v>
      </c>
      <c r="AM125" s="69">
        <v>80000.0</v>
      </c>
      <c r="AN125" s="18"/>
      <c r="AO125" s="26"/>
      <c r="AP125" s="21">
        <v>131000.0</v>
      </c>
    </row>
    <row r="126">
      <c r="A126" s="12">
        <v>2029.0</v>
      </c>
      <c r="B126" s="13" t="s">
        <v>55</v>
      </c>
      <c r="C126" s="15">
        <f t="shared" si="92"/>
        <v>8613045.466</v>
      </c>
      <c r="D126" s="22">
        <f t="shared" si="86"/>
        <v>291888.3429</v>
      </c>
      <c r="E126" s="22">
        <f t="shared" si="87"/>
        <v>44800</v>
      </c>
      <c r="F126" s="22">
        <f t="shared" si="88"/>
        <v>37800</v>
      </c>
      <c r="G126" s="22">
        <f t="shared" si="89"/>
        <v>0</v>
      </c>
      <c r="H126" s="22">
        <f t="shared" si="90"/>
        <v>7000</v>
      </c>
      <c r="J126" s="23">
        <f t="shared" si="91"/>
        <v>336688.3429</v>
      </c>
      <c r="K126" s="24">
        <f>K124+L124</f>
        <v>336688.3429</v>
      </c>
      <c r="L126" s="18"/>
      <c r="M126" s="18"/>
      <c r="N126" s="18"/>
      <c r="O126" s="19"/>
      <c r="P126" s="18"/>
      <c r="Q126" s="21">
        <v>1000.0</v>
      </c>
      <c r="R126" s="21"/>
      <c r="S126" s="21"/>
      <c r="T126" s="18"/>
      <c r="U126" s="18"/>
      <c r="V126" s="21">
        <v>3000.0</v>
      </c>
      <c r="W126" s="21">
        <v>3000.0</v>
      </c>
      <c r="X126" s="21">
        <v>2500.0</v>
      </c>
      <c r="Y126" s="21">
        <v>9000.0</v>
      </c>
      <c r="Z126" s="21">
        <v>1500.0</v>
      </c>
      <c r="AA126" s="21"/>
      <c r="AB126" s="21">
        <v>3000.0</v>
      </c>
      <c r="AC126" s="21">
        <v>800.0</v>
      </c>
      <c r="AD126" s="18"/>
      <c r="AE126" s="21">
        <v>500.0</v>
      </c>
      <c r="AF126" s="21">
        <v>500.0</v>
      </c>
      <c r="AG126" s="18"/>
      <c r="AH126" s="70"/>
      <c r="AI126" s="18"/>
      <c r="AJ126" s="21">
        <v>1000.0</v>
      </c>
      <c r="AK126" s="21">
        <v>7000.0</v>
      </c>
      <c r="AL126" s="21">
        <v>2000.0</v>
      </c>
      <c r="AM126" s="69">
        <v>10000.0</v>
      </c>
      <c r="AN126" s="21"/>
      <c r="AO126" s="21"/>
      <c r="AP126" s="21"/>
    </row>
    <row r="127">
      <c r="A127" s="12">
        <v>2029.0</v>
      </c>
      <c r="B127" s="13" t="s">
        <v>43</v>
      </c>
      <c r="C127" s="15">
        <f t="shared" si="92"/>
        <v>8909933.809</v>
      </c>
      <c r="D127" s="22">
        <f t="shared" si="86"/>
        <v>296888.3429</v>
      </c>
      <c r="E127" s="22">
        <f t="shared" si="87"/>
        <v>39800</v>
      </c>
      <c r="F127" s="22">
        <f t="shared" si="88"/>
        <v>32800</v>
      </c>
      <c r="G127" s="22">
        <f t="shared" si="89"/>
        <v>0</v>
      </c>
      <c r="H127" s="22">
        <f t="shared" si="90"/>
        <v>7000</v>
      </c>
      <c r="J127" s="23">
        <f t="shared" si="91"/>
        <v>336688.3429</v>
      </c>
      <c r="K127" s="24">
        <f>K124+L124</f>
        <v>336688.3429</v>
      </c>
      <c r="L127" s="18"/>
      <c r="M127" s="18"/>
      <c r="N127" s="18"/>
      <c r="O127" s="19"/>
      <c r="P127" s="18"/>
      <c r="Q127" s="21">
        <v>1000.0</v>
      </c>
      <c r="R127" s="21"/>
      <c r="S127" s="21"/>
      <c r="T127" s="18"/>
      <c r="U127" s="18"/>
      <c r="V127" s="21">
        <v>3000.0</v>
      </c>
      <c r="W127" s="21">
        <v>3000.0</v>
      </c>
      <c r="X127" s="21">
        <v>2500.0</v>
      </c>
      <c r="Y127" s="21">
        <v>9000.0</v>
      </c>
      <c r="Z127" s="21">
        <v>1500.0</v>
      </c>
      <c r="AA127" s="21"/>
      <c r="AB127" s="21">
        <v>3000.0</v>
      </c>
      <c r="AC127" s="21">
        <v>800.0</v>
      </c>
      <c r="AD127" s="18"/>
      <c r="AE127" s="21">
        <v>500.0</v>
      </c>
      <c r="AF127" s="21">
        <v>500.0</v>
      </c>
      <c r="AG127" s="18"/>
      <c r="AH127" s="70"/>
      <c r="AI127" s="18"/>
      <c r="AJ127" s="21">
        <v>1000.0</v>
      </c>
      <c r="AK127" s="21">
        <v>7000.0</v>
      </c>
      <c r="AL127" s="21">
        <v>2000.0</v>
      </c>
      <c r="AM127" s="69">
        <v>5000.0</v>
      </c>
      <c r="AN127" s="18"/>
      <c r="AO127" s="18"/>
      <c r="AP127" s="64"/>
    </row>
    <row r="128">
      <c r="A128" s="12">
        <v>2029.0</v>
      </c>
      <c r="B128" s="13" t="s">
        <v>44</v>
      </c>
      <c r="C128" s="15">
        <f t="shared" si="92"/>
        <v>9089572.152</v>
      </c>
      <c r="D128" s="22">
        <f t="shared" si="86"/>
        <v>179638.3429</v>
      </c>
      <c r="E128" s="22">
        <f t="shared" si="87"/>
        <v>257050</v>
      </c>
      <c r="F128" s="22">
        <f t="shared" si="88"/>
        <v>69050</v>
      </c>
      <c r="G128" s="22">
        <f t="shared" si="89"/>
        <v>181000</v>
      </c>
      <c r="H128" s="22">
        <f t="shared" si="90"/>
        <v>7000</v>
      </c>
      <c r="J128" s="23">
        <f t="shared" si="91"/>
        <v>436688.3429</v>
      </c>
      <c r="K128" s="24">
        <f>K124+L124</f>
        <v>336688.3429</v>
      </c>
      <c r="L128" s="18"/>
      <c r="M128" s="18"/>
      <c r="N128" s="26">
        <v>100000.0</v>
      </c>
      <c r="O128" s="19"/>
      <c r="P128" s="18"/>
      <c r="Q128" s="21">
        <v>1000.0</v>
      </c>
      <c r="R128" s="21"/>
      <c r="S128" s="21"/>
      <c r="T128" s="18"/>
      <c r="U128" s="18"/>
      <c r="V128" s="21">
        <v>3000.0</v>
      </c>
      <c r="W128" s="21">
        <v>3000.0</v>
      </c>
      <c r="X128" s="21">
        <v>27500.0</v>
      </c>
      <c r="Y128" s="21">
        <v>9000.0</v>
      </c>
      <c r="Z128" s="21">
        <v>1500.0</v>
      </c>
      <c r="AA128" s="21"/>
      <c r="AB128" s="21">
        <v>3000.0</v>
      </c>
      <c r="AC128" s="21">
        <v>800.0</v>
      </c>
      <c r="AD128" s="26">
        <v>250.0</v>
      </c>
      <c r="AE128" s="21">
        <v>500.0</v>
      </c>
      <c r="AF128" s="21">
        <v>500.0</v>
      </c>
      <c r="AG128" s="18"/>
      <c r="AH128" s="69">
        <v>50000.0</v>
      </c>
      <c r="AI128" s="18"/>
      <c r="AJ128" s="21">
        <v>1000.0</v>
      </c>
      <c r="AK128" s="21">
        <v>7000.0</v>
      </c>
      <c r="AL128" s="21">
        <v>2000.0</v>
      </c>
      <c r="AM128" s="69">
        <v>16000.0</v>
      </c>
      <c r="AN128" s="18"/>
      <c r="AO128" s="26"/>
      <c r="AP128" s="21">
        <v>131000.0</v>
      </c>
    </row>
    <row r="129">
      <c r="A129" s="12">
        <v>2029.0</v>
      </c>
      <c r="B129" s="13" t="s">
        <v>45</v>
      </c>
      <c r="C129" s="15">
        <f t="shared" si="92"/>
        <v>9367460.495</v>
      </c>
      <c r="D129" s="22">
        <f t="shared" si="86"/>
        <v>277888.3429</v>
      </c>
      <c r="E129" s="22">
        <f t="shared" si="87"/>
        <v>58800</v>
      </c>
      <c r="F129" s="22">
        <f t="shared" si="88"/>
        <v>51800</v>
      </c>
      <c r="G129" s="22">
        <f t="shared" si="89"/>
        <v>0</v>
      </c>
      <c r="H129" s="22">
        <f t="shared" si="90"/>
        <v>7000</v>
      </c>
      <c r="J129" s="23">
        <f t="shared" si="91"/>
        <v>336688.3429</v>
      </c>
      <c r="K129" s="24">
        <f>K124+L124</f>
        <v>336688.3429</v>
      </c>
      <c r="L129" s="18"/>
      <c r="M129" s="18"/>
      <c r="N129" s="18"/>
      <c r="O129" s="19"/>
      <c r="P129" s="18"/>
      <c r="Q129" s="21">
        <v>1000.0</v>
      </c>
      <c r="R129" s="21"/>
      <c r="S129" s="21"/>
      <c r="T129" s="18"/>
      <c r="U129" s="18"/>
      <c r="V129" s="21">
        <v>5000.0</v>
      </c>
      <c r="W129" s="21">
        <v>5000.0</v>
      </c>
      <c r="X129" s="21">
        <v>6500.0</v>
      </c>
      <c r="Y129" s="21">
        <v>9000.0</v>
      </c>
      <c r="Z129" s="21">
        <v>1500.0</v>
      </c>
      <c r="AA129" s="21"/>
      <c r="AB129" s="21">
        <v>3000.0</v>
      </c>
      <c r="AC129" s="21">
        <v>800.0</v>
      </c>
      <c r="AD129" s="18"/>
      <c r="AE129" s="21">
        <v>500.0</v>
      </c>
      <c r="AF129" s="21">
        <v>500.0</v>
      </c>
      <c r="AG129" s="18"/>
      <c r="AH129" s="70"/>
      <c r="AI129" s="18"/>
      <c r="AJ129" s="21">
        <v>1000.0</v>
      </c>
      <c r="AK129" s="21">
        <v>7000.0</v>
      </c>
      <c r="AL129" s="21">
        <v>2000.0</v>
      </c>
      <c r="AM129" s="69">
        <v>16000.0</v>
      </c>
      <c r="AN129" s="18"/>
      <c r="AO129" s="21"/>
      <c r="AP129" s="21"/>
    </row>
    <row r="130">
      <c r="A130" s="12">
        <v>2029.0</v>
      </c>
      <c r="B130" s="13" t="s">
        <v>47</v>
      </c>
      <c r="C130" s="15">
        <f t="shared" si="92"/>
        <v>9619348.838</v>
      </c>
      <c r="D130" s="22">
        <f t="shared" si="86"/>
        <v>251888.3429</v>
      </c>
      <c r="E130" s="22">
        <f t="shared" si="87"/>
        <v>84800</v>
      </c>
      <c r="F130" s="22">
        <f t="shared" si="88"/>
        <v>77800</v>
      </c>
      <c r="G130" s="22">
        <f t="shared" si="89"/>
        <v>0</v>
      </c>
      <c r="H130" s="22">
        <f t="shared" si="90"/>
        <v>7000</v>
      </c>
      <c r="J130" s="23">
        <f t="shared" si="91"/>
        <v>336688.3429</v>
      </c>
      <c r="K130" s="24">
        <f>K124+L124</f>
        <v>336688.3429</v>
      </c>
      <c r="L130" s="18"/>
      <c r="M130" s="18"/>
      <c r="N130" s="18"/>
      <c r="O130" s="19"/>
      <c r="P130" s="18"/>
      <c r="Q130" s="21">
        <v>1000.0</v>
      </c>
      <c r="R130" s="21"/>
      <c r="S130" s="21"/>
      <c r="T130" s="18"/>
      <c r="U130" s="18"/>
      <c r="V130" s="21">
        <v>3000.0</v>
      </c>
      <c r="W130" s="21">
        <v>3000.0</v>
      </c>
      <c r="X130" s="21">
        <v>2500.0</v>
      </c>
      <c r="Y130" s="21">
        <v>9000.0</v>
      </c>
      <c r="Z130" s="21">
        <v>1500.0</v>
      </c>
      <c r="AA130" s="21"/>
      <c r="AB130" s="21">
        <v>3000.0</v>
      </c>
      <c r="AC130" s="21">
        <v>800.0</v>
      </c>
      <c r="AD130" s="18"/>
      <c r="AE130" s="21">
        <v>500.0</v>
      </c>
      <c r="AF130" s="21">
        <v>500.0</v>
      </c>
      <c r="AG130" s="18"/>
      <c r="AH130" s="70"/>
      <c r="AI130" s="18"/>
      <c r="AJ130" s="21">
        <v>1000.0</v>
      </c>
      <c r="AK130" s="21">
        <v>7000.0</v>
      </c>
      <c r="AL130" s="21">
        <v>2000.0</v>
      </c>
      <c r="AM130" s="69">
        <v>50000.0</v>
      </c>
      <c r="AN130" s="21"/>
      <c r="AO130" s="18"/>
      <c r="AP130" s="64"/>
    </row>
    <row r="131">
      <c r="A131" s="12">
        <v>2029.0</v>
      </c>
      <c r="B131" s="13" t="s">
        <v>48</v>
      </c>
      <c r="C131" s="15">
        <f t="shared" si="92"/>
        <v>9940187.181</v>
      </c>
      <c r="D131" s="22">
        <f t="shared" si="86"/>
        <v>320838.3429</v>
      </c>
      <c r="E131" s="22">
        <f t="shared" si="87"/>
        <v>115850</v>
      </c>
      <c r="F131" s="22">
        <f t="shared" si="88"/>
        <v>58050</v>
      </c>
      <c r="G131" s="22">
        <f t="shared" si="89"/>
        <v>50800</v>
      </c>
      <c r="H131" s="22">
        <f t="shared" si="90"/>
        <v>7000</v>
      </c>
      <c r="J131" s="23">
        <f t="shared" si="91"/>
        <v>436688.3429</v>
      </c>
      <c r="K131" s="24">
        <f>K124+L124</f>
        <v>336688.3429</v>
      </c>
      <c r="L131" s="34"/>
      <c r="M131" s="34"/>
      <c r="N131" s="26">
        <v>100000.0</v>
      </c>
      <c r="O131" s="35"/>
      <c r="P131" s="34"/>
      <c r="Q131" s="21">
        <v>1000.0</v>
      </c>
      <c r="R131" s="21"/>
      <c r="S131" s="21"/>
      <c r="T131" s="34"/>
      <c r="U131" s="34"/>
      <c r="V131" s="21">
        <v>3000.0</v>
      </c>
      <c r="W131" s="21">
        <v>3000.0</v>
      </c>
      <c r="X131" s="63">
        <v>2500.0</v>
      </c>
      <c r="Y131" s="21">
        <v>9000.0</v>
      </c>
      <c r="Z131" s="21">
        <v>1500.0</v>
      </c>
      <c r="AA131" s="21"/>
      <c r="AB131" s="21">
        <v>3000.0</v>
      </c>
      <c r="AC131" s="21">
        <v>800.0</v>
      </c>
      <c r="AD131" s="26">
        <v>250.0</v>
      </c>
      <c r="AE131" s="21">
        <v>500.0</v>
      </c>
      <c r="AF131" s="21">
        <v>500.0</v>
      </c>
      <c r="AG131" s="36">
        <v>500.0</v>
      </c>
      <c r="AH131" s="69">
        <v>50000.0</v>
      </c>
      <c r="AI131" s="38">
        <v>300.0</v>
      </c>
      <c r="AJ131" s="21">
        <v>1000.0</v>
      </c>
      <c r="AK131" s="21">
        <v>7000.0</v>
      </c>
      <c r="AL131" s="21">
        <v>2000.0</v>
      </c>
      <c r="AM131" s="69">
        <v>30000.0</v>
      </c>
      <c r="AN131" s="21"/>
      <c r="AO131" s="26"/>
      <c r="AP131" s="21"/>
    </row>
    <row r="132">
      <c r="A132" s="71">
        <v>2029.0</v>
      </c>
      <c r="B132" s="72" t="s">
        <v>1</v>
      </c>
      <c r="C132" s="73">
        <f>C131</f>
        <v>9940187.181</v>
      </c>
      <c r="D132" s="73">
        <f t="shared" ref="D132:Z132" si="93">SUM(D120:D131)</f>
        <v>2964720.851</v>
      </c>
      <c r="E132" s="73">
        <f t="shared" si="93"/>
        <v>1325900</v>
      </c>
      <c r="F132" s="73">
        <f t="shared" si="93"/>
        <v>645100</v>
      </c>
      <c r="G132" s="73">
        <f t="shared" si="93"/>
        <v>593800</v>
      </c>
      <c r="H132" s="73">
        <f t="shared" si="93"/>
        <v>87000</v>
      </c>
      <c r="I132" s="73">
        <f t="shared" si="93"/>
        <v>0</v>
      </c>
      <c r="J132" s="73">
        <f t="shared" si="93"/>
        <v>4290620.851</v>
      </c>
      <c r="K132" s="74">
        <f t="shared" si="93"/>
        <v>3853211.035</v>
      </c>
      <c r="L132" s="75">
        <f t="shared" si="93"/>
        <v>37409.81588</v>
      </c>
      <c r="M132" s="75">
        <f t="shared" si="93"/>
        <v>0</v>
      </c>
      <c r="N132" s="75">
        <f t="shared" si="93"/>
        <v>400000</v>
      </c>
      <c r="O132" s="75">
        <f t="shared" si="93"/>
        <v>0</v>
      </c>
      <c r="P132" s="75">
        <f t="shared" si="93"/>
        <v>0</v>
      </c>
      <c r="Q132" s="74">
        <f t="shared" si="93"/>
        <v>12000</v>
      </c>
      <c r="R132" s="74">
        <f t="shared" si="93"/>
        <v>0</v>
      </c>
      <c r="S132" s="74">
        <f t="shared" si="93"/>
        <v>0</v>
      </c>
      <c r="T132" s="75">
        <f t="shared" si="93"/>
        <v>0</v>
      </c>
      <c r="U132" s="75">
        <f t="shared" si="93"/>
        <v>0</v>
      </c>
      <c r="V132" s="74">
        <f t="shared" si="93"/>
        <v>40000</v>
      </c>
      <c r="W132" s="74">
        <f t="shared" si="93"/>
        <v>40000</v>
      </c>
      <c r="X132" s="74">
        <f t="shared" si="93"/>
        <v>83500</v>
      </c>
      <c r="Y132" s="74">
        <f t="shared" si="93"/>
        <v>108000</v>
      </c>
      <c r="Z132" s="74">
        <f t="shared" si="93"/>
        <v>18000</v>
      </c>
      <c r="AA132" s="74"/>
      <c r="AB132" s="75">
        <f t="shared" ref="AB132:AM132" si="94">SUM(AB120:AB131)</f>
        <v>36000</v>
      </c>
      <c r="AC132" s="74">
        <f t="shared" si="94"/>
        <v>9600</v>
      </c>
      <c r="AD132" s="75">
        <f t="shared" si="94"/>
        <v>1000</v>
      </c>
      <c r="AE132" s="74">
        <f t="shared" si="94"/>
        <v>6000</v>
      </c>
      <c r="AF132" s="74">
        <f t="shared" si="94"/>
        <v>6000</v>
      </c>
      <c r="AG132" s="75">
        <f t="shared" si="94"/>
        <v>500</v>
      </c>
      <c r="AH132" s="74">
        <f t="shared" si="94"/>
        <v>200000</v>
      </c>
      <c r="AI132" s="75">
        <f t="shared" si="94"/>
        <v>300</v>
      </c>
      <c r="AJ132" s="75">
        <f t="shared" si="94"/>
        <v>12000</v>
      </c>
      <c r="AK132" s="74">
        <f t="shared" si="94"/>
        <v>87000</v>
      </c>
      <c r="AL132" s="74">
        <f t="shared" si="94"/>
        <v>24000</v>
      </c>
      <c r="AM132" s="74">
        <f t="shared" si="94"/>
        <v>249000</v>
      </c>
      <c r="AN132" s="74"/>
      <c r="AO132" s="74">
        <f t="shared" ref="AO132:AP132" si="95">SUM(AO120:AO131)</f>
        <v>0</v>
      </c>
      <c r="AP132" s="74">
        <f t="shared" si="95"/>
        <v>393000</v>
      </c>
    </row>
    <row r="133">
      <c r="A133" s="71">
        <v>2028.0</v>
      </c>
      <c r="B133" s="76">
        <f>C132-if(D132 &gt; 0, D132, 0)</f>
        <v>6975466.329</v>
      </c>
      <c r="C133" s="50">
        <f>(C132/J132)</f>
        <v>2.316724671</v>
      </c>
      <c r="D133" s="50">
        <f>(D132/J132)</f>
        <v>0.6909771229</v>
      </c>
      <c r="E133" s="50">
        <f>(E132/J132)</f>
        <v>0.3090228771</v>
      </c>
      <c r="F133" s="50">
        <f>(F132/J132)</f>
        <v>0.1503512015</v>
      </c>
      <c r="G133" s="50">
        <f>(G132/J132)</f>
        <v>0.1383948898</v>
      </c>
      <c r="H133" s="50">
        <f>(H132/J132)</f>
        <v>0.02027678581</v>
      </c>
      <c r="I133" s="51"/>
      <c r="J133" s="52">
        <f>((J132/J118)-1)</f>
        <v>0.1120410243</v>
      </c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</row>
    <row r="134">
      <c r="B134" s="84"/>
      <c r="C134" s="85"/>
      <c r="J134" s="84"/>
      <c r="K134" s="85"/>
      <c r="O134" s="84"/>
    </row>
    <row r="135">
      <c r="B135" s="84"/>
      <c r="C135" s="85"/>
      <c r="J135" s="84"/>
      <c r="K135" s="85"/>
      <c r="O135" s="84"/>
    </row>
    <row r="136">
      <c r="B136" s="84"/>
      <c r="C136" s="85"/>
      <c r="J136" s="84"/>
      <c r="K136" s="85"/>
      <c r="O136" s="84"/>
    </row>
    <row r="137">
      <c r="B137" s="84"/>
      <c r="C137" s="85"/>
      <c r="J137" s="84"/>
      <c r="K137" s="85"/>
      <c r="O137" s="84"/>
    </row>
    <row r="138">
      <c r="B138" s="84"/>
      <c r="C138" s="85"/>
      <c r="J138" s="84"/>
      <c r="K138" s="85"/>
      <c r="O138" s="84"/>
    </row>
    <row r="139">
      <c r="B139" s="84"/>
      <c r="C139" s="85"/>
      <c r="J139" s="84"/>
      <c r="K139" s="85"/>
      <c r="O139" s="84"/>
    </row>
    <row r="140">
      <c r="B140" s="84"/>
      <c r="C140" s="85"/>
      <c r="J140" s="84"/>
      <c r="K140" s="85"/>
      <c r="O140" s="84"/>
    </row>
    <row r="141">
      <c r="B141" s="84"/>
      <c r="C141" s="85"/>
      <c r="J141" s="84"/>
      <c r="K141" s="85"/>
      <c r="O141" s="84"/>
    </row>
    <row r="142">
      <c r="B142" s="84"/>
      <c r="C142" s="85"/>
      <c r="J142" s="84"/>
      <c r="K142" s="85"/>
      <c r="O142" s="84"/>
    </row>
    <row r="143">
      <c r="B143" s="84"/>
      <c r="C143" s="85"/>
      <c r="J143" s="84"/>
      <c r="K143" s="85"/>
      <c r="O143" s="84"/>
    </row>
    <row r="144">
      <c r="B144" s="84"/>
      <c r="C144" s="85"/>
      <c r="J144" s="84"/>
      <c r="K144" s="85"/>
      <c r="O144" s="84"/>
    </row>
    <row r="145">
      <c r="B145" s="84"/>
      <c r="C145" s="85"/>
      <c r="J145" s="84"/>
      <c r="K145" s="85"/>
      <c r="O145" s="84"/>
    </row>
    <row r="146">
      <c r="B146" s="84"/>
      <c r="C146" s="85"/>
      <c r="J146" s="84"/>
      <c r="K146" s="85"/>
      <c r="O146" s="84"/>
    </row>
    <row r="147">
      <c r="B147" s="84"/>
      <c r="C147" s="85"/>
      <c r="J147" s="84"/>
      <c r="K147" s="85"/>
      <c r="O147" s="84"/>
    </row>
    <row r="148">
      <c r="B148" s="84"/>
      <c r="C148" s="85"/>
      <c r="J148" s="84"/>
      <c r="K148" s="85"/>
      <c r="O148" s="84"/>
    </row>
    <row r="149">
      <c r="B149" s="84"/>
      <c r="C149" s="85"/>
      <c r="J149" s="84"/>
      <c r="K149" s="85"/>
      <c r="O149" s="84"/>
    </row>
    <row r="150">
      <c r="B150" s="84"/>
      <c r="C150" s="85"/>
      <c r="J150" s="84"/>
      <c r="K150" s="85"/>
      <c r="O150" s="84"/>
    </row>
    <row r="151">
      <c r="B151" s="84"/>
      <c r="C151" s="85"/>
      <c r="J151" s="84"/>
      <c r="K151" s="85"/>
      <c r="O151" s="84"/>
    </row>
    <row r="152">
      <c r="B152" s="84"/>
      <c r="C152" s="85"/>
      <c r="J152" s="84"/>
      <c r="K152" s="85"/>
      <c r="O152" s="84"/>
    </row>
    <row r="153">
      <c r="B153" s="84"/>
      <c r="C153" s="85"/>
      <c r="J153" s="84"/>
      <c r="K153" s="85"/>
      <c r="O153" s="84"/>
    </row>
    <row r="154">
      <c r="B154" s="84"/>
      <c r="C154" s="85"/>
      <c r="J154" s="84"/>
      <c r="K154" s="85"/>
      <c r="O154" s="84"/>
    </row>
    <row r="155">
      <c r="B155" s="84"/>
      <c r="C155" s="85"/>
      <c r="J155" s="84"/>
      <c r="K155" s="85"/>
      <c r="O155" s="84"/>
    </row>
    <row r="156">
      <c r="B156" s="84"/>
      <c r="C156" s="85"/>
      <c r="J156" s="84"/>
      <c r="K156" s="85"/>
      <c r="O156" s="84"/>
    </row>
    <row r="157">
      <c r="B157" s="84"/>
      <c r="C157" s="85"/>
      <c r="J157" s="84"/>
      <c r="K157" s="85"/>
      <c r="O157" s="84"/>
    </row>
    <row r="158">
      <c r="B158" s="84"/>
      <c r="C158" s="85"/>
      <c r="J158" s="84"/>
      <c r="K158" s="85"/>
      <c r="O158" s="84"/>
    </row>
    <row r="159">
      <c r="B159" s="84"/>
      <c r="C159" s="85"/>
      <c r="J159" s="84"/>
      <c r="K159" s="85"/>
      <c r="O159" s="84"/>
    </row>
    <row r="160">
      <c r="B160" s="84"/>
      <c r="C160" s="85"/>
      <c r="J160" s="84"/>
      <c r="K160" s="85"/>
      <c r="O160" s="84"/>
    </row>
    <row r="161">
      <c r="B161" s="84"/>
      <c r="C161" s="85"/>
      <c r="J161" s="84"/>
      <c r="K161" s="85"/>
      <c r="O161" s="84"/>
    </row>
    <row r="162">
      <c r="B162" s="84"/>
      <c r="C162" s="85"/>
      <c r="J162" s="84"/>
      <c r="K162" s="85"/>
      <c r="O162" s="84"/>
    </row>
    <row r="163">
      <c r="B163" s="84"/>
      <c r="C163" s="85"/>
      <c r="J163" s="84"/>
      <c r="K163" s="85"/>
      <c r="O163" s="84"/>
    </row>
    <row r="164">
      <c r="B164" s="84"/>
      <c r="C164" s="85"/>
      <c r="J164" s="84"/>
      <c r="K164" s="85"/>
      <c r="O164" s="84"/>
    </row>
    <row r="165">
      <c r="B165" s="84"/>
      <c r="C165" s="85"/>
      <c r="J165" s="84"/>
      <c r="K165" s="85"/>
      <c r="O165" s="84"/>
    </row>
    <row r="166">
      <c r="B166" s="84"/>
      <c r="C166" s="85"/>
      <c r="J166" s="84"/>
      <c r="K166" s="85"/>
      <c r="O166" s="84"/>
    </row>
    <row r="167">
      <c r="B167" s="84"/>
      <c r="C167" s="85"/>
      <c r="J167" s="84"/>
      <c r="K167" s="85"/>
      <c r="O167" s="84"/>
    </row>
    <row r="168">
      <c r="B168" s="84"/>
      <c r="C168" s="85"/>
      <c r="J168" s="84"/>
      <c r="K168" s="85"/>
      <c r="O168" s="84"/>
    </row>
    <row r="169">
      <c r="B169" s="84"/>
      <c r="C169" s="85"/>
      <c r="J169" s="84"/>
      <c r="K169" s="85"/>
      <c r="O169" s="84"/>
    </row>
    <row r="170">
      <c r="B170" s="84"/>
      <c r="C170" s="85"/>
      <c r="J170" s="84"/>
      <c r="K170" s="85"/>
      <c r="O170" s="84"/>
    </row>
    <row r="171">
      <c r="B171" s="84"/>
      <c r="C171" s="85"/>
      <c r="J171" s="84"/>
      <c r="K171" s="85"/>
      <c r="O171" s="84"/>
    </row>
    <row r="172">
      <c r="B172" s="84"/>
      <c r="C172" s="85"/>
      <c r="J172" s="84"/>
      <c r="K172" s="85"/>
      <c r="O172" s="84"/>
    </row>
    <row r="173">
      <c r="B173" s="84"/>
      <c r="C173" s="85"/>
      <c r="J173" s="84"/>
      <c r="K173" s="85"/>
      <c r="O173" s="84"/>
    </row>
    <row r="174">
      <c r="B174" s="84"/>
      <c r="C174" s="85"/>
      <c r="J174" s="84"/>
      <c r="K174" s="85"/>
      <c r="O174" s="84"/>
    </row>
    <row r="175">
      <c r="B175" s="84"/>
      <c r="C175" s="85"/>
      <c r="J175" s="84"/>
      <c r="K175" s="85"/>
      <c r="O175" s="84"/>
    </row>
    <row r="176">
      <c r="B176" s="84"/>
      <c r="C176" s="85"/>
      <c r="J176" s="84"/>
      <c r="K176" s="85"/>
      <c r="O176" s="84"/>
    </row>
    <row r="177">
      <c r="B177" s="84"/>
      <c r="C177" s="85"/>
      <c r="J177" s="84"/>
      <c r="K177" s="85"/>
      <c r="O177" s="84"/>
    </row>
    <row r="178">
      <c r="B178" s="84"/>
      <c r="C178" s="85"/>
      <c r="J178" s="84"/>
      <c r="K178" s="85"/>
      <c r="O178" s="84"/>
    </row>
    <row r="179">
      <c r="B179" s="84"/>
      <c r="C179" s="85"/>
      <c r="J179" s="84"/>
      <c r="K179" s="85"/>
      <c r="O179" s="84"/>
    </row>
    <row r="180">
      <c r="B180" s="84"/>
      <c r="C180" s="85"/>
      <c r="J180" s="84"/>
      <c r="K180" s="85"/>
      <c r="O180" s="84"/>
    </row>
    <row r="181">
      <c r="B181" s="84"/>
      <c r="C181" s="85"/>
      <c r="J181" s="84"/>
      <c r="K181" s="85"/>
      <c r="O181" s="84"/>
    </row>
    <row r="182">
      <c r="B182" s="84"/>
      <c r="C182" s="85"/>
      <c r="J182" s="84"/>
      <c r="K182" s="85"/>
      <c r="O182" s="84"/>
    </row>
    <row r="183">
      <c r="B183" s="84"/>
      <c r="C183" s="85"/>
      <c r="J183" s="84"/>
      <c r="K183" s="85"/>
      <c r="O183" s="84"/>
    </row>
    <row r="184">
      <c r="B184" s="84"/>
      <c r="C184" s="85"/>
      <c r="J184" s="84"/>
      <c r="K184" s="85"/>
      <c r="O184" s="84"/>
    </row>
    <row r="185">
      <c r="B185" s="84"/>
      <c r="C185" s="85"/>
      <c r="J185" s="84"/>
      <c r="K185" s="85"/>
      <c r="O185" s="84"/>
    </row>
    <row r="186">
      <c r="B186" s="84"/>
      <c r="C186" s="85"/>
      <c r="J186" s="84"/>
      <c r="K186" s="85"/>
      <c r="O186" s="84"/>
    </row>
    <row r="187">
      <c r="B187" s="84"/>
      <c r="C187" s="85"/>
      <c r="J187" s="84"/>
      <c r="K187" s="85"/>
      <c r="O187" s="84"/>
    </row>
    <row r="188">
      <c r="B188" s="84"/>
      <c r="C188" s="85"/>
      <c r="J188" s="84"/>
      <c r="K188" s="85"/>
      <c r="O188" s="84"/>
    </row>
    <row r="189">
      <c r="B189" s="84"/>
      <c r="C189" s="85"/>
      <c r="J189" s="84"/>
      <c r="K189" s="85"/>
      <c r="O189" s="84"/>
    </row>
    <row r="190">
      <c r="B190" s="84"/>
      <c r="C190" s="85"/>
      <c r="J190" s="84"/>
      <c r="K190" s="85"/>
      <c r="O190" s="84"/>
    </row>
    <row r="191">
      <c r="B191" s="84"/>
      <c r="C191" s="85"/>
      <c r="J191" s="84"/>
      <c r="K191" s="85"/>
      <c r="O191" s="84"/>
    </row>
    <row r="192">
      <c r="B192" s="84"/>
      <c r="C192" s="85"/>
      <c r="J192" s="84"/>
      <c r="K192" s="85"/>
      <c r="O192" s="84"/>
    </row>
    <row r="193">
      <c r="B193" s="84"/>
      <c r="C193" s="85"/>
      <c r="J193" s="84"/>
      <c r="K193" s="85"/>
      <c r="O193" s="84"/>
    </row>
    <row r="194">
      <c r="B194" s="84"/>
      <c r="C194" s="85"/>
      <c r="J194" s="84"/>
      <c r="K194" s="85"/>
      <c r="O194" s="84"/>
    </row>
    <row r="195">
      <c r="B195" s="84"/>
      <c r="C195" s="85"/>
      <c r="J195" s="84"/>
      <c r="K195" s="85"/>
      <c r="O195" s="84"/>
    </row>
    <row r="196">
      <c r="B196" s="84"/>
      <c r="C196" s="85"/>
      <c r="J196" s="84"/>
      <c r="K196" s="85"/>
      <c r="O196" s="84"/>
    </row>
    <row r="197">
      <c r="B197" s="84"/>
      <c r="C197" s="85"/>
      <c r="J197" s="84"/>
      <c r="K197" s="85"/>
      <c r="O197" s="84"/>
    </row>
    <row r="198">
      <c r="B198" s="84"/>
      <c r="C198" s="85"/>
      <c r="J198" s="84"/>
      <c r="K198" s="85"/>
      <c r="O198" s="84"/>
    </row>
    <row r="199">
      <c r="B199" s="84"/>
      <c r="C199" s="85"/>
      <c r="J199" s="84"/>
      <c r="K199" s="85"/>
      <c r="O199" s="84"/>
    </row>
    <row r="200">
      <c r="B200" s="84"/>
      <c r="C200" s="85"/>
      <c r="J200" s="84"/>
      <c r="K200" s="85"/>
      <c r="O200" s="84"/>
    </row>
    <row r="201">
      <c r="B201" s="84"/>
      <c r="C201" s="85"/>
      <c r="J201" s="84"/>
      <c r="K201" s="85"/>
      <c r="O201" s="84"/>
    </row>
    <row r="202">
      <c r="B202" s="84"/>
      <c r="C202" s="85"/>
      <c r="J202" s="84"/>
      <c r="K202" s="85"/>
      <c r="O202" s="84"/>
    </row>
    <row r="203">
      <c r="B203" s="84"/>
      <c r="C203" s="85"/>
      <c r="J203" s="84"/>
      <c r="K203" s="85"/>
      <c r="O203" s="84"/>
    </row>
    <row r="204">
      <c r="B204" s="84"/>
      <c r="C204" s="85"/>
      <c r="J204" s="84"/>
      <c r="K204" s="85"/>
      <c r="O204" s="84"/>
    </row>
    <row r="205">
      <c r="B205" s="84"/>
      <c r="C205" s="85"/>
      <c r="J205" s="84"/>
      <c r="K205" s="85"/>
      <c r="O205" s="84"/>
    </row>
    <row r="206">
      <c r="B206" s="84"/>
      <c r="C206" s="85"/>
      <c r="J206" s="84"/>
      <c r="K206" s="85"/>
      <c r="O206" s="84"/>
    </row>
    <row r="207">
      <c r="B207" s="84"/>
      <c r="C207" s="85"/>
      <c r="J207" s="84"/>
      <c r="K207" s="85"/>
      <c r="O207" s="84"/>
    </row>
    <row r="208">
      <c r="B208" s="84"/>
      <c r="C208" s="85"/>
      <c r="J208" s="84"/>
      <c r="K208" s="85"/>
      <c r="O208" s="84"/>
    </row>
    <row r="209">
      <c r="B209" s="84"/>
      <c r="C209" s="85"/>
      <c r="J209" s="84"/>
      <c r="K209" s="85"/>
      <c r="O209" s="84"/>
    </row>
    <row r="210">
      <c r="B210" s="84"/>
      <c r="C210" s="85"/>
      <c r="J210" s="84"/>
      <c r="K210" s="85"/>
      <c r="O210" s="84"/>
    </row>
    <row r="211">
      <c r="B211" s="84"/>
      <c r="C211" s="85"/>
      <c r="J211" s="84"/>
      <c r="K211" s="85"/>
      <c r="O211" s="84"/>
    </row>
    <row r="212">
      <c r="B212" s="84"/>
      <c r="C212" s="85"/>
      <c r="J212" s="84"/>
      <c r="K212" s="85"/>
      <c r="O212" s="84"/>
    </row>
    <row r="213">
      <c r="B213" s="84"/>
      <c r="C213" s="85"/>
      <c r="J213" s="84"/>
      <c r="K213" s="85"/>
      <c r="O213" s="84"/>
    </row>
    <row r="214">
      <c r="B214" s="84"/>
      <c r="C214" s="85"/>
      <c r="J214" s="84"/>
      <c r="K214" s="85"/>
      <c r="O214" s="84"/>
    </row>
    <row r="215">
      <c r="B215" s="84"/>
      <c r="C215" s="85"/>
      <c r="J215" s="84"/>
      <c r="K215" s="85"/>
      <c r="O215" s="84"/>
    </row>
    <row r="216">
      <c r="B216" s="84"/>
      <c r="C216" s="85"/>
      <c r="J216" s="84"/>
      <c r="K216" s="85"/>
      <c r="O216" s="84"/>
    </row>
    <row r="217">
      <c r="B217" s="84"/>
      <c r="C217" s="85"/>
      <c r="J217" s="84"/>
      <c r="K217" s="85"/>
      <c r="O217" s="84"/>
    </row>
    <row r="218">
      <c r="B218" s="84"/>
      <c r="C218" s="85"/>
      <c r="J218" s="84"/>
      <c r="K218" s="85"/>
      <c r="O218" s="84"/>
    </row>
    <row r="219">
      <c r="B219" s="84"/>
      <c r="C219" s="85"/>
      <c r="J219" s="84"/>
      <c r="K219" s="85"/>
      <c r="O219" s="84"/>
    </row>
    <row r="220">
      <c r="B220" s="84"/>
      <c r="C220" s="85"/>
      <c r="J220" s="84"/>
      <c r="K220" s="85"/>
      <c r="O220" s="84"/>
    </row>
    <row r="221">
      <c r="B221" s="84"/>
      <c r="C221" s="85"/>
      <c r="J221" s="84"/>
      <c r="K221" s="85"/>
      <c r="O221" s="84"/>
    </row>
    <row r="222">
      <c r="B222" s="84"/>
      <c r="C222" s="85"/>
      <c r="J222" s="84"/>
      <c r="K222" s="85"/>
      <c r="O222" s="84"/>
    </row>
    <row r="223">
      <c r="B223" s="84"/>
      <c r="C223" s="85"/>
      <c r="J223" s="84"/>
      <c r="K223" s="85"/>
      <c r="O223" s="84"/>
    </row>
    <row r="224">
      <c r="B224" s="84"/>
      <c r="C224" s="85"/>
      <c r="J224" s="84"/>
      <c r="K224" s="85"/>
      <c r="O224" s="84"/>
    </row>
    <row r="225">
      <c r="B225" s="84"/>
      <c r="C225" s="85"/>
      <c r="J225" s="84"/>
      <c r="K225" s="85"/>
      <c r="O225" s="84"/>
    </row>
    <row r="226">
      <c r="B226" s="84"/>
      <c r="C226" s="85"/>
      <c r="J226" s="84"/>
      <c r="K226" s="85"/>
      <c r="O226" s="84"/>
    </row>
    <row r="227">
      <c r="B227" s="84"/>
      <c r="C227" s="85"/>
      <c r="J227" s="84"/>
      <c r="K227" s="85"/>
      <c r="O227" s="84"/>
    </row>
    <row r="228">
      <c r="B228" s="84"/>
      <c r="C228" s="85"/>
      <c r="J228" s="84"/>
      <c r="K228" s="85"/>
      <c r="O228" s="84"/>
    </row>
    <row r="229">
      <c r="B229" s="84"/>
      <c r="C229" s="85"/>
      <c r="J229" s="84"/>
      <c r="K229" s="85"/>
      <c r="O229" s="84"/>
    </row>
    <row r="230">
      <c r="B230" s="84"/>
      <c r="C230" s="85"/>
      <c r="J230" s="84"/>
      <c r="K230" s="85"/>
      <c r="O230" s="84"/>
    </row>
    <row r="231">
      <c r="B231" s="84"/>
      <c r="C231" s="85"/>
      <c r="J231" s="84"/>
      <c r="K231" s="85"/>
      <c r="O231" s="84"/>
    </row>
    <row r="232">
      <c r="B232" s="84"/>
      <c r="C232" s="85"/>
      <c r="J232" s="84"/>
      <c r="K232" s="85"/>
      <c r="O232" s="84"/>
    </row>
    <row r="233">
      <c r="B233" s="84"/>
      <c r="C233" s="85"/>
      <c r="J233" s="84"/>
      <c r="K233" s="85"/>
      <c r="O233" s="84"/>
    </row>
    <row r="234">
      <c r="B234" s="84"/>
      <c r="C234" s="85"/>
      <c r="J234" s="84"/>
      <c r="K234" s="85"/>
      <c r="O234" s="84"/>
    </row>
    <row r="235">
      <c r="B235" s="84"/>
      <c r="C235" s="85"/>
      <c r="J235" s="84"/>
      <c r="K235" s="85"/>
      <c r="O235" s="84"/>
    </row>
    <row r="236">
      <c r="B236" s="84"/>
      <c r="C236" s="85"/>
      <c r="J236" s="84"/>
      <c r="K236" s="85"/>
      <c r="O236" s="84"/>
    </row>
    <row r="237">
      <c r="B237" s="84"/>
      <c r="C237" s="85"/>
      <c r="J237" s="84"/>
      <c r="K237" s="85"/>
      <c r="O237" s="84"/>
    </row>
    <row r="238">
      <c r="B238" s="84"/>
      <c r="C238" s="85"/>
      <c r="J238" s="84"/>
      <c r="K238" s="85"/>
      <c r="O238" s="84"/>
    </row>
    <row r="239">
      <c r="B239" s="84"/>
      <c r="C239" s="85"/>
      <c r="J239" s="84"/>
      <c r="K239" s="85"/>
      <c r="O239" s="84"/>
    </row>
    <row r="240">
      <c r="B240" s="84"/>
      <c r="C240" s="85"/>
      <c r="J240" s="84"/>
      <c r="K240" s="85"/>
      <c r="O240" s="84"/>
    </row>
    <row r="241">
      <c r="B241" s="84"/>
      <c r="C241" s="85"/>
      <c r="J241" s="84"/>
      <c r="K241" s="85"/>
      <c r="O241" s="84"/>
    </row>
    <row r="242">
      <c r="B242" s="84"/>
      <c r="C242" s="85"/>
      <c r="J242" s="84"/>
      <c r="K242" s="85"/>
      <c r="O242" s="84"/>
    </row>
    <row r="243">
      <c r="B243" s="84"/>
      <c r="C243" s="85"/>
      <c r="J243" s="84"/>
      <c r="K243" s="85"/>
      <c r="O243" s="84"/>
    </row>
    <row r="244">
      <c r="B244" s="84"/>
      <c r="C244" s="85"/>
      <c r="J244" s="84"/>
      <c r="K244" s="85"/>
      <c r="O244" s="84"/>
    </row>
    <row r="245">
      <c r="B245" s="84"/>
      <c r="C245" s="85"/>
      <c r="J245" s="84"/>
      <c r="K245" s="85"/>
      <c r="O245" s="84"/>
    </row>
    <row r="246">
      <c r="B246" s="84"/>
      <c r="C246" s="85"/>
      <c r="J246" s="84"/>
      <c r="K246" s="85"/>
      <c r="O246" s="84"/>
    </row>
    <row r="247">
      <c r="B247" s="84"/>
      <c r="C247" s="85"/>
      <c r="J247" s="84"/>
      <c r="K247" s="85"/>
      <c r="O247" s="84"/>
    </row>
    <row r="248">
      <c r="B248" s="84"/>
      <c r="C248" s="85"/>
      <c r="J248" s="84"/>
      <c r="K248" s="85"/>
      <c r="O248" s="84"/>
    </row>
    <row r="249">
      <c r="B249" s="84"/>
      <c r="C249" s="85"/>
      <c r="J249" s="84"/>
      <c r="K249" s="85"/>
      <c r="O249" s="84"/>
    </row>
    <row r="250">
      <c r="B250" s="84"/>
      <c r="C250" s="85"/>
      <c r="J250" s="84"/>
      <c r="K250" s="85"/>
      <c r="O250" s="84"/>
    </row>
    <row r="251">
      <c r="B251" s="84"/>
      <c r="C251" s="85"/>
      <c r="J251" s="84"/>
      <c r="K251" s="85"/>
      <c r="O251" s="84"/>
    </row>
    <row r="252">
      <c r="B252" s="84"/>
      <c r="C252" s="85"/>
      <c r="J252" s="84"/>
      <c r="K252" s="85"/>
      <c r="O252" s="84"/>
    </row>
    <row r="253">
      <c r="B253" s="84"/>
      <c r="C253" s="85"/>
      <c r="J253" s="84"/>
      <c r="K253" s="85"/>
      <c r="O253" s="84"/>
    </row>
    <row r="254">
      <c r="B254" s="84"/>
      <c r="C254" s="85"/>
      <c r="J254" s="84"/>
      <c r="K254" s="85"/>
      <c r="O254" s="84"/>
    </row>
    <row r="255">
      <c r="B255" s="84"/>
      <c r="C255" s="85"/>
      <c r="J255" s="84"/>
      <c r="K255" s="85"/>
      <c r="O255" s="84"/>
    </row>
    <row r="256">
      <c r="B256" s="84"/>
      <c r="C256" s="85"/>
      <c r="J256" s="84"/>
      <c r="K256" s="85"/>
      <c r="O256" s="84"/>
    </row>
    <row r="257">
      <c r="B257" s="84"/>
      <c r="C257" s="85"/>
      <c r="J257" s="84"/>
      <c r="K257" s="85"/>
      <c r="O257" s="84"/>
    </row>
    <row r="258">
      <c r="B258" s="84"/>
      <c r="C258" s="85"/>
      <c r="J258" s="84"/>
      <c r="K258" s="85"/>
      <c r="O258" s="84"/>
    </row>
    <row r="259">
      <c r="B259" s="84"/>
      <c r="C259" s="85"/>
      <c r="J259" s="84"/>
      <c r="K259" s="85"/>
      <c r="O259" s="84"/>
    </row>
    <row r="260">
      <c r="B260" s="84"/>
      <c r="C260" s="85"/>
      <c r="J260" s="84"/>
      <c r="K260" s="85"/>
      <c r="O260" s="84"/>
    </row>
    <row r="261">
      <c r="B261" s="84"/>
      <c r="C261" s="85"/>
      <c r="J261" s="84"/>
      <c r="K261" s="85"/>
      <c r="O261" s="84"/>
    </row>
    <row r="262">
      <c r="B262" s="84"/>
      <c r="C262" s="85"/>
      <c r="J262" s="84"/>
      <c r="K262" s="85"/>
      <c r="O262" s="84"/>
    </row>
    <row r="263">
      <c r="B263" s="84"/>
      <c r="C263" s="85"/>
      <c r="J263" s="84"/>
      <c r="K263" s="85"/>
      <c r="O263" s="84"/>
    </row>
    <row r="264">
      <c r="B264" s="84"/>
      <c r="C264" s="85"/>
      <c r="J264" s="84"/>
      <c r="K264" s="85"/>
      <c r="O264" s="84"/>
    </row>
    <row r="265">
      <c r="B265" s="84"/>
      <c r="C265" s="85"/>
      <c r="J265" s="84"/>
      <c r="K265" s="85"/>
      <c r="O265" s="84"/>
    </row>
    <row r="266">
      <c r="B266" s="84"/>
      <c r="C266" s="85"/>
      <c r="J266" s="84"/>
      <c r="K266" s="85"/>
      <c r="O266" s="84"/>
    </row>
    <row r="267">
      <c r="B267" s="84"/>
      <c r="C267" s="85"/>
      <c r="J267" s="84"/>
      <c r="K267" s="85"/>
      <c r="O267" s="84"/>
    </row>
    <row r="268">
      <c r="B268" s="84"/>
      <c r="C268" s="85"/>
      <c r="J268" s="84"/>
      <c r="K268" s="85"/>
      <c r="O268" s="84"/>
    </row>
    <row r="269">
      <c r="B269" s="84"/>
      <c r="C269" s="85"/>
      <c r="J269" s="84"/>
      <c r="K269" s="85"/>
      <c r="O269" s="84"/>
    </row>
    <row r="270">
      <c r="B270" s="84"/>
      <c r="C270" s="85"/>
      <c r="J270" s="84"/>
      <c r="K270" s="85"/>
      <c r="O270" s="84"/>
    </row>
    <row r="271">
      <c r="B271" s="84"/>
      <c r="C271" s="85"/>
      <c r="J271" s="84"/>
      <c r="K271" s="85"/>
      <c r="O271" s="84"/>
    </row>
    <row r="272">
      <c r="B272" s="84"/>
      <c r="C272" s="85"/>
      <c r="J272" s="84"/>
      <c r="K272" s="85"/>
      <c r="O272" s="84"/>
    </row>
    <row r="273">
      <c r="B273" s="84"/>
      <c r="C273" s="85"/>
      <c r="J273" s="84"/>
      <c r="K273" s="85"/>
      <c r="O273" s="84"/>
    </row>
    <row r="274">
      <c r="B274" s="84"/>
      <c r="C274" s="85"/>
      <c r="J274" s="84"/>
      <c r="K274" s="85"/>
      <c r="O274" s="84"/>
    </row>
    <row r="275">
      <c r="B275" s="84"/>
      <c r="C275" s="85"/>
      <c r="J275" s="84"/>
      <c r="K275" s="85"/>
      <c r="O275" s="84"/>
    </row>
    <row r="276">
      <c r="B276" s="84"/>
      <c r="C276" s="85"/>
      <c r="J276" s="84"/>
      <c r="K276" s="85"/>
      <c r="O276" s="84"/>
    </row>
    <row r="277">
      <c r="B277" s="84"/>
      <c r="C277" s="85"/>
      <c r="J277" s="84"/>
      <c r="K277" s="85"/>
      <c r="O277" s="84"/>
    </row>
    <row r="278">
      <c r="B278" s="84"/>
      <c r="C278" s="85"/>
      <c r="J278" s="84"/>
      <c r="K278" s="85"/>
      <c r="O278" s="84"/>
    </row>
    <row r="279">
      <c r="B279" s="84"/>
      <c r="C279" s="85"/>
      <c r="J279" s="84"/>
      <c r="K279" s="85"/>
      <c r="O279" s="84"/>
    </row>
    <row r="280">
      <c r="B280" s="84"/>
      <c r="C280" s="85"/>
      <c r="J280" s="84"/>
      <c r="K280" s="85"/>
      <c r="O280" s="84"/>
    </row>
    <row r="281">
      <c r="B281" s="84"/>
      <c r="C281" s="85"/>
      <c r="J281" s="84"/>
      <c r="K281" s="85"/>
      <c r="O281" s="84"/>
    </row>
    <row r="282">
      <c r="B282" s="84"/>
      <c r="C282" s="85"/>
      <c r="J282" s="84"/>
      <c r="K282" s="85"/>
      <c r="O282" s="84"/>
    </row>
    <row r="283">
      <c r="B283" s="84"/>
      <c r="C283" s="85"/>
      <c r="J283" s="84"/>
      <c r="K283" s="85"/>
      <c r="O283" s="84"/>
    </row>
    <row r="284">
      <c r="B284" s="84"/>
      <c r="C284" s="85"/>
      <c r="J284" s="84"/>
      <c r="K284" s="85"/>
      <c r="O284" s="84"/>
    </row>
    <row r="285">
      <c r="B285" s="84"/>
      <c r="C285" s="85"/>
      <c r="J285" s="84"/>
      <c r="K285" s="85"/>
      <c r="O285" s="84"/>
    </row>
    <row r="286">
      <c r="B286" s="84"/>
      <c r="C286" s="85"/>
      <c r="J286" s="84"/>
      <c r="K286" s="85"/>
      <c r="O286" s="84"/>
    </row>
    <row r="287">
      <c r="B287" s="84"/>
      <c r="C287" s="85"/>
      <c r="J287" s="84"/>
      <c r="K287" s="85"/>
      <c r="O287" s="84"/>
    </row>
    <row r="288">
      <c r="B288" s="84"/>
      <c r="C288" s="85"/>
      <c r="J288" s="84"/>
      <c r="K288" s="85"/>
      <c r="O288" s="84"/>
    </row>
    <row r="289">
      <c r="B289" s="84"/>
      <c r="C289" s="85"/>
      <c r="J289" s="84"/>
      <c r="K289" s="85"/>
      <c r="O289" s="84"/>
    </row>
    <row r="290">
      <c r="B290" s="84"/>
      <c r="C290" s="85"/>
      <c r="J290" s="84"/>
      <c r="K290" s="85"/>
      <c r="O290" s="84"/>
    </row>
    <row r="291">
      <c r="B291" s="84"/>
      <c r="C291" s="85"/>
      <c r="J291" s="84"/>
      <c r="K291" s="85"/>
      <c r="O291" s="84"/>
    </row>
    <row r="292">
      <c r="B292" s="84"/>
      <c r="C292" s="85"/>
      <c r="J292" s="84"/>
      <c r="K292" s="85"/>
      <c r="O292" s="84"/>
    </row>
    <row r="293">
      <c r="B293" s="84"/>
      <c r="C293" s="85"/>
      <c r="J293" s="84"/>
      <c r="K293" s="85"/>
      <c r="O293" s="84"/>
    </row>
    <row r="294">
      <c r="B294" s="84"/>
      <c r="C294" s="85"/>
      <c r="J294" s="84"/>
      <c r="K294" s="85"/>
      <c r="O294" s="84"/>
    </row>
    <row r="295">
      <c r="B295" s="84"/>
      <c r="C295" s="85"/>
      <c r="J295" s="84"/>
      <c r="K295" s="85"/>
      <c r="O295" s="84"/>
    </row>
    <row r="296">
      <c r="B296" s="84"/>
      <c r="C296" s="85"/>
      <c r="J296" s="84"/>
      <c r="K296" s="85"/>
      <c r="O296" s="84"/>
    </row>
    <row r="297">
      <c r="B297" s="84"/>
      <c r="C297" s="85"/>
      <c r="J297" s="84"/>
      <c r="K297" s="85"/>
      <c r="O297" s="84"/>
    </row>
    <row r="298">
      <c r="B298" s="84"/>
      <c r="C298" s="85"/>
      <c r="J298" s="84"/>
      <c r="K298" s="85"/>
      <c r="O298" s="84"/>
    </row>
    <row r="299">
      <c r="B299" s="84"/>
      <c r="C299" s="85"/>
      <c r="J299" s="84"/>
      <c r="K299" s="85"/>
      <c r="O299" s="84"/>
    </row>
    <row r="300">
      <c r="B300" s="84"/>
      <c r="C300" s="85"/>
      <c r="J300" s="84"/>
      <c r="K300" s="85"/>
      <c r="O300" s="84"/>
    </row>
    <row r="301">
      <c r="B301" s="84"/>
      <c r="C301" s="85"/>
      <c r="J301" s="84"/>
      <c r="K301" s="85"/>
      <c r="O301" s="84"/>
    </row>
    <row r="302">
      <c r="B302" s="84"/>
      <c r="C302" s="85"/>
      <c r="J302" s="84"/>
      <c r="K302" s="85"/>
      <c r="O302" s="84"/>
    </row>
    <row r="303">
      <c r="B303" s="84"/>
      <c r="C303" s="85"/>
      <c r="J303" s="84"/>
      <c r="K303" s="85"/>
      <c r="O303" s="84"/>
    </row>
    <row r="304">
      <c r="B304" s="84"/>
      <c r="C304" s="85"/>
      <c r="J304" s="84"/>
      <c r="K304" s="85"/>
      <c r="O304" s="84"/>
    </row>
    <row r="305">
      <c r="B305" s="84"/>
      <c r="C305" s="85"/>
      <c r="J305" s="84"/>
      <c r="K305" s="85"/>
      <c r="O305" s="84"/>
    </row>
    <row r="306">
      <c r="B306" s="84"/>
      <c r="C306" s="85"/>
      <c r="J306" s="84"/>
      <c r="K306" s="85"/>
      <c r="O306" s="84"/>
    </row>
    <row r="307">
      <c r="B307" s="84"/>
      <c r="C307" s="85"/>
      <c r="J307" s="84"/>
      <c r="K307" s="85"/>
      <c r="O307" s="84"/>
    </row>
    <row r="308">
      <c r="B308" s="84"/>
      <c r="C308" s="85"/>
      <c r="J308" s="84"/>
      <c r="K308" s="85"/>
      <c r="O308" s="84"/>
    </row>
    <row r="309">
      <c r="B309" s="84"/>
      <c r="C309" s="85"/>
      <c r="J309" s="84"/>
      <c r="K309" s="85"/>
      <c r="O309" s="84"/>
    </row>
    <row r="310">
      <c r="B310" s="84"/>
      <c r="C310" s="85"/>
      <c r="J310" s="84"/>
      <c r="K310" s="85"/>
      <c r="O310" s="84"/>
    </row>
    <row r="311">
      <c r="B311" s="84"/>
      <c r="C311" s="85"/>
      <c r="J311" s="84"/>
      <c r="K311" s="85"/>
      <c r="O311" s="84"/>
    </row>
    <row r="312">
      <c r="B312" s="84"/>
      <c r="C312" s="85"/>
      <c r="J312" s="84"/>
      <c r="K312" s="85"/>
      <c r="O312" s="84"/>
    </row>
    <row r="313">
      <c r="B313" s="84"/>
      <c r="C313" s="85"/>
      <c r="J313" s="84"/>
      <c r="K313" s="85"/>
      <c r="O313" s="84"/>
    </row>
    <row r="314">
      <c r="B314" s="84"/>
      <c r="C314" s="85"/>
      <c r="J314" s="84"/>
      <c r="K314" s="85"/>
      <c r="O314" s="84"/>
    </row>
    <row r="315">
      <c r="B315" s="84"/>
      <c r="C315" s="85"/>
      <c r="J315" s="84"/>
      <c r="K315" s="85"/>
      <c r="O315" s="84"/>
    </row>
    <row r="316">
      <c r="B316" s="84"/>
      <c r="C316" s="85"/>
      <c r="J316" s="84"/>
      <c r="K316" s="85"/>
      <c r="O316" s="84"/>
    </row>
    <row r="317">
      <c r="B317" s="84"/>
      <c r="C317" s="85"/>
      <c r="J317" s="84"/>
      <c r="K317" s="85"/>
      <c r="O317" s="84"/>
    </row>
    <row r="318">
      <c r="B318" s="84"/>
      <c r="C318" s="85"/>
      <c r="J318" s="84"/>
      <c r="K318" s="85"/>
      <c r="O318" s="84"/>
    </row>
    <row r="319">
      <c r="B319" s="84"/>
      <c r="C319" s="85"/>
      <c r="J319" s="84"/>
      <c r="K319" s="85"/>
      <c r="O319" s="84"/>
    </row>
    <row r="320">
      <c r="B320" s="84"/>
      <c r="C320" s="85"/>
      <c r="J320" s="84"/>
      <c r="K320" s="85"/>
      <c r="O320" s="84"/>
    </row>
    <row r="321">
      <c r="B321" s="84"/>
      <c r="C321" s="85"/>
      <c r="J321" s="84"/>
      <c r="K321" s="85"/>
      <c r="O321" s="84"/>
    </row>
    <row r="322">
      <c r="B322" s="84"/>
      <c r="C322" s="85"/>
      <c r="J322" s="84"/>
      <c r="K322" s="85"/>
      <c r="O322" s="84"/>
    </row>
    <row r="323">
      <c r="B323" s="84"/>
      <c r="C323" s="85"/>
      <c r="J323" s="84"/>
      <c r="K323" s="85"/>
      <c r="O323" s="84"/>
    </row>
    <row r="324">
      <c r="B324" s="84"/>
      <c r="C324" s="85"/>
      <c r="J324" s="84"/>
      <c r="K324" s="85"/>
      <c r="O324" s="84"/>
    </row>
    <row r="325">
      <c r="B325" s="84"/>
      <c r="C325" s="85"/>
      <c r="J325" s="84"/>
      <c r="K325" s="85"/>
      <c r="O325" s="84"/>
    </row>
    <row r="326">
      <c r="B326" s="84"/>
      <c r="C326" s="85"/>
      <c r="J326" s="84"/>
      <c r="K326" s="85"/>
      <c r="O326" s="84"/>
    </row>
    <row r="327">
      <c r="B327" s="84"/>
      <c r="C327" s="85"/>
      <c r="J327" s="84"/>
      <c r="K327" s="85"/>
      <c r="O327" s="84"/>
    </row>
    <row r="328">
      <c r="B328" s="84"/>
      <c r="C328" s="85"/>
      <c r="J328" s="84"/>
      <c r="K328" s="85"/>
      <c r="O328" s="84"/>
    </row>
    <row r="329">
      <c r="B329" s="84"/>
      <c r="C329" s="85"/>
      <c r="J329" s="84"/>
      <c r="K329" s="85"/>
      <c r="O329" s="84"/>
    </row>
    <row r="330">
      <c r="B330" s="84"/>
      <c r="C330" s="85"/>
      <c r="J330" s="84"/>
      <c r="K330" s="85"/>
      <c r="O330" s="84"/>
    </row>
    <row r="331">
      <c r="B331" s="84"/>
      <c r="C331" s="85"/>
      <c r="J331" s="84"/>
      <c r="K331" s="85"/>
      <c r="O331" s="84"/>
    </row>
    <row r="332">
      <c r="B332" s="84"/>
      <c r="C332" s="85"/>
      <c r="J332" s="84"/>
      <c r="K332" s="85"/>
      <c r="O332" s="84"/>
    </row>
    <row r="333">
      <c r="B333" s="84"/>
      <c r="C333" s="85"/>
      <c r="J333" s="84"/>
      <c r="K333" s="85"/>
      <c r="O333" s="84"/>
    </row>
    <row r="334">
      <c r="B334" s="84"/>
      <c r="C334" s="85"/>
      <c r="J334" s="84"/>
      <c r="K334" s="85"/>
      <c r="O334" s="84"/>
    </row>
    <row r="335">
      <c r="B335" s="84"/>
      <c r="C335" s="85"/>
      <c r="J335" s="84"/>
      <c r="K335" s="85"/>
      <c r="O335" s="84"/>
    </row>
    <row r="336">
      <c r="B336" s="84"/>
      <c r="C336" s="85"/>
      <c r="J336" s="84"/>
      <c r="K336" s="85"/>
      <c r="O336" s="84"/>
    </row>
    <row r="337">
      <c r="B337" s="84"/>
      <c r="C337" s="85"/>
      <c r="J337" s="84"/>
      <c r="K337" s="85"/>
      <c r="O337" s="84"/>
    </row>
    <row r="338">
      <c r="B338" s="84"/>
      <c r="C338" s="85"/>
      <c r="J338" s="84"/>
      <c r="K338" s="85"/>
      <c r="O338" s="84"/>
    </row>
    <row r="339">
      <c r="B339" s="84"/>
      <c r="C339" s="85"/>
      <c r="J339" s="84"/>
      <c r="K339" s="85"/>
      <c r="O339" s="84"/>
    </row>
    <row r="340">
      <c r="B340" s="84"/>
      <c r="C340" s="85"/>
      <c r="J340" s="84"/>
      <c r="K340" s="85"/>
      <c r="O340" s="84"/>
    </row>
    <row r="341">
      <c r="B341" s="84"/>
      <c r="C341" s="85"/>
      <c r="J341" s="84"/>
      <c r="K341" s="85"/>
      <c r="O341" s="84"/>
    </row>
    <row r="342">
      <c r="B342" s="84"/>
      <c r="C342" s="85"/>
      <c r="J342" s="84"/>
      <c r="K342" s="85"/>
      <c r="O342" s="84"/>
    </row>
    <row r="343">
      <c r="B343" s="84"/>
      <c r="C343" s="85"/>
      <c r="J343" s="84"/>
      <c r="K343" s="85"/>
      <c r="O343" s="84"/>
    </row>
    <row r="344">
      <c r="B344" s="84"/>
      <c r="C344" s="85"/>
      <c r="J344" s="84"/>
      <c r="K344" s="85"/>
      <c r="O344" s="84"/>
    </row>
    <row r="345">
      <c r="B345" s="84"/>
      <c r="C345" s="85"/>
      <c r="J345" s="84"/>
      <c r="K345" s="85"/>
      <c r="O345" s="84"/>
    </row>
    <row r="346">
      <c r="B346" s="84"/>
      <c r="C346" s="85"/>
      <c r="J346" s="84"/>
      <c r="K346" s="85"/>
      <c r="O346" s="84"/>
    </row>
    <row r="347">
      <c r="B347" s="84"/>
      <c r="C347" s="85"/>
      <c r="J347" s="84"/>
      <c r="K347" s="85"/>
      <c r="O347" s="84"/>
    </row>
    <row r="348">
      <c r="B348" s="84"/>
      <c r="C348" s="85"/>
      <c r="J348" s="84"/>
      <c r="K348" s="85"/>
      <c r="O348" s="84"/>
    </row>
    <row r="349">
      <c r="B349" s="84"/>
      <c r="C349" s="85"/>
      <c r="J349" s="84"/>
      <c r="K349" s="85"/>
      <c r="O349" s="84"/>
    </row>
    <row r="350">
      <c r="B350" s="84"/>
      <c r="C350" s="85"/>
      <c r="J350" s="84"/>
      <c r="K350" s="85"/>
      <c r="O350" s="84"/>
    </row>
    <row r="351">
      <c r="B351" s="84"/>
      <c r="C351" s="85"/>
      <c r="J351" s="84"/>
      <c r="K351" s="85"/>
      <c r="O351" s="84"/>
    </row>
    <row r="352">
      <c r="B352" s="84"/>
      <c r="C352" s="85"/>
      <c r="J352" s="84"/>
      <c r="K352" s="85"/>
      <c r="O352" s="84"/>
    </row>
    <row r="353">
      <c r="B353" s="84"/>
      <c r="C353" s="85"/>
      <c r="J353" s="84"/>
      <c r="K353" s="85"/>
      <c r="O353" s="84"/>
    </row>
    <row r="354">
      <c r="B354" s="84"/>
      <c r="C354" s="85"/>
      <c r="J354" s="84"/>
      <c r="K354" s="85"/>
      <c r="O354" s="84"/>
    </row>
    <row r="355">
      <c r="B355" s="84"/>
      <c r="C355" s="85"/>
      <c r="J355" s="84"/>
      <c r="K355" s="85"/>
      <c r="O355" s="84"/>
    </row>
    <row r="356">
      <c r="B356" s="84"/>
      <c r="C356" s="85"/>
      <c r="J356" s="84"/>
      <c r="K356" s="85"/>
      <c r="O356" s="84"/>
    </row>
    <row r="357">
      <c r="B357" s="84"/>
      <c r="C357" s="85"/>
      <c r="J357" s="84"/>
      <c r="K357" s="85"/>
      <c r="O357" s="84"/>
    </row>
    <row r="358">
      <c r="B358" s="84"/>
      <c r="C358" s="85"/>
      <c r="J358" s="84"/>
      <c r="K358" s="85"/>
      <c r="O358" s="84"/>
    </row>
    <row r="359">
      <c r="B359" s="84"/>
      <c r="C359" s="85"/>
      <c r="J359" s="84"/>
      <c r="K359" s="85"/>
      <c r="O359" s="84"/>
    </row>
    <row r="360">
      <c r="B360" s="84"/>
      <c r="C360" s="85"/>
      <c r="J360" s="84"/>
      <c r="K360" s="85"/>
      <c r="O360" s="84"/>
    </row>
    <row r="361">
      <c r="B361" s="84"/>
      <c r="C361" s="85"/>
      <c r="J361" s="84"/>
      <c r="K361" s="85"/>
      <c r="O361" s="84"/>
    </row>
    <row r="362">
      <c r="B362" s="84"/>
      <c r="C362" s="85"/>
      <c r="J362" s="84"/>
      <c r="K362" s="85"/>
      <c r="O362" s="84"/>
    </row>
    <row r="363">
      <c r="B363" s="84"/>
      <c r="C363" s="85"/>
      <c r="J363" s="84"/>
      <c r="K363" s="85"/>
      <c r="O363" s="84"/>
    </row>
    <row r="364">
      <c r="B364" s="84"/>
      <c r="C364" s="85"/>
      <c r="J364" s="84"/>
      <c r="K364" s="85"/>
      <c r="O364" s="84"/>
    </row>
    <row r="365">
      <c r="B365" s="84"/>
      <c r="C365" s="85"/>
      <c r="J365" s="84"/>
      <c r="K365" s="85"/>
      <c r="O365" s="84"/>
    </row>
    <row r="366">
      <c r="B366" s="84"/>
      <c r="C366" s="85"/>
      <c r="J366" s="84"/>
      <c r="K366" s="85"/>
      <c r="O366" s="84"/>
    </row>
    <row r="367">
      <c r="B367" s="84"/>
      <c r="C367" s="85"/>
      <c r="J367" s="84"/>
      <c r="K367" s="85"/>
      <c r="O367" s="84"/>
    </row>
    <row r="368">
      <c r="B368" s="84"/>
      <c r="C368" s="85"/>
      <c r="J368" s="84"/>
      <c r="K368" s="85"/>
      <c r="O368" s="84"/>
    </row>
    <row r="369">
      <c r="B369" s="84"/>
      <c r="C369" s="85"/>
      <c r="J369" s="84"/>
      <c r="K369" s="85"/>
      <c r="O369" s="84"/>
    </row>
    <row r="370">
      <c r="B370" s="84"/>
      <c r="C370" s="85"/>
      <c r="J370" s="84"/>
      <c r="K370" s="85"/>
      <c r="O370" s="84"/>
    </row>
    <row r="371">
      <c r="B371" s="84"/>
      <c r="C371" s="85"/>
      <c r="J371" s="84"/>
      <c r="K371" s="85"/>
      <c r="O371" s="84"/>
    </row>
    <row r="372">
      <c r="B372" s="84"/>
      <c r="C372" s="85"/>
      <c r="J372" s="84"/>
      <c r="K372" s="85"/>
      <c r="O372" s="84"/>
    </row>
    <row r="373">
      <c r="B373" s="84"/>
      <c r="C373" s="85"/>
      <c r="J373" s="84"/>
      <c r="K373" s="85"/>
      <c r="O373" s="84"/>
    </row>
    <row r="374">
      <c r="B374" s="84"/>
      <c r="C374" s="85"/>
      <c r="J374" s="84"/>
      <c r="K374" s="85"/>
      <c r="O374" s="84"/>
    </row>
    <row r="375">
      <c r="B375" s="84"/>
      <c r="C375" s="85"/>
      <c r="J375" s="84"/>
      <c r="K375" s="85"/>
      <c r="O375" s="84"/>
    </row>
    <row r="376">
      <c r="B376" s="84"/>
      <c r="C376" s="85"/>
      <c r="J376" s="84"/>
      <c r="K376" s="85"/>
      <c r="O376" s="84"/>
    </row>
    <row r="377">
      <c r="B377" s="84"/>
      <c r="C377" s="85"/>
      <c r="J377" s="84"/>
      <c r="K377" s="85"/>
      <c r="O377" s="84"/>
    </row>
    <row r="378">
      <c r="B378" s="84"/>
      <c r="C378" s="85"/>
      <c r="J378" s="84"/>
      <c r="K378" s="85"/>
      <c r="O378" s="84"/>
    </row>
    <row r="379">
      <c r="B379" s="84"/>
      <c r="C379" s="85"/>
      <c r="J379" s="84"/>
      <c r="K379" s="85"/>
      <c r="O379" s="84"/>
    </row>
    <row r="380">
      <c r="B380" s="84"/>
      <c r="C380" s="85"/>
      <c r="J380" s="84"/>
      <c r="K380" s="85"/>
      <c r="O380" s="84"/>
    </row>
    <row r="381">
      <c r="B381" s="84"/>
      <c r="C381" s="85"/>
      <c r="J381" s="84"/>
      <c r="K381" s="85"/>
      <c r="O381" s="84"/>
    </row>
    <row r="382">
      <c r="B382" s="84"/>
      <c r="C382" s="85"/>
      <c r="J382" s="84"/>
      <c r="K382" s="85"/>
      <c r="O382" s="84"/>
    </row>
    <row r="383">
      <c r="B383" s="84"/>
      <c r="C383" s="85"/>
      <c r="J383" s="84"/>
      <c r="K383" s="85"/>
      <c r="O383" s="84"/>
    </row>
    <row r="384">
      <c r="B384" s="84"/>
      <c r="C384" s="85"/>
      <c r="J384" s="84"/>
      <c r="K384" s="85"/>
      <c r="O384" s="84"/>
    </row>
    <row r="385">
      <c r="B385" s="84"/>
      <c r="C385" s="85"/>
      <c r="J385" s="84"/>
      <c r="K385" s="85"/>
      <c r="O385" s="84"/>
    </row>
    <row r="386">
      <c r="B386" s="84"/>
      <c r="C386" s="85"/>
      <c r="J386" s="84"/>
      <c r="K386" s="85"/>
      <c r="O386" s="84"/>
    </row>
    <row r="387">
      <c r="B387" s="84"/>
      <c r="C387" s="85"/>
      <c r="J387" s="84"/>
      <c r="K387" s="85"/>
      <c r="O387" s="84"/>
    </row>
    <row r="388">
      <c r="B388" s="84"/>
      <c r="C388" s="85"/>
      <c r="J388" s="84"/>
      <c r="K388" s="85"/>
      <c r="O388" s="84"/>
    </row>
    <row r="389">
      <c r="B389" s="84"/>
      <c r="C389" s="85"/>
      <c r="J389" s="84"/>
      <c r="K389" s="85"/>
      <c r="O389" s="84"/>
    </row>
    <row r="390">
      <c r="B390" s="84"/>
      <c r="C390" s="85"/>
      <c r="J390" s="84"/>
      <c r="K390" s="85"/>
      <c r="O390" s="84"/>
    </row>
    <row r="391">
      <c r="B391" s="84"/>
      <c r="C391" s="85"/>
      <c r="J391" s="84"/>
      <c r="K391" s="85"/>
      <c r="O391" s="84"/>
    </row>
    <row r="392">
      <c r="B392" s="84"/>
      <c r="C392" s="85"/>
      <c r="J392" s="84"/>
      <c r="K392" s="85"/>
      <c r="O392" s="84"/>
    </row>
    <row r="393">
      <c r="B393" s="84"/>
      <c r="C393" s="85"/>
      <c r="J393" s="84"/>
      <c r="K393" s="85"/>
      <c r="O393" s="84"/>
    </row>
    <row r="394">
      <c r="B394" s="84"/>
      <c r="C394" s="85"/>
      <c r="J394" s="84"/>
      <c r="K394" s="85"/>
      <c r="O394" s="84"/>
    </row>
    <row r="395">
      <c r="B395" s="84"/>
      <c r="C395" s="85"/>
      <c r="J395" s="84"/>
      <c r="K395" s="85"/>
      <c r="O395" s="84"/>
    </row>
    <row r="396">
      <c r="B396" s="84"/>
      <c r="C396" s="85"/>
      <c r="J396" s="84"/>
      <c r="K396" s="85"/>
      <c r="O396" s="84"/>
    </row>
    <row r="397">
      <c r="B397" s="84"/>
      <c r="C397" s="85"/>
      <c r="J397" s="84"/>
      <c r="K397" s="85"/>
      <c r="O397" s="84"/>
    </row>
    <row r="398">
      <c r="B398" s="84"/>
      <c r="C398" s="85"/>
      <c r="J398" s="84"/>
      <c r="K398" s="85"/>
      <c r="O398" s="84"/>
    </row>
    <row r="399">
      <c r="B399" s="84"/>
      <c r="C399" s="85"/>
      <c r="J399" s="84"/>
      <c r="K399" s="85"/>
      <c r="O399" s="84"/>
    </row>
    <row r="400">
      <c r="B400" s="84"/>
      <c r="C400" s="85"/>
      <c r="J400" s="84"/>
      <c r="K400" s="85"/>
      <c r="O400" s="84"/>
    </row>
    <row r="401">
      <c r="B401" s="84"/>
      <c r="C401" s="85"/>
      <c r="J401" s="84"/>
      <c r="K401" s="85"/>
      <c r="O401" s="84"/>
    </row>
    <row r="402">
      <c r="B402" s="84"/>
      <c r="C402" s="85"/>
      <c r="J402" s="84"/>
      <c r="K402" s="85"/>
      <c r="O402" s="84"/>
    </row>
    <row r="403">
      <c r="B403" s="84"/>
      <c r="C403" s="85"/>
      <c r="J403" s="84"/>
      <c r="K403" s="85"/>
      <c r="O403" s="84"/>
    </row>
    <row r="404">
      <c r="B404" s="84"/>
      <c r="C404" s="85"/>
      <c r="J404" s="84"/>
      <c r="K404" s="85"/>
      <c r="O404" s="84"/>
    </row>
    <row r="405">
      <c r="B405" s="84"/>
      <c r="C405" s="85"/>
      <c r="J405" s="84"/>
      <c r="K405" s="85"/>
      <c r="O405" s="84"/>
    </row>
    <row r="406">
      <c r="B406" s="84"/>
      <c r="C406" s="85"/>
      <c r="J406" s="84"/>
      <c r="K406" s="85"/>
      <c r="O406" s="84"/>
    </row>
    <row r="407">
      <c r="B407" s="84"/>
      <c r="C407" s="85"/>
      <c r="J407" s="84"/>
      <c r="K407" s="85"/>
      <c r="O407" s="84"/>
    </row>
    <row r="408">
      <c r="B408" s="84"/>
      <c r="C408" s="85"/>
      <c r="J408" s="84"/>
      <c r="K408" s="85"/>
      <c r="O408" s="84"/>
    </row>
    <row r="409">
      <c r="B409" s="84"/>
      <c r="C409" s="85"/>
      <c r="J409" s="84"/>
      <c r="K409" s="85"/>
      <c r="O409" s="84"/>
    </row>
    <row r="410">
      <c r="B410" s="84"/>
      <c r="C410" s="85"/>
      <c r="J410" s="84"/>
      <c r="K410" s="85"/>
      <c r="O410" s="84"/>
    </row>
    <row r="411">
      <c r="B411" s="84"/>
      <c r="C411" s="85"/>
      <c r="J411" s="84"/>
      <c r="K411" s="85"/>
      <c r="O411" s="84"/>
    </row>
    <row r="412">
      <c r="B412" s="84"/>
      <c r="C412" s="85"/>
      <c r="J412" s="84"/>
      <c r="K412" s="85"/>
      <c r="O412" s="84"/>
    </row>
    <row r="413">
      <c r="B413" s="84"/>
      <c r="C413" s="85"/>
      <c r="J413" s="84"/>
      <c r="K413" s="85"/>
      <c r="O413" s="84"/>
    </row>
    <row r="414">
      <c r="B414" s="84"/>
      <c r="C414" s="85"/>
      <c r="J414" s="84"/>
      <c r="K414" s="85"/>
      <c r="O414" s="84"/>
    </row>
    <row r="415">
      <c r="B415" s="84"/>
      <c r="C415" s="85"/>
      <c r="J415" s="84"/>
      <c r="K415" s="85"/>
      <c r="O415" s="84"/>
    </row>
    <row r="416">
      <c r="B416" s="84"/>
      <c r="C416" s="85"/>
      <c r="J416" s="84"/>
      <c r="K416" s="85"/>
      <c r="O416" s="84"/>
    </row>
    <row r="417">
      <c r="B417" s="84"/>
      <c r="C417" s="85"/>
      <c r="J417" s="84"/>
      <c r="K417" s="85"/>
      <c r="O417" s="84"/>
    </row>
    <row r="418">
      <c r="B418" s="84"/>
      <c r="C418" s="85"/>
      <c r="J418" s="84"/>
      <c r="K418" s="85"/>
      <c r="O418" s="84"/>
    </row>
    <row r="419">
      <c r="B419" s="84"/>
      <c r="C419" s="85"/>
      <c r="J419" s="84"/>
      <c r="K419" s="85"/>
      <c r="O419" s="84"/>
    </row>
    <row r="420">
      <c r="B420" s="84"/>
      <c r="C420" s="85"/>
      <c r="J420" s="84"/>
      <c r="K420" s="85"/>
      <c r="O420" s="84"/>
    </row>
    <row r="421">
      <c r="B421" s="84"/>
      <c r="C421" s="85"/>
      <c r="J421" s="84"/>
      <c r="K421" s="85"/>
      <c r="O421" s="84"/>
    </row>
    <row r="422">
      <c r="B422" s="84"/>
      <c r="C422" s="85"/>
      <c r="J422" s="84"/>
      <c r="K422" s="85"/>
      <c r="O422" s="84"/>
    </row>
    <row r="423">
      <c r="B423" s="84"/>
      <c r="C423" s="85"/>
      <c r="J423" s="84"/>
      <c r="K423" s="85"/>
      <c r="O423" s="84"/>
    </row>
    <row r="424">
      <c r="B424" s="84"/>
      <c r="C424" s="85"/>
      <c r="J424" s="84"/>
      <c r="K424" s="85"/>
      <c r="O424" s="84"/>
    </row>
    <row r="425">
      <c r="B425" s="84"/>
      <c r="C425" s="85"/>
      <c r="J425" s="84"/>
      <c r="K425" s="85"/>
      <c r="O425" s="84"/>
    </row>
    <row r="426">
      <c r="B426" s="84"/>
      <c r="C426" s="85"/>
      <c r="J426" s="84"/>
      <c r="K426" s="85"/>
      <c r="O426" s="84"/>
    </row>
    <row r="427">
      <c r="B427" s="84"/>
      <c r="C427" s="85"/>
      <c r="J427" s="84"/>
      <c r="K427" s="85"/>
      <c r="O427" s="84"/>
    </row>
    <row r="428">
      <c r="B428" s="84"/>
      <c r="C428" s="85"/>
      <c r="J428" s="84"/>
      <c r="K428" s="85"/>
      <c r="O428" s="84"/>
    </row>
    <row r="429">
      <c r="B429" s="84"/>
      <c r="C429" s="85"/>
      <c r="J429" s="84"/>
      <c r="K429" s="85"/>
      <c r="O429" s="84"/>
    </row>
    <row r="430">
      <c r="B430" s="84"/>
      <c r="C430" s="85"/>
      <c r="J430" s="84"/>
      <c r="K430" s="85"/>
      <c r="O430" s="84"/>
    </row>
    <row r="431">
      <c r="B431" s="84"/>
      <c r="C431" s="85"/>
      <c r="J431" s="84"/>
      <c r="K431" s="85"/>
      <c r="O431" s="84"/>
    </row>
    <row r="432">
      <c r="B432" s="84"/>
      <c r="C432" s="85"/>
      <c r="J432" s="84"/>
      <c r="K432" s="85"/>
      <c r="O432" s="84"/>
    </row>
    <row r="433">
      <c r="B433" s="84"/>
      <c r="C433" s="85"/>
      <c r="J433" s="84"/>
      <c r="K433" s="85"/>
      <c r="O433" s="84"/>
    </row>
    <row r="434">
      <c r="B434" s="84"/>
      <c r="C434" s="85"/>
      <c r="J434" s="84"/>
      <c r="K434" s="85"/>
      <c r="O434" s="84"/>
    </row>
    <row r="435">
      <c r="B435" s="84"/>
      <c r="C435" s="85"/>
      <c r="J435" s="84"/>
      <c r="K435" s="85"/>
      <c r="O435" s="84"/>
    </row>
    <row r="436">
      <c r="B436" s="84"/>
      <c r="C436" s="85"/>
      <c r="J436" s="84"/>
      <c r="K436" s="85"/>
      <c r="O436" s="84"/>
    </row>
    <row r="437">
      <c r="B437" s="84"/>
      <c r="C437" s="85"/>
      <c r="J437" s="84"/>
      <c r="K437" s="85"/>
      <c r="O437" s="84"/>
    </row>
    <row r="438">
      <c r="B438" s="84"/>
      <c r="C438" s="85"/>
      <c r="J438" s="84"/>
      <c r="K438" s="85"/>
      <c r="O438" s="84"/>
    </row>
    <row r="439">
      <c r="B439" s="84"/>
      <c r="C439" s="85"/>
      <c r="J439" s="84"/>
      <c r="K439" s="85"/>
      <c r="O439" s="84"/>
    </row>
    <row r="440">
      <c r="B440" s="84"/>
      <c r="C440" s="85"/>
      <c r="J440" s="84"/>
      <c r="K440" s="85"/>
      <c r="O440" s="84"/>
    </row>
    <row r="441">
      <c r="B441" s="84"/>
      <c r="C441" s="85"/>
      <c r="J441" s="84"/>
      <c r="K441" s="85"/>
      <c r="O441" s="84"/>
    </row>
    <row r="442">
      <c r="B442" s="84"/>
      <c r="C442" s="85"/>
      <c r="J442" s="84"/>
      <c r="K442" s="85"/>
      <c r="O442" s="84"/>
    </row>
    <row r="443">
      <c r="B443" s="84"/>
      <c r="C443" s="85"/>
      <c r="J443" s="84"/>
      <c r="K443" s="85"/>
      <c r="O443" s="84"/>
    </row>
    <row r="444">
      <c r="B444" s="84"/>
      <c r="C444" s="85"/>
      <c r="J444" s="84"/>
      <c r="K444" s="85"/>
      <c r="O444" s="84"/>
    </row>
    <row r="445">
      <c r="B445" s="84"/>
      <c r="C445" s="85"/>
      <c r="J445" s="84"/>
      <c r="K445" s="85"/>
      <c r="O445" s="84"/>
    </row>
    <row r="446">
      <c r="B446" s="84"/>
      <c r="C446" s="85"/>
      <c r="J446" s="84"/>
      <c r="K446" s="85"/>
      <c r="O446" s="84"/>
    </row>
    <row r="447">
      <c r="B447" s="84"/>
      <c r="C447" s="85"/>
      <c r="J447" s="84"/>
      <c r="K447" s="85"/>
      <c r="O447" s="84"/>
    </row>
    <row r="448">
      <c r="B448" s="84"/>
      <c r="C448" s="85"/>
      <c r="J448" s="84"/>
      <c r="K448" s="85"/>
      <c r="O448" s="84"/>
    </row>
    <row r="449">
      <c r="B449" s="84"/>
      <c r="C449" s="85"/>
      <c r="J449" s="84"/>
      <c r="K449" s="85"/>
      <c r="O449" s="84"/>
    </row>
    <row r="450">
      <c r="B450" s="84"/>
      <c r="C450" s="85"/>
      <c r="J450" s="84"/>
      <c r="K450" s="85"/>
      <c r="O450" s="84"/>
    </row>
    <row r="451">
      <c r="B451" s="84"/>
      <c r="C451" s="85"/>
      <c r="J451" s="84"/>
      <c r="K451" s="85"/>
      <c r="O451" s="84"/>
    </row>
    <row r="452">
      <c r="B452" s="84"/>
      <c r="C452" s="85"/>
      <c r="J452" s="84"/>
      <c r="K452" s="85"/>
      <c r="O452" s="84"/>
    </row>
    <row r="453">
      <c r="B453" s="84"/>
      <c r="C453" s="85"/>
      <c r="J453" s="84"/>
      <c r="K453" s="85"/>
      <c r="O453" s="84"/>
    </row>
    <row r="454">
      <c r="B454" s="84"/>
      <c r="C454" s="85"/>
      <c r="J454" s="84"/>
      <c r="K454" s="85"/>
      <c r="O454" s="84"/>
    </row>
    <row r="455">
      <c r="B455" s="84"/>
      <c r="C455" s="85"/>
      <c r="J455" s="84"/>
      <c r="K455" s="85"/>
      <c r="O455" s="84"/>
    </row>
    <row r="456">
      <c r="B456" s="84"/>
      <c r="C456" s="85"/>
      <c r="J456" s="84"/>
      <c r="K456" s="85"/>
      <c r="O456" s="84"/>
    </row>
    <row r="457">
      <c r="B457" s="84"/>
      <c r="C457" s="85"/>
      <c r="J457" s="84"/>
      <c r="K457" s="85"/>
      <c r="O457" s="84"/>
    </row>
    <row r="458">
      <c r="B458" s="84"/>
      <c r="C458" s="85"/>
      <c r="J458" s="84"/>
      <c r="K458" s="85"/>
      <c r="O458" s="84"/>
    </row>
    <row r="459">
      <c r="B459" s="84"/>
      <c r="C459" s="85"/>
      <c r="J459" s="84"/>
      <c r="K459" s="85"/>
      <c r="O459" s="84"/>
    </row>
    <row r="460">
      <c r="B460" s="84"/>
      <c r="C460" s="85"/>
      <c r="J460" s="84"/>
      <c r="K460" s="85"/>
      <c r="O460" s="84"/>
    </row>
    <row r="461">
      <c r="B461" s="84"/>
      <c r="C461" s="85"/>
      <c r="J461" s="84"/>
      <c r="K461" s="85"/>
      <c r="O461" s="84"/>
    </row>
    <row r="462">
      <c r="B462" s="84"/>
      <c r="C462" s="85"/>
      <c r="J462" s="84"/>
      <c r="K462" s="85"/>
      <c r="O462" s="84"/>
    </row>
    <row r="463">
      <c r="B463" s="84"/>
      <c r="C463" s="85"/>
      <c r="J463" s="84"/>
      <c r="K463" s="85"/>
      <c r="O463" s="84"/>
    </row>
    <row r="464">
      <c r="B464" s="84"/>
      <c r="C464" s="85"/>
      <c r="J464" s="84"/>
      <c r="K464" s="85"/>
      <c r="O464" s="84"/>
    </row>
    <row r="465">
      <c r="B465" s="84"/>
      <c r="C465" s="85"/>
      <c r="J465" s="84"/>
      <c r="K465" s="85"/>
      <c r="O465" s="84"/>
    </row>
    <row r="466">
      <c r="B466" s="84"/>
      <c r="C466" s="85"/>
      <c r="J466" s="84"/>
      <c r="K466" s="85"/>
      <c r="O466" s="84"/>
    </row>
    <row r="467">
      <c r="B467" s="84"/>
      <c r="C467" s="85"/>
      <c r="J467" s="84"/>
      <c r="K467" s="85"/>
      <c r="O467" s="84"/>
    </row>
    <row r="468">
      <c r="B468" s="84"/>
      <c r="C468" s="85"/>
      <c r="J468" s="84"/>
      <c r="K468" s="85"/>
      <c r="O468" s="84"/>
    </row>
    <row r="469">
      <c r="B469" s="84"/>
      <c r="C469" s="85"/>
      <c r="J469" s="84"/>
      <c r="K469" s="85"/>
      <c r="O469" s="84"/>
    </row>
    <row r="470">
      <c r="B470" s="84"/>
      <c r="C470" s="85"/>
      <c r="J470" s="84"/>
      <c r="K470" s="85"/>
      <c r="O470" s="84"/>
    </row>
    <row r="471">
      <c r="B471" s="84"/>
      <c r="C471" s="85"/>
      <c r="J471" s="84"/>
      <c r="K471" s="85"/>
      <c r="O471" s="84"/>
    </row>
    <row r="472">
      <c r="B472" s="84"/>
      <c r="C472" s="85"/>
      <c r="J472" s="84"/>
      <c r="K472" s="85"/>
      <c r="O472" s="84"/>
    </row>
    <row r="473">
      <c r="B473" s="84"/>
      <c r="C473" s="85"/>
      <c r="J473" s="84"/>
      <c r="K473" s="85"/>
      <c r="O473" s="84"/>
    </row>
    <row r="474">
      <c r="B474" s="84"/>
      <c r="C474" s="85"/>
      <c r="J474" s="84"/>
      <c r="K474" s="85"/>
      <c r="O474" s="84"/>
    </row>
    <row r="475">
      <c r="B475" s="84"/>
      <c r="C475" s="85"/>
      <c r="J475" s="84"/>
      <c r="K475" s="85"/>
      <c r="O475" s="84"/>
    </row>
    <row r="476">
      <c r="B476" s="84"/>
      <c r="C476" s="85"/>
      <c r="J476" s="84"/>
      <c r="K476" s="85"/>
      <c r="O476" s="84"/>
    </row>
    <row r="477">
      <c r="B477" s="84"/>
      <c r="C477" s="85"/>
      <c r="J477" s="84"/>
      <c r="K477" s="85"/>
      <c r="O477" s="84"/>
    </row>
    <row r="478">
      <c r="B478" s="84"/>
      <c r="C478" s="85"/>
      <c r="J478" s="84"/>
      <c r="K478" s="85"/>
      <c r="O478" s="84"/>
    </row>
    <row r="479">
      <c r="B479" s="84"/>
      <c r="C479" s="85"/>
      <c r="J479" s="84"/>
      <c r="K479" s="85"/>
      <c r="O479" s="84"/>
    </row>
    <row r="480">
      <c r="B480" s="84"/>
      <c r="C480" s="85"/>
      <c r="J480" s="84"/>
      <c r="K480" s="85"/>
      <c r="O480" s="84"/>
    </row>
    <row r="481">
      <c r="B481" s="84"/>
      <c r="C481" s="85"/>
      <c r="J481" s="84"/>
      <c r="K481" s="85"/>
      <c r="O481" s="84"/>
    </row>
    <row r="482">
      <c r="B482" s="84"/>
      <c r="C482" s="85"/>
      <c r="J482" s="84"/>
      <c r="K482" s="85"/>
      <c r="O482" s="84"/>
    </row>
    <row r="483">
      <c r="B483" s="84"/>
      <c r="C483" s="85"/>
      <c r="J483" s="84"/>
      <c r="K483" s="85"/>
      <c r="O483" s="84"/>
    </row>
    <row r="484">
      <c r="B484" s="84"/>
      <c r="C484" s="85"/>
      <c r="J484" s="84"/>
      <c r="K484" s="85"/>
      <c r="O484" s="84"/>
    </row>
    <row r="485">
      <c r="B485" s="84"/>
      <c r="C485" s="85"/>
      <c r="J485" s="84"/>
      <c r="K485" s="85"/>
      <c r="O485" s="84"/>
    </row>
    <row r="486">
      <c r="B486" s="84"/>
      <c r="C486" s="85"/>
      <c r="J486" s="84"/>
      <c r="K486" s="85"/>
      <c r="O486" s="84"/>
    </row>
    <row r="487">
      <c r="B487" s="84"/>
      <c r="C487" s="85"/>
      <c r="J487" s="84"/>
      <c r="K487" s="85"/>
      <c r="O487" s="84"/>
    </row>
    <row r="488">
      <c r="B488" s="84"/>
      <c r="C488" s="85"/>
      <c r="J488" s="84"/>
      <c r="K488" s="85"/>
      <c r="O488" s="84"/>
    </row>
    <row r="489">
      <c r="B489" s="84"/>
      <c r="C489" s="85"/>
      <c r="J489" s="84"/>
      <c r="K489" s="85"/>
      <c r="O489" s="84"/>
    </row>
    <row r="490">
      <c r="B490" s="84"/>
      <c r="C490" s="85"/>
      <c r="J490" s="84"/>
      <c r="K490" s="85"/>
      <c r="O490" s="84"/>
    </row>
    <row r="491">
      <c r="B491" s="84"/>
      <c r="C491" s="85"/>
      <c r="J491" s="84"/>
      <c r="K491" s="85"/>
      <c r="O491" s="84"/>
    </row>
    <row r="492">
      <c r="B492" s="84"/>
      <c r="C492" s="85"/>
      <c r="J492" s="84"/>
      <c r="K492" s="85"/>
      <c r="O492" s="84"/>
    </row>
    <row r="493">
      <c r="B493" s="84"/>
      <c r="C493" s="85"/>
      <c r="J493" s="84"/>
      <c r="K493" s="85"/>
      <c r="O493" s="84"/>
    </row>
    <row r="494">
      <c r="B494" s="84"/>
      <c r="C494" s="85"/>
      <c r="J494" s="84"/>
      <c r="K494" s="85"/>
      <c r="O494" s="84"/>
    </row>
    <row r="495">
      <c r="B495" s="84"/>
      <c r="C495" s="85"/>
      <c r="J495" s="84"/>
      <c r="K495" s="85"/>
      <c r="O495" s="84"/>
    </row>
    <row r="496">
      <c r="B496" s="84"/>
      <c r="C496" s="85"/>
      <c r="J496" s="84"/>
      <c r="K496" s="85"/>
      <c r="O496" s="84"/>
    </row>
    <row r="497">
      <c r="B497" s="84"/>
      <c r="C497" s="85"/>
      <c r="J497" s="84"/>
      <c r="K497" s="85"/>
      <c r="O497" s="84"/>
    </row>
    <row r="498">
      <c r="B498" s="84"/>
      <c r="C498" s="85"/>
      <c r="J498" s="84"/>
      <c r="K498" s="85"/>
      <c r="O498" s="84"/>
    </row>
    <row r="499">
      <c r="B499" s="84"/>
      <c r="C499" s="85"/>
      <c r="J499" s="84"/>
      <c r="K499" s="85"/>
      <c r="O499" s="84"/>
    </row>
    <row r="500">
      <c r="B500" s="84"/>
      <c r="C500" s="85"/>
      <c r="J500" s="84"/>
      <c r="K500" s="85"/>
      <c r="O500" s="84"/>
    </row>
    <row r="501">
      <c r="B501" s="84"/>
      <c r="C501" s="85"/>
      <c r="J501" s="84"/>
      <c r="K501" s="85"/>
      <c r="O501" s="84"/>
    </row>
    <row r="502">
      <c r="B502" s="84"/>
      <c r="C502" s="85"/>
      <c r="J502" s="84"/>
      <c r="K502" s="85"/>
      <c r="O502" s="84"/>
    </row>
    <row r="503">
      <c r="B503" s="84"/>
      <c r="C503" s="85"/>
      <c r="J503" s="84"/>
      <c r="K503" s="85"/>
      <c r="O503" s="84"/>
    </row>
    <row r="504">
      <c r="B504" s="84"/>
      <c r="C504" s="85"/>
      <c r="J504" s="84"/>
      <c r="K504" s="85"/>
      <c r="O504" s="84"/>
    </row>
    <row r="505">
      <c r="B505" s="84"/>
      <c r="C505" s="85"/>
      <c r="J505" s="84"/>
      <c r="K505" s="85"/>
      <c r="O505" s="84"/>
    </row>
    <row r="506">
      <c r="B506" s="84"/>
      <c r="C506" s="85"/>
      <c r="J506" s="84"/>
      <c r="K506" s="85"/>
      <c r="O506" s="84"/>
    </row>
    <row r="507">
      <c r="B507" s="84"/>
      <c r="C507" s="85"/>
      <c r="J507" s="84"/>
      <c r="K507" s="85"/>
      <c r="O507" s="84"/>
    </row>
    <row r="508">
      <c r="B508" s="84"/>
      <c r="C508" s="85"/>
      <c r="J508" s="84"/>
      <c r="K508" s="85"/>
      <c r="O508" s="84"/>
    </row>
    <row r="509">
      <c r="B509" s="84"/>
      <c r="C509" s="85"/>
      <c r="J509" s="84"/>
      <c r="K509" s="85"/>
      <c r="O509" s="84"/>
    </row>
    <row r="510">
      <c r="B510" s="84"/>
      <c r="C510" s="85"/>
      <c r="J510" s="84"/>
      <c r="K510" s="85"/>
      <c r="O510" s="84"/>
    </row>
    <row r="511">
      <c r="B511" s="84"/>
      <c r="C511" s="85"/>
      <c r="J511" s="84"/>
      <c r="K511" s="85"/>
      <c r="O511" s="84"/>
    </row>
    <row r="512">
      <c r="B512" s="84"/>
      <c r="C512" s="85"/>
      <c r="J512" s="84"/>
      <c r="K512" s="85"/>
      <c r="O512" s="84"/>
    </row>
    <row r="513">
      <c r="B513" s="84"/>
      <c r="C513" s="85"/>
      <c r="J513" s="84"/>
      <c r="K513" s="85"/>
      <c r="O513" s="84"/>
    </row>
    <row r="514">
      <c r="B514" s="84"/>
      <c r="C514" s="85"/>
      <c r="J514" s="84"/>
      <c r="K514" s="85"/>
      <c r="O514" s="84"/>
    </row>
    <row r="515">
      <c r="B515" s="84"/>
      <c r="C515" s="85"/>
      <c r="J515" s="84"/>
      <c r="K515" s="85"/>
      <c r="O515" s="84"/>
    </row>
    <row r="516">
      <c r="B516" s="84"/>
      <c r="C516" s="85"/>
      <c r="J516" s="84"/>
      <c r="K516" s="85"/>
      <c r="O516" s="84"/>
    </row>
    <row r="517">
      <c r="B517" s="84"/>
      <c r="C517" s="85"/>
      <c r="J517" s="84"/>
      <c r="K517" s="85"/>
      <c r="O517" s="84"/>
    </row>
    <row r="518">
      <c r="B518" s="84"/>
      <c r="C518" s="85"/>
      <c r="J518" s="84"/>
      <c r="K518" s="85"/>
      <c r="O518" s="84"/>
    </row>
    <row r="519">
      <c r="B519" s="84"/>
      <c r="C519" s="85"/>
      <c r="J519" s="84"/>
      <c r="K519" s="85"/>
      <c r="O519" s="84"/>
    </row>
    <row r="520">
      <c r="B520" s="84"/>
      <c r="C520" s="85"/>
      <c r="J520" s="84"/>
      <c r="K520" s="85"/>
      <c r="O520" s="84"/>
    </row>
    <row r="521">
      <c r="B521" s="84"/>
      <c r="C521" s="85"/>
      <c r="J521" s="84"/>
      <c r="K521" s="85"/>
      <c r="O521" s="84"/>
    </row>
    <row r="522">
      <c r="B522" s="84"/>
      <c r="C522" s="85"/>
      <c r="J522" s="84"/>
      <c r="K522" s="85"/>
      <c r="O522" s="84"/>
    </row>
    <row r="523">
      <c r="B523" s="84"/>
      <c r="C523" s="85"/>
      <c r="J523" s="84"/>
      <c r="K523" s="85"/>
      <c r="O523" s="84"/>
    </row>
    <row r="524">
      <c r="B524" s="84"/>
      <c r="C524" s="85"/>
      <c r="J524" s="84"/>
      <c r="K524" s="85"/>
      <c r="O524" s="84"/>
    </row>
    <row r="525">
      <c r="B525" s="84"/>
      <c r="C525" s="85"/>
      <c r="J525" s="84"/>
      <c r="K525" s="85"/>
      <c r="O525" s="84"/>
    </row>
    <row r="526">
      <c r="B526" s="84"/>
      <c r="C526" s="85"/>
      <c r="J526" s="84"/>
      <c r="K526" s="85"/>
      <c r="O526" s="84"/>
    </row>
    <row r="527">
      <c r="B527" s="84"/>
      <c r="C527" s="85"/>
      <c r="J527" s="84"/>
      <c r="K527" s="85"/>
      <c r="O527" s="84"/>
    </row>
    <row r="528">
      <c r="B528" s="84"/>
      <c r="C528" s="85"/>
      <c r="J528" s="84"/>
      <c r="K528" s="85"/>
      <c r="O528" s="84"/>
    </row>
    <row r="529">
      <c r="B529" s="84"/>
      <c r="C529" s="85"/>
      <c r="J529" s="84"/>
      <c r="K529" s="85"/>
      <c r="O529" s="84"/>
    </row>
    <row r="530">
      <c r="B530" s="84"/>
      <c r="C530" s="85"/>
      <c r="J530" s="84"/>
      <c r="K530" s="85"/>
      <c r="O530" s="84"/>
    </row>
    <row r="531">
      <c r="B531" s="84"/>
      <c r="C531" s="85"/>
      <c r="J531" s="84"/>
      <c r="K531" s="85"/>
      <c r="O531" s="84"/>
    </row>
    <row r="532">
      <c r="B532" s="84"/>
      <c r="C532" s="85"/>
      <c r="J532" s="84"/>
      <c r="K532" s="85"/>
      <c r="O532" s="84"/>
    </row>
    <row r="533">
      <c r="B533" s="84"/>
      <c r="C533" s="85"/>
      <c r="J533" s="84"/>
      <c r="K533" s="85"/>
      <c r="O533" s="84"/>
    </row>
    <row r="534">
      <c r="B534" s="84"/>
      <c r="C534" s="85"/>
      <c r="J534" s="84"/>
      <c r="K534" s="85"/>
      <c r="O534" s="84"/>
    </row>
    <row r="535">
      <c r="B535" s="84"/>
      <c r="C535" s="85"/>
      <c r="J535" s="84"/>
      <c r="K535" s="85"/>
      <c r="O535" s="84"/>
    </row>
    <row r="536">
      <c r="B536" s="84"/>
      <c r="C536" s="85"/>
      <c r="J536" s="84"/>
      <c r="K536" s="85"/>
      <c r="O536" s="84"/>
    </row>
    <row r="537">
      <c r="B537" s="84"/>
      <c r="C537" s="85"/>
      <c r="J537" s="84"/>
      <c r="K537" s="85"/>
      <c r="O537" s="84"/>
    </row>
    <row r="538">
      <c r="B538" s="84"/>
      <c r="C538" s="85"/>
      <c r="J538" s="84"/>
      <c r="K538" s="85"/>
      <c r="O538" s="84"/>
    </row>
    <row r="539">
      <c r="B539" s="84"/>
      <c r="C539" s="85"/>
      <c r="J539" s="84"/>
      <c r="K539" s="85"/>
      <c r="O539" s="84"/>
    </row>
    <row r="540">
      <c r="B540" s="84"/>
      <c r="C540" s="85"/>
      <c r="J540" s="84"/>
      <c r="K540" s="85"/>
      <c r="O540" s="84"/>
    </row>
    <row r="541">
      <c r="B541" s="84"/>
      <c r="C541" s="85"/>
      <c r="J541" s="84"/>
      <c r="K541" s="85"/>
      <c r="O541" s="84"/>
    </row>
    <row r="542">
      <c r="B542" s="84"/>
      <c r="C542" s="85"/>
      <c r="J542" s="84"/>
      <c r="K542" s="85"/>
      <c r="O542" s="84"/>
    </row>
    <row r="543">
      <c r="B543" s="84"/>
      <c r="C543" s="85"/>
      <c r="J543" s="84"/>
      <c r="K543" s="85"/>
      <c r="O543" s="84"/>
    </row>
    <row r="544">
      <c r="B544" s="84"/>
      <c r="C544" s="85"/>
      <c r="J544" s="84"/>
      <c r="K544" s="85"/>
      <c r="O544" s="84"/>
    </row>
    <row r="545">
      <c r="B545" s="84"/>
      <c r="C545" s="85"/>
      <c r="J545" s="84"/>
      <c r="K545" s="85"/>
      <c r="O545" s="84"/>
    </row>
    <row r="546">
      <c r="B546" s="84"/>
      <c r="C546" s="85"/>
      <c r="J546" s="84"/>
      <c r="K546" s="85"/>
      <c r="O546" s="84"/>
    </row>
    <row r="547">
      <c r="B547" s="84"/>
      <c r="C547" s="85"/>
      <c r="J547" s="84"/>
      <c r="K547" s="85"/>
      <c r="O547" s="84"/>
    </row>
    <row r="548">
      <c r="B548" s="84"/>
      <c r="C548" s="85"/>
      <c r="J548" s="84"/>
      <c r="K548" s="85"/>
      <c r="O548" s="84"/>
    </row>
    <row r="549">
      <c r="B549" s="84"/>
      <c r="C549" s="85"/>
      <c r="J549" s="84"/>
      <c r="K549" s="85"/>
      <c r="O549" s="84"/>
    </row>
    <row r="550">
      <c r="B550" s="84"/>
      <c r="C550" s="85"/>
      <c r="J550" s="84"/>
      <c r="K550" s="85"/>
      <c r="O550" s="84"/>
    </row>
    <row r="551">
      <c r="B551" s="84"/>
      <c r="C551" s="85"/>
      <c r="J551" s="84"/>
      <c r="K551" s="85"/>
      <c r="O551" s="84"/>
    </row>
    <row r="552">
      <c r="B552" s="84"/>
      <c r="C552" s="85"/>
      <c r="J552" s="84"/>
      <c r="K552" s="85"/>
      <c r="O552" s="84"/>
    </row>
    <row r="553">
      <c r="B553" s="84"/>
      <c r="C553" s="85"/>
      <c r="J553" s="84"/>
      <c r="K553" s="85"/>
      <c r="O553" s="84"/>
    </row>
    <row r="554">
      <c r="B554" s="84"/>
      <c r="C554" s="85"/>
      <c r="J554" s="84"/>
      <c r="K554" s="85"/>
      <c r="O554" s="84"/>
    </row>
    <row r="555">
      <c r="B555" s="84"/>
      <c r="C555" s="85"/>
      <c r="J555" s="84"/>
      <c r="K555" s="85"/>
      <c r="O555" s="84"/>
    </row>
    <row r="556">
      <c r="B556" s="84"/>
      <c r="C556" s="85"/>
      <c r="J556" s="84"/>
      <c r="K556" s="85"/>
      <c r="O556" s="84"/>
    </row>
    <row r="557">
      <c r="B557" s="84"/>
      <c r="C557" s="85"/>
      <c r="J557" s="84"/>
      <c r="K557" s="85"/>
      <c r="O557" s="84"/>
    </row>
    <row r="558">
      <c r="B558" s="84"/>
      <c r="C558" s="85"/>
      <c r="J558" s="84"/>
      <c r="K558" s="85"/>
      <c r="O558" s="84"/>
    </row>
    <row r="559">
      <c r="B559" s="84"/>
      <c r="C559" s="85"/>
      <c r="J559" s="84"/>
      <c r="K559" s="85"/>
      <c r="O559" s="84"/>
    </row>
    <row r="560">
      <c r="B560" s="84"/>
      <c r="C560" s="85"/>
      <c r="J560" s="84"/>
      <c r="K560" s="85"/>
      <c r="O560" s="84"/>
    </row>
    <row r="561">
      <c r="B561" s="84"/>
      <c r="C561" s="85"/>
      <c r="J561" s="84"/>
      <c r="K561" s="85"/>
      <c r="O561" s="84"/>
    </row>
    <row r="562">
      <c r="B562" s="84"/>
      <c r="C562" s="85"/>
      <c r="J562" s="84"/>
      <c r="K562" s="85"/>
      <c r="O562" s="84"/>
    </row>
    <row r="563">
      <c r="B563" s="84"/>
      <c r="C563" s="85"/>
      <c r="J563" s="84"/>
      <c r="K563" s="85"/>
      <c r="O563" s="84"/>
    </row>
    <row r="564">
      <c r="B564" s="84"/>
      <c r="C564" s="85"/>
      <c r="J564" s="84"/>
      <c r="K564" s="85"/>
      <c r="O564" s="84"/>
    </row>
    <row r="565">
      <c r="B565" s="84"/>
      <c r="C565" s="85"/>
      <c r="J565" s="84"/>
      <c r="K565" s="85"/>
      <c r="O565" s="84"/>
    </row>
    <row r="566">
      <c r="B566" s="84"/>
      <c r="C566" s="85"/>
      <c r="J566" s="84"/>
      <c r="K566" s="85"/>
      <c r="O566" s="84"/>
    </row>
    <row r="567">
      <c r="B567" s="84"/>
      <c r="C567" s="85"/>
      <c r="J567" s="84"/>
      <c r="K567" s="85"/>
      <c r="O567" s="84"/>
    </row>
    <row r="568">
      <c r="B568" s="84"/>
      <c r="C568" s="85"/>
      <c r="J568" s="84"/>
      <c r="K568" s="85"/>
      <c r="O568" s="84"/>
    </row>
    <row r="569">
      <c r="B569" s="84"/>
      <c r="C569" s="85"/>
      <c r="J569" s="84"/>
      <c r="K569" s="85"/>
      <c r="O569" s="84"/>
    </row>
    <row r="570">
      <c r="B570" s="84"/>
      <c r="C570" s="85"/>
      <c r="J570" s="84"/>
      <c r="K570" s="85"/>
      <c r="O570" s="84"/>
    </row>
    <row r="571">
      <c r="B571" s="84"/>
      <c r="C571" s="85"/>
      <c r="J571" s="84"/>
      <c r="K571" s="85"/>
      <c r="O571" s="84"/>
    </row>
    <row r="572">
      <c r="B572" s="84"/>
      <c r="C572" s="85"/>
      <c r="J572" s="84"/>
      <c r="K572" s="85"/>
      <c r="O572" s="84"/>
    </row>
    <row r="573">
      <c r="B573" s="84"/>
      <c r="C573" s="85"/>
      <c r="J573" s="84"/>
      <c r="K573" s="85"/>
      <c r="O573" s="84"/>
    </row>
    <row r="574">
      <c r="B574" s="84"/>
      <c r="C574" s="85"/>
      <c r="J574" s="84"/>
      <c r="K574" s="85"/>
      <c r="O574" s="84"/>
    </row>
    <row r="575">
      <c r="B575" s="84"/>
      <c r="C575" s="85"/>
      <c r="J575" s="84"/>
      <c r="K575" s="85"/>
      <c r="O575" s="84"/>
    </row>
    <row r="576">
      <c r="B576" s="84"/>
      <c r="C576" s="85"/>
      <c r="J576" s="84"/>
      <c r="K576" s="85"/>
      <c r="O576" s="84"/>
    </row>
    <row r="577">
      <c r="B577" s="84"/>
      <c r="C577" s="85"/>
      <c r="J577" s="84"/>
      <c r="K577" s="85"/>
      <c r="O577" s="84"/>
    </row>
    <row r="578">
      <c r="B578" s="84"/>
      <c r="C578" s="85"/>
      <c r="J578" s="84"/>
      <c r="K578" s="85"/>
      <c r="O578" s="84"/>
    </row>
    <row r="579">
      <c r="B579" s="84"/>
      <c r="C579" s="85"/>
      <c r="J579" s="84"/>
      <c r="K579" s="85"/>
      <c r="O579" s="84"/>
    </row>
    <row r="580">
      <c r="B580" s="84"/>
      <c r="C580" s="85"/>
      <c r="J580" s="84"/>
      <c r="K580" s="85"/>
      <c r="O580" s="84"/>
    </row>
    <row r="581">
      <c r="B581" s="84"/>
      <c r="C581" s="85"/>
      <c r="J581" s="84"/>
      <c r="K581" s="85"/>
      <c r="O581" s="84"/>
    </row>
    <row r="582">
      <c r="B582" s="84"/>
      <c r="C582" s="85"/>
      <c r="J582" s="84"/>
      <c r="K582" s="85"/>
      <c r="O582" s="84"/>
    </row>
    <row r="583">
      <c r="B583" s="84"/>
      <c r="C583" s="85"/>
      <c r="J583" s="84"/>
      <c r="K583" s="85"/>
      <c r="O583" s="84"/>
    </row>
    <row r="584">
      <c r="B584" s="84"/>
      <c r="C584" s="85"/>
      <c r="J584" s="84"/>
      <c r="K584" s="85"/>
      <c r="O584" s="84"/>
    </row>
    <row r="585">
      <c r="B585" s="84"/>
      <c r="C585" s="85"/>
      <c r="J585" s="84"/>
      <c r="K585" s="85"/>
      <c r="O585" s="84"/>
    </row>
    <row r="586">
      <c r="B586" s="84"/>
      <c r="C586" s="85"/>
      <c r="J586" s="84"/>
      <c r="K586" s="85"/>
      <c r="O586" s="84"/>
    </row>
    <row r="587">
      <c r="B587" s="84"/>
      <c r="C587" s="85"/>
      <c r="J587" s="84"/>
      <c r="K587" s="85"/>
      <c r="O587" s="84"/>
    </row>
    <row r="588">
      <c r="B588" s="84"/>
      <c r="C588" s="85"/>
      <c r="J588" s="84"/>
      <c r="K588" s="85"/>
      <c r="O588" s="84"/>
    </row>
    <row r="589">
      <c r="B589" s="84"/>
      <c r="C589" s="85"/>
      <c r="J589" s="84"/>
      <c r="K589" s="85"/>
      <c r="O589" s="84"/>
    </row>
    <row r="590">
      <c r="B590" s="84"/>
      <c r="C590" s="85"/>
      <c r="J590" s="84"/>
      <c r="K590" s="85"/>
      <c r="O590" s="84"/>
    </row>
    <row r="591">
      <c r="B591" s="84"/>
      <c r="C591" s="85"/>
      <c r="J591" s="84"/>
      <c r="K591" s="85"/>
      <c r="O591" s="84"/>
    </row>
    <row r="592">
      <c r="B592" s="84"/>
      <c r="C592" s="85"/>
      <c r="J592" s="84"/>
      <c r="K592" s="85"/>
      <c r="O592" s="84"/>
    </row>
    <row r="593">
      <c r="B593" s="84"/>
      <c r="C593" s="85"/>
      <c r="J593" s="84"/>
      <c r="K593" s="85"/>
      <c r="O593" s="84"/>
    </row>
    <row r="594">
      <c r="B594" s="84"/>
      <c r="C594" s="85"/>
      <c r="J594" s="84"/>
      <c r="K594" s="85"/>
      <c r="O594" s="84"/>
    </row>
    <row r="595">
      <c r="B595" s="84"/>
      <c r="C595" s="85"/>
      <c r="J595" s="84"/>
      <c r="K595" s="85"/>
      <c r="O595" s="84"/>
    </row>
    <row r="596">
      <c r="B596" s="84"/>
      <c r="C596" s="85"/>
      <c r="J596" s="84"/>
      <c r="K596" s="85"/>
      <c r="O596" s="84"/>
    </row>
    <row r="597">
      <c r="B597" s="84"/>
      <c r="C597" s="85"/>
      <c r="J597" s="84"/>
      <c r="K597" s="85"/>
      <c r="O597" s="84"/>
    </row>
    <row r="598">
      <c r="B598" s="84"/>
      <c r="C598" s="85"/>
      <c r="J598" s="84"/>
      <c r="K598" s="85"/>
      <c r="O598" s="84"/>
    </row>
    <row r="599">
      <c r="B599" s="84"/>
      <c r="C599" s="85"/>
      <c r="J599" s="84"/>
      <c r="K599" s="85"/>
      <c r="O599" s="84"/>
    </row>
    <row r="600">
      <c r="B600" s="84"/>
      <c r="C600" s="85"/>
      <c r="J600" s="84"/>
      <c r="K600" s="85"/>
      <c r="O600" s="84"/>
    </row>
    <row r="601">
      <c r="B601" s="84"/>
      <c r="C601" s="85"/>
      <c r="J601" s="84"/>
      <c r="K601" s="85"/>
      <c r="O601" s="84"/>
    </row>
    <row r="602">
      <c r="B602" s="84"/>
      <c r="C602" s="85"/>
      <c r="J602" s="84"/>
      <c r="K602" s="85"/>
      <c r="O602" s="84"/>
    </row>
    <row r="603">
      <c r="B603" s="84"/>
      <c r="C603" s="85"/>
      <c r="J603" s="84"/>
      <c r="K603" s="85"/>
      <c r="O603" s="84"/>
    </row>
    <row r="604">
      <c r="B604" s="84"/>
      <c r="C604" s="85"/>
      <c r="J604" s="84"/>
      <c r="K604" s="85"/>
      <c r="O604" s="84"/>
    </row>
    <row r="605">
      <c r="B605" s="84"/>
      <c r="C605" s="85"/>
      <c r="J605" s="84"/>
      <c r="K605" s="85"/>
      <c r="O605" s="84"/>
    </row>
    <row r="606">
      <c r="B606" s="84"/>
      <c r="C606" s="85"/>
      <c r="J606" s="84"/>
      <c r="K606" s="85"/>
      <c r="O606" s="84"/>
    </row>
    <row r="607">
      <c r="B607" s="84"/>
      <c r="C607" s="85"/>
      <c r="J607" s="84"/>
      <c r="K607" s="85"/>
      <c r="O607" s="84"/>
    </row>
    <row r="608">
      <c r="B608" s="84"/>
      <c r="C608" s="85"/>
      <c r="J608" s="84"/>
      <c r="K608" s="85"/>
      <c r="O608" s="84"/>
    </row>
    <row r="609">
      <c r="B609" s="84"/>
      <c r="C609" s="85"/>
      <c r="J609" s="84"/>
      <c r="K609" s="85"/>
      <c r="O609" s="84"/>
    </row>
    <row r="610">
      <c r="B610" s="84"/>
      <c r="C610" s="85"/>
      <c r="J610" s="84"/>
      <c r="K610" s="85"/>
      <c r="O610" s="84"/>
    </row>
    <row r="611">
      <c r="B611" s="84"/>
      <c r="C611" s="85"/>
      <c r="J611" s="84"/>
      <c r="K611" s="85"/>
      <c r="O611" s="84"/>
    </row>
    <row r="612">
      <c r="B612" s="84"/>
      <c r="C612" s="85"/>
      <c r="J612" s="84"/>
      <c r="K612" s="85"/>
      <c r="O612" s="84"/>
    </row>
    <row r="613">
      <c r="B613" s="84"/>
      <c r="C613" s="85"/>
      <c r="J613" s="84"/>
      <c r="K613" s="85"/>
      <c r="O613" s="84"/>
    </row>
    <row r="614">
      <c r="B614" s="84"/>
      <c r="C614" s="85"/>
      <c r="J614" s="84"/>
      <c r="K614" s="85"/>
      <c r="O614" s="84"/>
    </row>
    <row r="615">
      <c r="B615" s="84"/>
      <c r="C615" s="85"/>
      <c r="J615" s="84"/>
      <c r="K615" s="85"/>
      <c r="O615" s="84"/>
    </row>
    <row r="616">
      <c r="B616" s="84"/>
      <c r="C616" s="85"/>
      <c r="J616" s="84"/>
      <c r="K616" s="85"/>
      <c r="O616" s="84"/>
    </row>
    <row r="617">
      <c r="B617" s="84"/>
      <c r="C617" s="85"/>
      <c r="J617" s="84"/>
      <c r="K617" s="85"/>
      <c r="O617" s="84"/>
    </row>
    <row r="618">
      <c r="B618" s="84"/>
      <c r="C618" s="85"/>
      <c r="J618" s="84"/>
      <c r="K618" s="85"/>
      <c r="O618" s="84"/>
    </row>
    <row r="619">
      <c r="B619" s="84"/>
      <c r="C619" s="85"/>
      <c r="J619" s="84"/>
      <c r="K619" s="85"/>
      <c r="O619" s="84"/>
    </row>
    <row r="620">
      <c r="B620" s="84"/>
      <c r="C620" s="85"/>
      <c r="J620" s="84"/>
      <c r="K620" s="85"/>
      <c r="O620" s="84"/>
    </row>
    <row r="621">
      <c r="B621" s="84"/>
      <c r="C621" s="85"/>
      <c r="J621" s="84"/>
      <c r="K621" s="85"/>
      <c r="O621" s="84"/>
    </row>
    <row r="622">
      <c r="B622" s="84"/>
      <c r="C622" s="85"/>
      <c r="J622" s="84"/>
      <c r="K622" s="85"/>
      <c r="O622" s="84"/>
    </row>
    <row r="623">
      <c r="B623" s="84"/>
      <c r="C623" s="85"/>
      <c r="J623" s="84"/>
      <c r="K623" s="85"/>
      <c r="O623" s="84"/>
    </row>
    <row r="624">
      <c r="B624" s="84"/>
      <c r="C624" s="85"/>
      <c r="J624" s="84"/>
      <c r="K624" s="85"/>
      <c r="O624" s="84"/>
    </row>
    <row r="625">
      <c r="B625" s="84"/>
      <c r="C625" s="85"/>
      <c r="J625" s="84"/>
      <c r="K625" s="85"/>
      <c r="O625" s="84"/>
    </row>
    <row r="626">
      <c r="B626" s="84"/>
      <c r="C626" s="85"/>
      <c r="J626" s="84"/>
      <c r="K626" s="85"/>
      <c r="O626" s="84"/>
    </row>
    <row r="627">
      <c r="B627" s="84"/>
      <c r="C627" s="85"/>
      <c r="J627" s="84"/>
      <c r="K627" s="85"/>
      <c r="O627" s="84"/>
    </row>
    <row r="628">
      <c r="B628" s="84"/>
      <c r="C628" s="85"/>
      <c r="J628" s="84"/>
      <c r="K628" s="85"/>
      <c r="O628" s="84"/>
    </row>
    <row r="629">
      <c r="B629" s="84"/>
      <c r="C629" s="85"/>
      <c r="J629" s="84"/>
      <c r="K629" s="85"/>
      <c r="O629" s="84"/>
    </row>
    <row r="630">
      <c r="B630" s="84"/>
      <c r="C630" s="85"/>
      <c r="J630" s="84"/>
      <c r="K630" s="85"/>
      <c r="O630" s="84"/>
    </row>
    <row r="631">
      <c r="B631" s="84"/>
      <c r="C631" s="85"/>
      <c r="J631" s="84"/>
      <c r="K631" s="85"/>
      <c r="O631" s="84"/>
    </row>
    <row r="632">
      <c r="B632" s="84"/>
      <c r="C632" s="85"/>
      <c r="J632" s="84"/>
      <c r="K632" s="85"/>
      <c r="O632" s="84"/>
    </row>
    <row r="633">
      <c r="B633" s="84"/>
      <c r="C633" s="85"/>
      <c r="J633" s="84"/>
      <c r="K633" s="85"/>
      <c r="O633" s="84"/>
    </row>
    <row r="634">
      <c r="B634" s="84"/>
      <c r="C634" s="85"/>
      <c r="J634" s="84"/>
      <c r="K634" s="85"/>
      <c r="O634" s="84"/>
    </row>
    <row r="635">
      <c r="B635" s="84"/>
      <c r="C635" s="85"/>
      <c r="J635" s="84"/>
      <c r="K635" s="85"/>
      <c r="O635" s="84"/>
    </row>
    <row r="636">
      <c r="B636" s="84"/>
      <c r="C636" s="85"/>
      <c r="J636" s="84"/>
      <c r="K636" s="85"/>
      <c r="O636" s="84"/>
    </row>
    <row r="637">
      <c r="B637" s="84"/>
      <c r="C637" s="85"/>
      <c r="J637" s="84"/>
      <c r="K637" s="85"/>
      <c r="O637" s="84"/>
    </row>
    <row r="638">
      <c r="B638" s="84"/>
      <c r="C638" s="85"/>
      <c r="J638" s="84"/>
      <c r="K638" s="85"/>
      <c r="O638" s="84"/>
    </row>
    <row r="639">
      <c r="B639" s="84"/>
      <c r="C639" s="85"/>
      <c r="J639" s="84"/>
      <c r="K639" s="85"/>
      <c r="O639" s="84"/>
    </row>
    <row r="640">
      <c r="B640" s="84"/>
      <c r="C640" s="85"/>
      <c r="J640" s="84"/>
      <c r="K640" s="85"/>
      <c r="O640" s="84"/>
    </row>
    <row r="641">
      <c r="B641" s="84"/>
      <c r="C641" s="85"/>
      <c r="J641" s="84"/>
      <c r="K641" s="85"/>
      <c r="O641" s="84"/>
    </row>
    <row r="642">
      <c r="B642" s="84"/>
      <c r="C642" s="85"/>
      <c r="J642" s="84"/>
      <c r="K642" s="85"/>
      <c r="O642" s="84"/>
    </row>
    <row r="643">
      <c r="B643" s="84"/>
      <c r="C643" s="85"/>
      <c r="J643" s="84"/>
      <c r="K643" s="85"/>
      <c r="O643" s="84"/>
    </row>
    <row r="644">
      <c r="B644" s="84"/>
      <c r="C644" s="85"/>
      <c r="J644" s="84"/>
      <c r="K644" s="85"/>
      <c r="O644" s="84"/>
    </row>
    <row r="645">
      <c r="B645" s="84"/>
      <c r="C645" s="85"/>
      <c r="J645" s="84"/>
      <c r="K645" s="85"/>
      <c r="O645" s="84"/>
    </row>
    <row r="646">
      <c r="B646" s="84"/>
      <c r="C646" s="85"/>
      <c r="J646" s="84"/>
      <c r="K646" s="85"/>
      <c r="O646" s="84"/>
    </row>
    <row r="647">
      <c r="B647" s="84"/>
      <c r="C647" s="85"/>
      <c r="J647" s="84"/>
      <c r="K647" s="85"/>
      <c r="O647" s="84"/>
    </row>
    <row r="648">
      <c r="B648" s="84"/>
      <c r="C648" s="85"/>
      <c r="J648" s="84"/>
      <c r="K648" s="85"/>
      <c r="O648" s="84"/>
    </row>
    <row r="649">
      <c r="B649" s="84"/>
      <c r="C649" s="85"/>
      <c r="J649" s="84"/>
      <c r="K649" s="85"/>
      <c r="O649" s="84"/>
    </row>
    <row r="650">
      <c r="B650" s="84"/>
      <c r="C650" s="85"/>
      <c r="J650" s="84"/>
      <c r="K650" s="85"/>
      <c r="O650" s="84"/>
    </row>
    <row r="651">
      <c r="B651" s="84"/>
      <c r="C651" s="85"/>
      <c r="J651" s="84"/>
      <c r="K651" s="85"/>
      <c r="O651" s="84"/>
    </row>
    <row r="652">
      <c r="B652" s="84"/>
      <c r="C652" s="85"/>
      <c r="J652" s="84"/>
      <c r="K652" s="85"/>
      <c r="O652" s="84"/>
    </row>
    <row r="653">
      <c r="B653" s="84"/>
      <c r="C653" s="85"/>
      <c r="J653" s="84"/>
      <c r="K653" s="85"/>
      <c r="O653" s="84"/>
    </row>
    <row r="654">
      <c r="B654" s="84"/>
      <c r="C654" s="85"/>
      <c r="J654" s="84"/>
      <c r="K654" s="85"/>
      <c r="O654" s="84"/>
    </row>
    <row r="655">
      <c r="B655" s="84"/>
      <c r="C655" s="85"/>
      <c r="J655" s="84"/>
      <c r="K655" s="85"/>
      <c r="O655" s="84"/>
    </row>
    <row r="656">
      <c r="B656" s="84"/>
      <c r="C656" s="85"/>
      <c r="J656" s="84"/>
      <c r="K656" s="85"/>
      <c r="O656" s="84"/>
    </row>
    <row r="657">
      <c r="B657" s="84"/>
      <c r="C657" s="85"/>
      <c r="J657" s="84"/>
      <c r="K657" s="85"/>
      <c r="O657" s="84"/>
    </row>
    <row r="658">
      <c r="B658" s="84"/>
      <c r="C658" s="85"/>
      <c r="J658" s="84"/>
      <c r="K658" s="85"/>
      <c r="O658" s="84"/>
    </row>
    <row r="659">
      <c r="B659" s="84"/>
      <c r="C659" s="85"/>
      <c r="J659" s="84"/>
      <c r="K659" s="85"/>
      <c r="O659" s="84"/>
    </row>
    <row r="660">
      <c r="B660" s="84"/>
      <c r="C660" s="85"/>
      <c r="J660" s="84"/>
      <c r="K660" s="85"/>
      <c r="O660" s="84"/>
    </row>
    <row r="661">
      <c r="B661" s="84"/>
      <c r="C661" s="85"/>
      <c r="J661" s="84"/>
      <c r="K661" s="85"/>
      <c r="O661" s="84"/>
    </row>
    <row r="662">
      <c r="B662" s="84"/>
      <c r="C662" s="85"/>
      <c r="J662" s="84"/>
      <c r="K662" s="85"/>
      <c r="O662" s="84"/>
    </row>
    <row r="663">
      <c r="B663" s="84"/>
      <c r="C663" s="85"/>
      <c r="J663" s="84"/>
      <c r="K663" s="85"/>
      <c r="O663" s="84"/>
    </row>
    <row r="664">
      <c r="B664" s="84"/>
      <c r="C664" s="85"/>
      <c r="J664" s="84"/>
      <c r="K664" s="85"/>
      <c r="O664" s="84"/>
    </row>
    <row r="665">
      <c r="B665" s="84"/>
      <c r="C665" s="85"/>
      <c r="J665" s="84"/>
      <c r="K665" s="85"/>
      <c r="O665" s="84"/>
    </row>
    <row r="666">
      <c r="B666" s="84"/>
      <c r="C666" s="85"/>
      <c r="J666" s="84"/>
      <c r="K666" s="85"/>
      <c r="O666" s="84"/>
    </row>
    <row r="667">
      <c r="B667" s="84"/>
      <c r="C667" s="85"/>
      <c r="J667" s="84"/>
      <c r="K667" s="85"/>
      <c r="O667" s="84"/>
    </row>
    <row r="668">
      <c r="B668" s="84"/>
      <c r="C668" s="85"/>
      <c r="J668" s="84"/>
      <c r="K668" s="85"/>
      <c r="O668" s="84"/>
    </row>
    <row r="669">
      <c r="B669" s="84"/>
      <c r="C669" s="85"/>
      <c r="J669" s="84"/>
      <c r="K669" s="85"/>
      <c r="O669" s="84"/>
    </row>
    <row r="670">
      <c r="B670" s="84"/>
      <c r="C670" s="85"/>
      <c r="J670" s="84"/>
      <c r="K670" s="85"/>
      <c r="O670" s="84"/>
    </row>
    <row r="671">
      <c r="B671" s="84"/>
      <c r="C671" s="85"/>
      <c r="J671" s="84"/>
      <c r="K671" s="85"/>
      <c r="O671" s="84"/>
    </row>
    <row r="672">
      <c r="B672" s="84"/>
      <c r="C672" s="85"/>
      <c r="J672" s="84"/>
      <c r="K672" s="85"/>
      <c r="O672" s="84"/>
    </row>
    <row r="673">
      <c r="B673" s="84"/>
      <c r="C673" s="85"/>
      <c r="J673" s="84"/>
      <c r="K673" s="85"/>
      <c r="O673" s="84"/>
    </row>
    <row r="674">
      <c r="B674" s="84"/>
      <c r="C674" s="85"/>
      <c r="J674" s="84"/>
      <c r="K674" s="85"/>
      <c r="O674" s="84"/>
    </row>
    <row r="675">
      <c r="B675" s="84"/>
      <c r="C675" s="85"/>
      <c r="J675" s="84"/>
      <c r="K675" s="85"/>
      <c r="O675" s="84"/>
    </row>
    <row r="676">
      <c r="B676" s="84"/>
      <c r="C676" s="85"/>
      <c r="J676" s="84"/>
      <c r="K676" s="85"/>
      <c r="O676" s="84"/>
    </row>
    <row r="677">
      <c r="B677" s="84"/>
      <c r="C677" s="85"/>
      <c r="J677" s="84"/>
      <c r="K677" s="85"/>
      <c r="O677" s="84"/>
    </row>
    <row r="678">
      <c r="B678" s="84"/>
      <c r="C678" s="85"/>
      <c r="J678" s="84"/>
      <c r="K678" s="85"/>
      <c r="O678" s="84"/>
    </row>
    <row r="679">
      <c r="B679" s="84"/>
      <c r="C679" s="85"/>
      <c r="J679" s="84"/>
      <c r="K679" s="85"/>
      <c r="O679" s="84"/>
    </row>
    <row r="680">
      <c r="B680" s="84"/>
      <c r="C680" s="85"/>
      <c r="J680" s="84"/>
      <c r="K680" s="85"/>
      <c r="O680" s="84"/>
    </row>
    <row r="681">
      <c r="B681" s="84"/>
      <c r="C681" s="85"/>
      <c r="J681" s="84"/>
      <c r="K681" s="85"/>
      <c r="O681" s="84"/>
    </row>
    <row r="682">
      <c r="B682" s="84"/>
      <c r="C682" s="85"/>
      <c r="J682" s="84"/>
      <c r="K682" s="85"/>
      <c r="O682" s="84"/>
    </row>
    <row r="683">
      <c r="B683" s="84"/>
      <c r="C683" s="85"/>
      <c r="J683" s="84"/>
      <c r="K683" s="85"/>
      <c r="O683" s="84"/>
    </row>
    <row r="684">
      <c r="B684" s="84"/>
      <c r="C684" s="85"/>
      <c r="J684" s="84"/>
      <c r="K684" s="85"/>
      <c r="O684" s="84"/>
    </row>
    <row r="685">
      <c r="B685" s="84"/>
      <c r="C685" s="85"/>
      <c r="J685" s="84"/>
      <c r="K685" s="85"/>
      <c r="O685" s="84"/>
    </row>
    <row r="686">
      <c r="B686" s="84"/>
      <c r="C686" s="85"/>
      <c r="J686" s="84"/>
      <c r="K686" s="85"/>
      <c r="O686" s="84"/>
    </row>
    <row r="687">
      <c r="B687" s="84"/>
      <c r="C687" s="85"/>
      <c r="J687" s="84"/>
      <c r="K687" s="85"/>
      <c r="O687" s="84"/>
    </row>
    <row r="688">
      <c r="B688" s="84"/>
      <c r="C688" s="85"/>
      <c r="J688" s="84"/>
      <c r="K688" s="85"/>
      <c r="O688" s="84"/>
    </row>
    <row r="689">
      <c r="B689" s="84"/>
      <c r="C689" s="85"/>
      <c r="J689" s="84"/>
      <c r="K689" s="85"/>
      <c r="O689" s="84"/>
    </row>
    <row r="690">
      <c r="B690" s="84"/>
      <c r="C690" s="85"/>
      <c r="J690" s="84"/>
      <c r="K690" s="85"/>
      <c r="O690" s="84"/>
    </row>
    <row r="691">
      <c r="B691" s="84"/>
      <c r="C691" s="85"/>
      <c r="J691" s="84"/>
      <c r="K691" s="85"/>
      <c r="O691" s="84"/>
    </row>
    <row r="692">
      <c r="B692" s="84"/>
      <c r="C692" s="85"/>
      <c r="J692" s="84"/>
      <c r="K692" s="85"/>
      <c r="O692" s="84"/>
    </row>
    <row r="693">
      <c r="B693" s="84"/>
      <c r="C693" s="85"/>
      <c r="J693" s="84"/>
      <c r="K693" s="85"/>
      <c r="O693" s="84"/>
    </row>
    <row r="694">
      <c r="B694" s="84"/>
      <c r="C694" s="85"/>
      <c r="J694" s="84"/>
      <c r="K694" s="85"/>
      <c r="O694" s="84"/>
    </row>
    <row r="695">
      <c r="B695" s="84"/>
      <c r="C695" s="85"/>
      <c r="J695" s="84"/>
      <c r="K695" s="85"/>
      <c r="O695" s="84"/>
    </row>
    <row r="696">
      <c r="B696" s="84"/>
      <c r="C696" s="85"/>
      <c r="J696" s="84"/>
      <c r="K696" s="85"/>
      <c r="O696" s="84"/>
    </row>
    <row r="697">
      <c r="B697" s="84"/>
      <c r="C697" s="85"/>
      <c r="J697" s="84"/>
      <c r="K697" s="85"/>
      <c r="O697" s="84"/>
    </row>
    <row r="698">
      <c r="B698" s="84"/>
      <c r="C698" s="85"/>
      <c r="J698" s="84"/>
      <c r="K698" s="85"/>
      <c r="O698" s="84"/>
    </row>
    <row r="699">
      <c r="B699" s="84"/>
      <c r="C699" s="85"/>
      <c r="J699" s="84"/>
      <c r="K699" s="85"/>
      <c r="O699" s="84"/>
    </row>
    <row r="700">
      <c r="B700" s="84"/>
      <c r="C700" s="85"/>
      <c r="J700" s="84"/>
      <c r="K700" s="85"/>
      <c r="O700" s="84"/>
    </row>
    <row r="701">
      <c r="B701" s="84"/>
      <c r="C701" s="85"/>
      <c r="J701" s="84"/>
      <c r="K701" s="85"/>
      <c r="O701" s="84"/>
    </row>
    <row r="702">
      <c r="B702" s="84"/>
      <c r="C702" s="85"/>
      <c r="J702" s="84"/>
      <c r="K702" s="85"/>
      <c r="O702" s="84"/>
    </row>
    <row r="703">
      <c r="B703" s="84"/>
      <c r="C703" s="85"/>
      <c r="J703" s="84"/>
      <c r="K703" s="85"/>
      <c r="O703" s="84"/>
    </row>
    <row r="704">
      <c r="B704" s="84"/>
      <c r="C704" s="85"/>
      <c r="J704" s="84"/>
      <c r="K704" s="85"/>
      <c r="O704" s="84"/>
    </row>
    <row r="705">
      <c r="B705" s="84"/>
      <c r="C705" s="85"/>
      <c r="J705" s="84"/>
      <c r="K705" s="85"/>
      <c r="O705" s="84"/>
    </row>
    <row r="706">
      <c r="B706" s="84"/>
      <c r="C706" s="85"/>
      <c r="J706" s="84"/>
      <c r="K706" s="85"/>
      <c r="O706" s="84"/>
    </row>
    <row r="707">
      <c r="B707" s="84"/>
      <c r="C707" s="85"/>
      <c r="J707" s="84"/>
      <c r="K707" s="85"/>
      <c r="O707" s="84"/>
    </row>
    <row r="708">
      <c r="B708" s="84"/>
      <c r="C708" s="85"/>
      <c r="J708" s="84"/>
      <c r="K708" s="85"/>
      <c r="O708" s="84"/>
    </row>
    <row r="709">
      <c r="B709" s="84"/>
      <c r="C709" s="85"/>
      <c r="J709" s="84"/>
      <c r="K709" s="85"/>
      <c r="O709" s="84"/>
    </row>
    <row r="710">
      <c r="B710" s="84"/>
      <c r="C710" s="85"/>
      <c r="J710" s="84"/>
      <c r="K710" s="85"/>
      <c r="O710" s="84"/>
    </row>
    <row r="711">
      <c r="B711" s="84"/>
      <c r="C711" s="85"/>
      <c r="J711" s="84"/>
      <c r="K711" s="85"/>
      <c r="O711" s="84"/>
    </row>
    <row r="712">
      <c r="B712" s="84"/>
      <c r="C712" s="85"/>
      <c r="J712" s="84"/>
      <c r="K712" s="85"/>
      <c r="O712" s="84"/>
    </row>
    <row r="713">
      <c r="B713" s="84"/>
      <c r="C713" s="85"/>
      <c r="J713" s="84"/>
      <c r="K713" s="85"/>
      <c r="O713" s="84"/>
    </row>
    <row r="714">
      <c r="B714" s="84"/>
      <c r="C714" s="85"/>
      <c r="J714" s="84"/>
      <c r="K714" s="85"/>
      <c r="O714" s="84"/>
    </row>
    <row r="715">
      <c r="B715" s="84"/>
      <c r="C715" s="85"/>
      <c r="J715" s="84"/>
      <c r="K715" s="85"/>
      <c r="O715" s="84"/>
    </row>
    <row r="716">
      <c r="B716" s="84"/>
      <c r="C716" s="85"/>
      <c r="J716" s="84"/>
      <c r="K716" s="85"/>
      <c r="O716" s="84"/>
    </row>
    <row r="717">
      <c r="B717" s="84"/>
      <c r="C717" s="85"/>
      <c r="J717" s="84"/>
      <c r="K717" s="85"/>
      <c r="O717" s="84"/>
    </row>
    <row r="718">
      <c r="B718" s="84"/>
      <c r="C718" s="85"/>
      <c r="J718" s="84"/>
      <c r="K718" s="85"/>
      <c r="O718" s="84"/>
    </row>
    <row r="719">
      <c r="B719" s="84"/>
      <c r="C719" s="85"/>
      <c r="J719" s="84"/>
      <c r="K719" s="85"/>
      <c r="O719" s="84"/>
    </row>
    <row r="720">
      <c r="B720" s="84"/>
      <c r="C720" s="85"/>
      <c r="J720" s="84"/>
      <c r="K720" s="85"/>
      <c r="O720" s="84"/>
    </row>
    <row r="721">
      <c r="B721" s="84"/>
      <c r="C721" s="85"/>
      <c r="J721" s="84"/>
      <c r="K721" s="85"/>
      <c r="O721" s="84"/>
    </row>
    <row r="722">
      <c r="B722" s="84"/>
      <c r="C722" s="85"/>
      <c r="J722" s="84"/>
      <c r="K722" s="85"/>
      <c r="O722" s="84"/>
    </row>
    <row r="723">
      <c r="B723" s="84"/>
      <c r="C723" s="85"/>
      <c r="J723" s="84"/>
      <c r="K723" s="85"/>
      <c r="O723" s="84"/>
    </row>
    <row r="724">
      <c r="B724" s="84"/>
      <c r="C724" s="85"/>
      <c r="J724" s="84"/>
      <c r="K724" s="85"/>
      <c r="O724" s="84"/>
    </row>
    <row r="725">
      <c r="B725" s="84"/>
      <c r="C725" s="85"/>
      <c r="J725" s="84"/>
      <c r="K725" s="85"/>
      <c r="O725" s="84"/>
    </row>
    <row r="726">
      <c r="B726" s="84"/>
      <c r="C726" s="85"/>
      <c r="J726" s="84"/>
      <c r="K726" s="85"/>
      <c r="O726" s="84"/>
    </row>
    <row r="727">
      <c r="B727" s="84"/>
      <c r="C727" s="85"/>
      <c r="J727" s="84"/>
      <c r="K727" s="85"/>
      <c r="O727" s="84"/>
    </row>
    <row r="728">
      <c r="B728" s="84"/>
      <c r="C728" s="85"/>
      <c r="J728" s="84"/>
      <c r="K728" s="85"/>
      <c r="O728" s="84"/>
    </row>
    <row r="729">
      <c r="B729" s="84"/>
      <c r="C729" s="85"/>
      <c r="J729" s="84"/>
      <c r="K729" s="85"/>
      <c r="O729" s="84"/>
    </row>
    <row r="730">
      <c r="B730" s="84"/>
      <c r="C730" s="85"/>
      <c r="J730" s="84"/>
      <c r="K730" s="85"/>
      <c r="O730" s="84"/>
    </row>
    <row r="731">
      <c r="B731" s="84"/>
      <c r="C731" s="85"/>
      <c r="J731" s="84"/>
      <c r="K731" s="85"/>
      <c r="O731" s="84"/>
    </row>
    <row r="732">
      <c r="B732" s="84"/>
      <c r="C732" s="85"/>
      <c r="J732" s="84"/>
      <c r="K732" s="85"/>
      <c r="O732" s="84"/>
    </row>
    <row r="733">
      <c r="B733" s="84"/>
      <c r="C733" s="85"/>
      <c r="J733" s="84"/>
      <c r="K733" s="85"/>
      <c r="O733" s="84"/>
    </row>
    <row r="734">
      <c r="B734" s="84"/>
      <c r="C734" s="85"/>
      <c r="J734" s="84"/>
      <c r="K734" s="85"/>
      <c r="O734" s="84"/>
    </row>
    <row r="735">
      <c r="B735" s="84"/>
      <c r="C735" s="85"/>
      <c r="J735" s="84"/>
      <c r="K735" s="85"/>
      <c r="O735" s="84"/>
    </row>
    <row r="736">
      <c r="B736" s="84"/>
      <c r="C736" s="85"/>
      <c r="J736" s="84"/>
      <c r="K736" s="85"/>
      <c r="O736" s="84"/>
    </row>
    <row r="737">
      <c r="B737" s="84"/>
      <c r="C737" s="85"/>
      <c r="J737" s="84"/>
      <c r="K737" s="85"/>
      <c r="O737" s="84"/>
    </row>
    <row r="738">
      <c r="B738" s="84"/>
      <c r="C738" s="85"/>
      <c r="J738" s="84"/>
      <c r="K738" s="85"/>
      <c r="O738" s="84"/>
    </row>
    <row r="739">
      <c r="B739" s="84"/>
      <c r="C739" s="85"/>
      <c r="J739" s="84"/>
      <c r="K739" s="85"/>
      <c r="O739" s="84"/>
    </row>
    <row r="740">
      <c r="B740" s="84"/>
      <c r="C740" s="85"/>
      <c r="J740" s="84"/>
      <c r="K740" s="85"/>
      <c r="O740" s="84"/>
    </row>
    <row r="741">
      <c r="B741" s="84"/>
      <c r="C741" s="85"/>
      <c r="J741" s="84"/>
      <c r="K741" s="85"/>
      <c r="O741" s="84"/>
    </row>
    <row r="742">
      <c r="B742" s="84"/>
      <c r="C742" s="85"/>
      <c r="J742" s="84"/>
      <c r="K742" s="85"/>
      <c r="O742" s="84"/>
    </row>
    <row r="743">
      <c r="B743" s="84"/>
      <c r="C743" s="85"/>
      <c r="J743" s="84"/>
      <c r="K743" s="85"/>
      <c r="O743" s="84"/>
    </row>
    <row r="744">
      <c r="B744" s="84"/>
      <c r="C744" s="85"/>
      <c r="J744" s="84"/>
      <c r="K744" s="85"/>
      <c r="O744" s="84"/>
    </row>
    <row r="745">
      <c r="B745" s="84"/>
      <c r="C745" s="85"/>
      <c r="J745" s="84"/>
      <c r="K745" s="85"/>
      <c r="O745" s="84"/>
    </row>
    <row r="746">
      <c r="B746" s="84"/>
      <c r="C746" s="85"/>
      <c r="J746" s="84"/>
      <c r="K746" s="85"/>
      <c r="O746" s="84"/>
    </row>
    <row r="747">
      <c r="B747" s="84"/>
      <c r="C747" s="85"/>
      <c r="J747" s="84"/>
      <c r="K747" s="85"/>
      <c r="O747" s="84"/>
    </row>
    <row r="748">
      <c r="B748" s="84"/>
      <c r="C748" s="85"/>
      <c r="J748" s="84"/>
      <c r="K748" s="85"/>
      <c r="O748" s="84"/>
    </row>
    <row r="749">
      <c r="B749" s="84"/>
      <c r="C749" s="85"/>
      <c r="J749" s="84"/>
      <c r="K749" s="85"/>
      <c r="O749" s="84"/>
    </row>
    <row r="750">
      <c r="B750" s="84"/>
      <c r="C750" s="85"/>
      <c r="J750" s="84"/>
      <c r="K750" s="85"/>
      <c r="O750" s="84"/>
    </row>
    <row r="751">
      <c r="B751" s="84"/>
      <c r="C751" s="85"/>
      <c r="J751" s="84"/>
      <c r="K751" s="85"/>
      <c r="O751" s="84"/>
    </row>
    <row r="752">
      <c r="B752" s="84"/>
      <c r="C752" s="85"/>
      <c r="J752" s="84"/>
      <c r="K752" s="85"/>
      <c r="O752" s="84"/>
    </row>
    <row r="753">
      <c r="B753" s="84"/>
      <c r="C753" s="85"/>
      <c r="J753" s="84"/>
      <c r="K753" s="85"/>
      <c r="O753" s="84"/>
    </row>
    <row r="754">
      <c r="B754" s="84"/>
      <c r="C754" s="85"/>
      <c r="J754" s="84"/>
      <c r="K754" s="85"/>
      <c r="O754" s="84"/>
    </row>
    <row r="755">
      <c r="B755" s="84"/>
      <c r="C755" s="85"/>
      <c r="J755" s="84"/>
      <c r="K755" s="85"/>
      <c r="O755" s="84"/>
    </row>
    <row r="756">
      <c r="B756" s="84"/>
      <c r="C756" s="85"/>
      <c r="J756" s="84"/>
      <c r="K756" s="85"/>
      <c r="O756" s="84"/>
    </row>
    <row r="757">
      <c r="B757" s="84"/>
      <c r="C757" s="85"/>
      <c r="J757" s="84"/>
      <c r="K757" s="85"/>
      <c r="O757" s="84"/>
    </row>
    <row r="758">
      <c r="B758" s="84"/>
      <c r="C758" s="85"/>
      <c r="J758" s="84"/>
      <c r="K758" s="85"/>
      <c r="O758" s="84"/>
    </row>
    <row r="759">
      <c r="B759" s="84"/>
      <c r="C759" s="85"/>
      <c r="J759" s="84"/>
      <c r="K759" s="85"/>
      <c r="O759" s="84"/>
    </row>
    <row r="760">
      <c r="B760" s="84"/>
      <c r="C760" s="85"/>
      <c r="J760" s="84"/>
      <c r="K760" s="85"/>
      <c r="O760" s="84"/>
    </row>
    <row r="761">
      <c r="B761" s="84"/>
      <c r="C761" s="85"/>
      <c r="J761" s="84"/>
      <c r="K761" s="85"/>
      <c r="O761" s="84"/>
    </row>
    <row r="762">
      <c r="B762" s="84"/>
      <c r="C762" s="85"/>
      <c r="J762" s="84"/>
      <c r="K762" s="85"/>
      <c r="O762" s="84"/>
    </row>
    <row r="763">
      <c r="B763" s="84"/>
      <c r="C763" s="85"/>
      <c r="J763" s="84"/>
      <c r="K763" s="85"/>
      <c r="O763" s="84"/>
    </row>
    <row r="764">
      <c r="B764" s="84"/>
      <c r="C764" s="85"/>
      <c r="J764" s="84"/>
      <c r="K764" s="85"/>
      <c r="O764" s="84"/>
    </row>
    <row r="765">
      <c r="B765" s="84"/>
      <c r="C765" s="85"/>
      <c r="J765" s="84"/>
      <c r="K765" s="85"/>
      <c r="O765" s="84"/>
    </row>
    <row r="766">
      <c r="B766" s="84"/>
      <c r="C766" s="85"/>
      <c r="J766" s="84"/>
      <c r="K766" s="85"/>
      <c r="O766" s="84"/>
    </row>
    <row r="767">
      <c r="B767" s="84"/>
      <c r="C767" s="85"/>
      <c r="J767" s="84"/>
      <c r="K767" s="85"/>
      <c r="O767" s="84"/>
    </row>
    <row r="768">
      <c r="B768" s="84"/>
      <c r="C768" s="85"/>
      <c r="J768" s="84"/>
      <c r="K768" s="85"/>
      <c r="O768" s="84"/>
    </row>
    <row r="769">
      <c r="B769" s="84"/>
      <c r="C769" s="85"/>
      <c r="J769" s="84"/>
      <c r="K769" s="85"/>
      <c r="O769" s="84"/>
    </row>
    <row r="770">
      <c r="B770" s="84"/>
      <c r="C770" s="85"/>
      <c r="J770" s="84"/>
      <c r="K770" s="85"/>
      <c r="O770" s="84"/>
    </row>
    <row r="771">
      <c r="B771" s="84"/>
      <c r="C771" s="85"/>
      <c r="J771" s="84"/>
      <c r="K771" s="85"/>
      <c r="O771" s="84"/>
    </row>
    <row r="772">
      <c r="B772" s="84"/>
      <c r="C772" s="85"/>
      <c r="J772" s="84"/>
      <c r="K772" s="85"/>
      <c r="O772" s="84"/>
    </row>
    <row r="773">
      <c r="B773" s="84"/>
      <c r="C773" s="85"/>
      <c r="J773" s="84"/>
      <c r="K773" s="85"/>
      <c r="O773" s="84"/>
    </row>
    <row r="774">
      <c r="B774" s="84"/>
      <c r="C774" s="85"/>
      <c r="J774" s="84"/>
      <c r="K774" s="85"/>
      <c r="O774" s="84"/>
    </row>
    <row r="775">
      <c r="B775" s="84"/>
      <c r="C775" s="85"/>
      <c r="J775" s="84"/>
      <c r="K775" s="85"/>
      <c r="O775" s="84"/>
    </row>
    <row r="776">
      <c r="B776" s="84"/>
      <c r="C776" s="85"/>
      <c r="J776" s="84"/>
      <c r="K776" s="85"/>
      <c r="O776" s="84"/>
    </row>
    <row r="777">
      <c r="B777" s="84"/>
      <c r="C777" s="85"/>
      <c r="J777" s="84"/>
      <c r="K777" s="85"/>
      <c r="O777" s="84"/>
    </row>
    <row r="778">
      <c r="B778" s="84"/>
      <c r="C778" s="85"/>
      <c r="J778" s="84"/>
      <c r="K778" s="85"/>
      <c r="O778" s="84"/>
    </row>
    <row r="779">
      <c r="B779" s="84"/>
      <c r="C779" s="85"/>
      <c r="J779" s="84"/>
      <c r="K779" s="85"/>
      <c r="O779" s="84"/>
    </row>
    <row r="780">
      <c r="B780" s="84"/>
      <c r="C780" s="85"/>
      <c r="J780" s="84"/>
      <c r="K780" s="85"/>
      <c r="O780" s="84"/>
    </row>
    <row r="781">
      <c r="B781" s="84"/>
      <c r="C781" s="85"/>
      <c r="J781" s="84"/>
      <c r="K781" s="85"/>
      <c r="O781" s="84"/>
    </row>
    <row r="782">
      <c r="B782" s="84"/>
      <c r="C782" s="85"/>
      <c r="J782" s="84"/>
      <c r="K782" s="85"/>
      <c r="O782" s="84"/>
    </row>
    <row r="783">
      <c r="B783" s="84"/>
      <c r="C783" s="85"/>
      <c r="J783" s="84"/>
      <c r="K783" s="85"/>
      <c r="O783" s="84"/>
    </row>
    <row r="784">
      <c r="B784" s="84"/>
      <c r="C784" s="85"/>
      <c r="J784" s="84"/>
      <c r="K784" s="85"/>
      <c r="O784" s="84"/>
    </row>
    <row r="785">
      <c r="B785" s="84"/>
      <c r="C785" s="85"/>
      <c r="J785" s="84"/>
      <c r="K785" s="85"/>
      <c r="O785" s="84"/>
    </row>
    <row r="786">
      <c r="B786" s="84"/>
      <c r="C786" s="85"/>
      <c r="J786" s="84"/>
      <c r="K786" s="85"/>
      <c r="O786" s="84"/>
    </row>
    <row r="787">
      <c r="B787" s="84"/>
      <c r="C787" s="85"/>
      <c r="J787" s="84"/>
      <c r="K787" s="85"/>
      <c r="O787" s="84"/>
    </row>
    <row r="788">
      <c r="B788" s="84"/>
      <c r="C788" s="85"/>
      <c r="J788" s="84"/>
      <c r="K788" s="85"/>
      <c r="O788" s="84"/>
    </row>
    <row r="789">
      <c r="B789" s="84"/>
      <c r="C789" s="85"/>
      <c r="J789" s="84"/>
      <c r="K789" s="85"/>
      <c r="O789" s="84"/>
    </row>
    <row r="790">
      <c r="B790" s="84"/>
      <c r="C790" s="85"/>
      <c r="J790" s="84"/>
      <c r="K790" s="85"/>
      <c r="O790" s="84"/>
    </row>
    <row r="791">
      <c r="B791" s="84"/>
      <c r="C791" s="85"/>
      <c r="J791" s="84"/>
      <c r="K791" s="85"/>
      <c r="O791" s="84"/>
    </row>
    <row r="792">
      <c r="B792" s="84"/>
      <c r="C792" s="85"/>
      <c r="J792" s="84"/>
      <c r="K792" s="85"/>
      <c r="O792" s="84"/>
    </row>
    <row r="793">
      <c r="B793" s="84"/>
      <c r="C793" s="85"/>
      <c r="J793" s="84"/>
      <c r="K793" s="85"/>
      <c r="O793" s="84"/>
    </row>
    <row r="794">
      <c r="B794" s="84"/>
      <c r="C794" s="85"/>
      <c r="J794" s="84"/>
      <c r="K794" s="85"/>
      <c r="O794" s="84"/>
    </row>
    <row r="795">
      <c r="B795" s="84"/>
      <c r="C795" s="85"/>
      <c r="J795" s="84"/>
      <c r="K795" s="85"/>
      <c r="O795" s="84"/>
    </row>
    <row r="796">
      <c r="B796" s="84"/>
      <c r="C796" s="85"/>
      <c r="J796" s="84"/>
      <c r="K796" s="85"/>
      <c r="O796" s="84"/>
    </row>
    <row r="797">
      <c r="B797" s="84"/>
      <c r="C797" s="85"/>
      <c r="J797" s="84"/>
      <c r="K797" s="85"/>
      <c r="O797" s="84"/>
    </row>
    <row r="798">
      <c r="B798" s="84"/>
      <c r="C798" s="85"/>
      <c r="J798" s="84"/>
      <c r="K798" s="85"/>
      <c r="O798" s="84"/>
    </row>
    <row r="799">
      <c r="B799" s="84"/>
      <c r="C799" s="85"/>
      <c r="J799" s="84"/>
      <c r="K799" s="85"/>
      <c r="O799" s="84"/>
    </row>
    <row r="800">
      <c r="B800" s="84"/>
      <c r="C800" s="85"/>
      <c r="J800" s="84"/>
      <c r="K800" s="85"/>
      <c r="O800" s="84"/>
    </row>
    <row r="801">
      <c r="B801" s="84"/>
      <c r="C801" s="85"/>
      <c r="J801" s="84"/>
      <c r="K801" s="85"/>
      <c r="O801" s="84"/>
    </row>
    <row r="802">
      <c r="B802" s="84"/>
      <c r="C802" s="85"/>
      <c r="J802" s="84"/>
      <c r="K802" s="85"/>
      <c r="O802" s="84"/>
    </row>
    <row r="803">
      <c r="B803" s="84"/>
      <c r="C803" s="85"/>
      <c r="J803" s="84"/>
      <c r="K803" s="85"/>
      <c r="O803" s="84"/>
    </row>
    <row r="804">
      <c r="B804" s="84"/>
      <c r="C804" s="85"/>
      <c r="J804" s="84"/>
      <c r="K804" s="85"/>
      <c r="O804" s="84"/>
    </row>
    <row r="805">
      <c r="B805" s="84"/>
      <c r="C805" s="85"/>
      <c r="J805" s="84"/>
      <c r="K805" s="85"/>
      <c r="O805" s="84"/>
    </row>
    <row r="806">
      <c r="B806" s="84"/>
      <c r="C806" s="85"/>
      <c r="J806" s="84"/>
      <c r="K806" s="85"/>
      <c r="O806" s="84"/>
    </row>
    <row r="807">
      <c r="B807" s="84"/>
      <c r="C807" s="85"/>
      <c r="J807" s="84"/>
      <c r="K807" s="85"/>
      <c r="O807" s="84"/>
    </row>
    <row r="808">
      <c r="B808" s="84"/>
      <c r="C808" s="85"/>
      <c r="J808" s="84"/>
      <c r="K808" s="85"/>
      <c r="O808" s="84"/>
    </row>
    <row r="809">
      <c r="B809" s="84"/>
      <c r="C809" s="85"/>
      <c r="J809" s="84"/>
      <c r="K809" s="85"/>
      <c r="O809" s="84"/>
    </row>
    <row r="810">
      <c r="B810" s="84"/>
      <c r="C810" s="85"/>
      <c r="J810" s="84"/>
      <c r="K810" s="85"/>
      <c r="O810" s="84"/>
    </row>
    <row r="811">
      <c r="B811" s="84"/>
      <c r="C811" s="85"/>
      <c r="J811" s="84"/>
      <c r="K811" s="85"/>
      <c r="O811" s="84"/>
    </row>
    <row r="812">
      <c r="B812" s="84"/>
      <c r="C812" s="85"/>
      <c r="J812" s="84"/>
      <c r="K812" s="85"/>
      <c r="O812" s="84"/>
    </row>
    <row r="813">
      <c r="B813" s="84"/>
      <c r="C813" s="85"/>
      <c r="J813" s="84"/>
      <c r="K813" s="85"/>
      <c r="O813" s="84"/>
    </row>
    <row r="814">
      <c r="B814" s="84"/>
      <c r="C814" s="85"/>
      <c r="J814" s="84"/>
      <c r="K814" s="85"/>
      <c r="O814" s="84"/>
    </row>
    <row r="815">
      <c r="B815" s="84"/>
      <c r="C815" s="85"/>
      <c r="J815" s="84"/>
      <c r="K815" s="85"/>
      <c r="O815" s="84"/>
    </row>
    <row r="816">
      <c r="B816" s="84"/>
      <c r="C816" s="85"/>
      <c r="J816" s="84"/>
      <c r="K816" s="85"/>
      <c r="O816" s="84"/>
    </row>
    <row r="817">
      <c r="B817" s="84"/>
      <c r="C817" s="85"/>
      <c r="J817" s="84"/>
      <c r="K817" s="85"/>
      <c r="O817" s="84"/>
    </row>
    <row r="818">
      <c r="B818" s="84"/>
      <c r="C818" s="85"/>
      <c r="J818" s="84"/>
      <c r="K818" s="85"/>
      <c r="O818" s="84"/>
    </row>
    <row r="819">
      <c r="B819" s="84"/>
      <c r="C819" s="85"/>
      <c r="J819" s="84"/>
      <c r="K819" s="85"/>
      <c r="O819" s="84"/>
    </row>
    <row r="820">
      <c r="B820" s="84"/>
      <c r="C820" s="85"/>
      <c r="J820" s="84"/>
      <c r="K820" s="85"/>
      <c r="O820" s="84"/>
    </row>
    <row r="821">
      <c r="B821" s="84"/>
      <c r="C821" s="85"/>
      <c r="J821" s="84"/>
      <c r="K821" s="85"/>
      <c r="O821" s="84"/>
    </row>
    <row r="822">
      <c r="B822" s="84"/>
      <c r="C822" s="85"/>
      <c r="J822" s="84"/>
      <c r="K822" s="85"/>
      <c r="O822" s="84"/>
    </row>
    <row r="823">
      <c r="B823" s="84"/>
      <c r="C823" s="85"/>
      <c r="J823" s="84"/>
      <c r="K823" s="85"/>
      <c r="O823" s="84"/>
    </row>
    <row r="824">
      <c r="B824" s="84"/>
      <c r="C824" s="85"/>
      <c r="J824" s="84"/>
      <c r="K824" s="85"/>
      <c r="O824" s="84"/>
    </row>
    <row r="825">
      <c r="B825" s="84"/>
      <c r="C825" s="85"/>
      <c r="J825" s="84"/>
      <c r="K825" s="85"/>
      <c r="O825" s="84"/>
    </row>
    <row r="826">
      <c r="B826" s="84"/>
      <c r="C826" s="85"/>
      <c r="J826" s="84"/>
      <c r="K826" s="85"/>
      <c r="O826" s="84"/>
    </row>
    <row r="827">
      <c r="B827" s="84"/>
      <c r="C827" s="85"/>
      <c r="J827" s="84"/>
      <c r="K827" s="85"/>
      <c r="O827" s="84"/>
    </row>
    <row r="828">
      <c r="B828" s="84"/>
      <c r="C828" s="85"/>
      <c r="J828" s="84"/>
      <c r="K828" s="85"/>
      <c r="O828" s="84"/>
    </row>
    <row r="829">
      <c r="B829" s="84"/>
      <c r="C829" s="85"/>
      <c r="J829" s="84"/>
      <c r="K829" s="85"/>
      <c r="O829" s="84"/>
    </row>
    <row r="830">
      <c r="B830" s="84"/>
      <c r="C830" s="85"/>
      <c r="J830" s="84"/>
      <c r="K830" s="85"/>
      <c r="O830" s="84"/>
    </row>
    <row r="831">
      <c r="B831" s="84"/>
      <c r="C831" s="85"/>
      <c r="J831" s="84"/>
      <c r="K831" s="85"/>
      <c r="O831" s="84"/>
    </row>
    <row r="832">
      <c r="B832" s="84"/>
      <c r="C832" s="85"/>
      <c r="J832" s="84"/>
      <c r="K832" s="85"/>
      <c r="O832" s="84"/>
    </row>
    <row r="833">
      <c r="B833" s="84"/>
      <c r="C833" s="85"/>
      <c r="J833" s="84"/>
      <c r="K833" s="85"/>
      <c r="O833" s="84"/>
    </row>
    <row r="834">
      <c r="B834" s="84"/>
      <c r="C834" s="85"/>
      <c r="J834" s="84"/>
      <c r="K834" s="85"/>
      <c r="O834" s="84"/>
    </row>
    <row r="835">
      <c r="B835" s="84"/>
      <c r="C835" s="85"/>
      <c r="J835" s="84"/>
      <c r="K835" s="85"/>
      <c r="O835" s="84"/>
    </row>
    <row r="836">
      <c r="B836" s="84"/>
      <c r="C836" s="85"/>
      <c r="J836" s="84"/>
      <c r="K836" s="85"/>
      <c r="O836" s="84"/>
    </row>
    <row r="837">
      <c r="B837" s="84"/>
      <c r="C837" s="85"/>
      <c r="J837" s="84"/>
      <c r="K837" s="85"/>
      <c r="O837" s="84"/>
    </row>
    <row r="838">
      <c r="B838" s="84"/>
      <c r="C838" s="85"/>
      <c r="J838" s="84"/>
      <c r="K838" s="85"/>
      <c r="O838" s="84"/>
    </row>
    <row r="839">
      <c r="B839" s="84"/>
      <c r="C839" s="85"/>
      <c r="J839" s="84"/>
      <c r="K839" s="85"/>
      <c r="O839" s="84"/>
    </row>
    <row r="840">
      <c r="B840" s="84"/>
      <c r="C840" s="85"/>
      <c r="J840" s="84"/>
      <c r="K840" s="85"/>
      <c r="O840" s="84"/>
    </row>
    <row r="841">
      <c r="B841" s="84"/>
      <c r="C841" s="85"/>
      <c r="J841" s="84"/>
      <c r="K841" s="85"/>
      <c r="O841" s="84"/>
    </row>
    <row r="842">
      <c r="B842" s="84"/>
      <c r="C842" s="85"/>
      <c r="J842" s="84"/>
      <c r="K842" s="85"/>
      <c r="O842" s="84"/>
    </row>
    <row r="843">
      <c r="B843" s="84"/>
      <c r="C843" s="85"/>
      <c r="J843" s="84"/>
      <c r="K843" s="85"/>
      <c r="O843" s="84"/>
    </row>
    <row r="844">
      <c r="B844" s="84"/>
      <c r="C844" s="85"/>
      <c r="J844" s="84"/>
      <c r="K844" s="85"/>
      <c r="O844" s="84"/>
    </row>
    <row r="845">
      <c r="B845" s="84"/>
      <c r="C845" s="85"/>
      <c r="J845" s="84"/>
      <c r="K845" s="85"/>
      <c r="O845" s="84"/>
    </row>
    <row r="846">
      <c r="B846" s="84"/>
      <c r="C846" s="85"/>
      <c r="J846" s="84"/>
      <c r="K846" s="85"/>
      <c r="O846" s="84"/>
    </row>
    <row r="847">
      <c r="B847" s="84"/>
      <c r="C847" s="85"/>
      <c r="J847" s="84"/>
      <c r="K847" s="85"/>
      <c r="O847" s="84"/>
    </row>
    <row r="848">
      <c r="B848" s="84"/>
      <c r="C848" s="85"/>
      <c r="J848" s="84"/>
      <c r="K848" s="85"/>
      <c r="O848" s="84"/>
    </row>
    <row r="849">
      <c r="B849" s="84"/>
      <c r="C849" s="85"/>
      <c r="J849" s="84"/>
      <c r="K849" s="85"/>
      <c r="O849" s="84"/>
    </row>
    <row r="850">
      <c r="B850" s="84"/>
      <c r="C850" s="85"/>
      <c r="J850" s="84"/>
      <c r="K850" s="85"/>
      <c r="O850" s="84"/>
    </row>
    <row r="851">
      <c r="B851" s="84"/>
      <c r="C851" s="85"/>
      <c r="J851" s="84"/>
      <c r="K851" s="85"/>
      <c r="O851" s="84"/>
    </row>
    <row r="852">
      <c r="B852" s="84"/>
      <c r="C852" s="85"/>
      <c r="J852" s="84"/>
      <c r="K852" s="85"/>
      <c r="O852" s="84"/>
    </row>
    <row r="853">
      <c r="B853" s="84"/>
      <c r="C853" s="85"/>
      <c r="J853" s="84"/>
      <c r="K853" s="85"/>
      <c r="O853" s="84"/>
    </row>
    <row r="854">
      <c r="B854" s="84"/>
      <c r="C854" s="85"/>
      <c r="J854" s="84"/>
      <c r="K854" s="85"/>
      <c r="O854" s="84"/>
    </row>
    <row r="855">
      <c r="B855" s="84"/>
      <c r="C855" s="85"/>
      <c r="J855" s="84"/>
      <c r="K855" s="85"/>
      <c r="O855" s="84"/>
    </row>
    <row r="856">
      <c r="B856" s="84"/>
      <c r="C856" s="85"/>
      <c r="J856" s="84"/>
      <c r="K856" s="85"/>
      <c r="O856" s="84"/>
    </row>
    <row r="857">
      <c r="B857" s="84"/>
      <c r="C857" s="85"/>
      <c r="J857" s="84"/>
      <c r="K857" s="85"/>
      <c r="O857" s="84"/>
    </row>
    <row r="858">
      <c r="B858" s="84"/>
      <c r="C858" s="85"/>
      <c r="J858" s="84"/>
      <c r="K858" s="85"/>
      <c r="O858" s="84"/>
    </row>
    <row r="859">
      <c r="B859" s="84"/>
      <c r="C859" s="85"/>
      <c r="J859" s="84"/>
      <c r="K859" s="85"/>
      <c r="O859" s="84"/>
    </row>
    <row r="860">
      <c r="B860" s="84"/>
      <c r="C860" s="85"/>
      <c r="J860" s="84"/>
      <c r="K860" s="85"/>
      <c r="O860" s="84"/>
    </row>
    <row r="861">
      <c r="B861" s="84"/>
      <c r="C861" s="85"/>
      <c r="J861" s="84"/>
      <c r="K861" s="85"/>
      <c r="O861" s="84"/>
    </row>
    <row r="862">
      <c r="B862" s="84"/>
      <c r="C862" s="85"/>
      <c r="J862" s="84"/>
      <c r="K862" s="85"/>
      <c r="O862" s="84"/>
    </row>
    <row r="863">
      <c r="B863" s="84"/>
      <c r="C863" s="85"/>
      <c r="J863" s="84"/>
      <c r="K863" s="85"/>
      <c r="O863" s="84"/>
    </row>
    <row r="864">
      <c r="B864" s="84"/>
      <c r="C864" s="85"/>
      <c r="J864" s="84"/>
      <c r="K864" s="85"/>
      <c r="O864" s="84"/>
    </row>
    <row r="865">
      <c r="B865" s="84"/>
      <c r="C865" s="85"/>
      <c r="J865" s="84"/>
      <c r="K865" s="85"/>
      <c r="O865" s="84"/>
    </row>
    <row r="866">
      <c r="B866" s="84"/>
      <c r="C866" s="85"/>
      <c r="J866" s="84"/>
      <c r="K866" s="85"/>
      <c r="O866" s="84"/>
    </row>
    <row r="867">
      <c r="B867" s="84"/>
      <c r="C867" s="85"/>
      <c r="J867" s="84"/>
      <c r="K867" s="85"/>
      <c r="O867" s="84"/>
    </row>
    <row r="868">
      <c r="B868" s="84"/>
      <c r="C868" s="85"/>
      <c r="J868" s="84"/>
      <c r="K868" s="85"/>
      <c r="O868" s="84"/>
    </row>
    <row r="869">
      <c r="B869" s="84"/>
      <c r="C869" s="85"/>
      <c r="J869" s="84"/>
      <c r="K869" s="85"/>
      <c r="O869" s="84"/>
    </row>
    <row r="870">
      <c r="B870" s="84"/>
      <c r="C870" s="85"/>
      <c r="J870" s="84"/>
      <c r="K870" s="85"/>
      <c r="O870" s="84"/>
    </row>
    <row r="871">
      <c r="B871" s="84"/>
      <c r="C871" s="85"/>
      <c r="J871" s="84"/>
      <c r="K871" s="85"/>
      <c r="O871" s="84"/>
    </row>
    <row r="872">
      <c r="B872" s="84"/>
      <c r="C872" s="85"/>
      <c r="J872" s="84"/>
      <c r="K872" s="85"/>
      <c r="O872" s="84"/>
    </row>
    <row r="873">
      <c r="B873" s="84"/>
      <c r="C873" s="85"/>
      <c r="J873" s="84"/>
      <c r="K873" s="85"/>
      <c r="O873" s="84"/>
    </row>
    <row r="874">
      <c r="B874" s="84"/>
      <c r="C874" s="85"/>
      <c r="J874" s="84"/>
      <c r="K874" s="85"/>
      <c r="O874" s="84"/>
    </row>
    <row r="875">
      <c r="B875" s="84"/>
      <c r="C875" s="85"/>
      <c r="J875" s="84"/>
      <c r="K875" s="85"/>
      <c r="O875" s="84"/>
    </row>
    <row r="876">
      <c r="B876" s="84"/>
      <c r="C876" s="85"/>
      <c r="J876" s="84"/>
      <c r="K876" s="85"/>
      <c r="O876" s="84"/>
    </row>
    <row r="877">
      <c r="B877" s="84"/>
      <c r="C877" s="85"/>
      <c r="J877" s="84"/>
      <c r="K877" s="85"/>
      <c r="O877" s="84"/>
    </row>
    <row r="878">
      <c r="B878" s="84"/>
      <c r="C878" s="85"/>
      <c r="J878" s="84"/>
      <c r="K878" s="85"/>
      <c r="O878" s="84"/>
    </row>
    <row r="879">
      <c r="B879" s="84"/>
      <c r="C879" s="85"/>
      <c r="J879" s="84"/>
      <c r="K879" s="85"/>
      <c r="O879" s="84"/>
    </row>
    <row r="880">
      <c r="B880" s="84"/>
      <c r="C880" s="85"/>
      <c r="J880" s="84"/>
      <c r="K880" s="85"/>
      <c r="O880" s="84"/>
    </row>
    <row r="881">
      <c r="B881" s="84"/>
      <c r="C881" s="85"/>
      <c r="J881" s="84"/>
      <c r="K881" s="85"/>
      <c r="O881" s="84"/>
    </row>
    <row r="882">
      <c r="B882" s="84"/>
      <c r="C882" s="85"/>
      <c r="J882" s="84"/>
      <c r="K882" s="85"/>
      <c r="O882" s="84"/>
    </row>
    <row r="883">
      <c r="B883" s="84"/>
      <c r="C883" s="85"/>
      <c r="J883" s="84"/>
      <c r="K883" s="85"/>
      <c r="O883" s="84"/>
    </row>
    <row r="884">
      <c r="B884" s="84"/>
      <c r="C884" s="85"/>
      <c r="J884" s="84"/>
      <c r="K884" s="85"/>
      <c r="O884" s="84"/>
    </row>
    <row r="885">
      <c r="B885" s="84"/>
      <c r="C885" s="85"/>
      <c r="J885" s="84"/>
      <c r="K885" s="85"/>
      <c r="O885" s="84"/>
    </row>
    <row r="886">
      <c r="B886" s="84"/>
      <c r="C886" s="85"/>
      <c r="J886" s="84"/>
      <c r="K886" s="85"/>
      <c r="O886" s="84"/>
    </row>
    <row r="887">
      <c r="B887" s="84"/>
      <c r="C887" s="85"/>
      <c r="J887" s="84"/>
      <c r="K887" s="85"/>
      <c r="O887" s="84"/>
    </row>
    <row r="888">
      <c r="B888" s="84"/>
      <c r="C888" s="85"/>
      <c r="J888" s="84"/>
      <c r="K888" s="85"/>
      <c r="O888" s="84"/>
    </row>
    <row r="889">
      <c r="B889" s="84"/>
      <c r="C889" s="85"/>
      <c r="J889" s="84"/>
      <c r="K889" s="85"/>
      <c r="O889" s="84"/>
    </row>
    <row r="890">
      <c r="B890" s="84"/>
      <c r="C890" s="85"/>
      <c r="J890" s="84"/>
      <c r="K890" s="85"/>
      <c r="O890" s="84"/>
    </row>
    <row r="891">
      <c r="B891" s="84"/>
      <c r="C891" s="85"/>
      <c r="J891" s="84"/>
      <c r="K891" s="85"/>
      <c r="O891" s="84"/>
    </row>
    <row r="892">
      <c r="B892" s="84"/>
      <c r="C892" s="85"/>
      <c r="J892" s="84"/>
      <c r="K892" s="85"/>
      <c r="O892" s="84"/>
    </row>
    <row r="893">
      <c r="B893" s="84"/>
      <c r="C893" s="85"/>
      <c r="J893" s="84"/>
      <c r="K893" s="85"/>
      <c r="O893" s="84"/>
    </row>
    <row r="894">
      <c r="B894" s="84"/>
      <c r="C894" s="85"/>
      <c r="J894" s="84"/>
      <c r="K894" s="85"/>
      <c r="O894" s="84"/>
    </row>
    <row r="895">
      <c r="B895" s="84"/>
      <c r="C895" s="85"/>
      <c r="J895" s="84"/>
      <c r="K895" s="85"/>
      <c r="O895" s="84"/>
    </row>
    <row r="896">
      <c r="B896" s="84"/>
      <c r="C896" s="85"/>
      <c r="J896" s="84"/>
      <c r="K896" s="85"/>
      <c r="O896" s="84"/>
    </row>
    <row r="897">
      <c r="B897" s="84"/>
      <c r="C897" s="85"/>
      <c r="J897" s="84"/>
      <c r="K897" s="85"/>
      <c r="O897" s="84"/>
    </row>
    <row r="898">
      <c r="B898" s="84"/>
      <c r="C898" s="85"/>
      <c r="J898" s="84"/>
      <c r="K898" s="85"/>
      <c r="O898" s="84"/>
    </row>
    <row r="899">
      <c r="B899" s="84"/>
      <c r="C899" s="85"/>
      <c r="J899" s="84"/>
      <c r="K899" s="85"/>
      <c r="O899" s="84"/>
    </row>
    <row r="900">
      <c r="B900" s="84"/>
      <c r="C900" s="85"/>
      <c r="J900" s="84"/>
      <c r="K900" s="85"/>
      <c r="O900" s="84"/>
    </row>
    <row r="901">
      <c r="B901" s="84"/>
      <c r="C901" s="85"/>
      <c r="J901" s="84"/>
      <c r="K901" s="85"/>
      <c r="O901" s="84"/>
    </row>
    <row r="902">
      <c r="B902" s="84"/>
      <c r="C902" s="85"/>
      <c r="J902" s="84"/>
      <c r="K902" s="85"/>
      <c r="O902" s="84"/>
    </row>
    <row r="903">
      <c r="B903" s="84"/>
      <c r="C903" s="85"/>
      <c r="J903" s="84"/>
      <c r="K903" s="85"/>
      <c r="O903" s="84"/>
    </row>
    <row r="904">
      <c r="B904" s="84"/>
      <c r="C904" s="85"/>
      <c r="J904" s="84"/>
      <c r="K904" s="85"/>
      <c r="O904" s="84"/>
    </row>
    <row r="905">
      <c r="B905" s="84"/>
      <c r="C905" s="85"/>
      <c r="J905" s="84"/>
      <c r="K905" s="85"/>
      <c r="O905" s="84"/>
    </row>
    <row r="906">
      <c r="B906" s="84"/>
      <c r="C906" s="85"/>
      <c r="J906" s="84"/>
      <c r="K906" s="85"/>
      <c r="O906" s="84"/>
    </row>
    <row r="907">
      <c r="B907" s="84"/>
      <c r="C907" s="85"/>
      <c r="J907" s="84"/>
      <c r="K907" s="85"/>
      <c r="O907" s="84"/>
    </row>
    <row r="908">
      <c r="B908" s="84"/>
      <c r="C908" s="85"/>
      <c r="J908" s="84"/>
      <c r="K908" s="85"/>
      <c r="O908" s="84"/>
    </row>
    <row r="909">
      <c r="B909" s="84"/>
      <c r="C909" s="85"/>
      <c r="J909" s="84"/>
      <c r="K909" s="85"/>
      <c r="O909" s="84"/>
    </row>
    <row r="910">
      <c r="B910" s="84"/>
      <c r="C910" s="85"/>
      <c r="J910" s="84"/>
      <c r="K910" s="85"/>
      <c r="O910" s="84"/>
    </row>
    <row r="911">
      <c r="B911" s="84"/>
      <c r="C911" s="85"/>
      <c r="J911" s="84"/>
      <c r="K911" s="85"/>
      <c r="O911" s="84"/>
    </row>
    <row r="912">
      <c r="B912" s="84"/>
      <c r="C912" s="85"/>
      <c r="J912" s="84"/>
      <c r="K912" s="85"/>
      <c r="O912" s="84"/>
    </row>
    <row r="913">
      <c r="B913" s="84"/>
      <c r="C913" s="85"/>
      <c r="J913" s="84"/>
      <c r="K913" s="85"/>
      <c r="O913" s="84"/>
    </row>
    <row r="914">
      <c r="B914" s="84"/>
      <c r="C914" s="85"/>
      <c r="J914" s="84"/>
      <c r="K914" s="85"/>
      <c r="O914" s="84"/>
    </row>
    <row r="915">
      <c r="B915" s="84"/>
      <c r="C915" s="85"/>
      <c r="J915" s="84"/>
      <c r="K915" s="85"/>
      <c r="O915" s="84"/>
    </row>
    <row r="916">
      <c r="B916" s="84"/>
      <c r="C916" s="85"/>
      <c r="J916" s="84"/>
      <c r="K916" s="85"/>
      <c r="O916" s="84"/>
    </row>
    <row r="917">
      <c r="B917" s="84"/>
      <c r="C917" s="85"/>
      <c r="J917" s="84"/>
      <c r="K917" s="85"/>
      <c r="O917" s="84"/>
    </row>
    <row r="918">
      <c r="B918" s="84"/>
      <c r="C918" s="85"/>
      <c r="J918" s="84"/>
      <c r="K918" s="85"/>
      <c r="O918" s="84"/>
    </row>
    <row r="919">
      <c r="B919" s="84"/>
      <c r="C919" s="85"/>
      <c r="J919" s="84"/>
      <c r="K919" s="85"/>
      <c r="O919" s="84"/>
    </row>
    <row r="920">
      <c r="B920" s="84"/>
      <c r="C920" s="85"/>
      <c r="J920" s="84"/>
      <c r="K920" s="85"/>
      <c r="O920" s="84"/>
    </row>
    <row r="921">
      <c r="B921" s="84"/>
      <c r="C921" s="85"/>
      <c r="J921" s="84"/>
      <c r="K921" s="85"/>
      <c r="O921" s="84"/>
    </row>
    <row r="922">
      <c r="B922" s="84"/>
      <c r="C922" s="85"/>
      <c r="J922" s="84"/>
      <c r="K922" s="85"/>
      <c r="O922" s="84"/>
    </row>
    <row r="923">
      <c r="B923" s="84"/>
      <c r="C923" s="85"/>
      <c r="J923" s="84"/>
      <c r="K923" s="85"/>
      <c r="O923" s="84"/>
    </row>
    <row r="924">
      <c r="B924" s="84"/>
      <c r="C924" s="85"/>
      <c r="J924" s="84"/>
      <c r="K924" s="85"/>
      <c r="O924" s="84"/>
    </row>
    <row r="925">
      <c r="B925" s="84"/>
      <c r="C925" s="85"/>
      <c r="J925" s="84"/>
      <c r="K925" s="85"/>
      <c r="O925" s="84"/>
    </row>
    <row r="926">
      <c r="B926" s="84"/>
      <c r="C926" s="85"/>
      <c r="J926" s="84"/>
      <c r="K926" s="85"/>
      <c r="O926" s="84"/>
    </row>
    <row r="927">
      <c r="B927" s="84"/>
      <c r="C927" s="85"/>
      <c r="J927" s="84"/>
      <c r="K927" s="85"/>
      <c r="O927" s="84"/>
    </row>
    <row r="928">
      <c r="B928" s="84"/>
      <c r="C928" s="85"/>
      <c r="J928" s="84"/>
      <c r="K928" s="85"/>
      <c r="O928" s="84"/>
    </row>
    <row r="929">
      <c r="B929" s="84"/>
      <c r="C929" s="85"/>
      <c r="J929" s="84"/>
      <c r="K929" s="85"/>
      <c r="O929" s="84"/>
    </row>
    <row r="930">
      <c r="B930" s="84"/>
      <c r="C930" s="85"/>
      <c r="J930" s="84"/>
      <c r="K930" s="85"/>
      <c r="O930" s="84"/>
    </row>
    <row r="931">
      <c r="B931" s="84"/>
      <c r="C931" s="85"/>
      <c r="J931" s="84"/>
      <c r="K931" s="85"/>
      <c r="O931" s="84"/>
    </row>
    <row r="932">
      <c r="B932" s="84"/>
      <c r="C932" s="85"/>
      <c r="J932" s="84"/>
      <c r="K932" s="85"/>
      <c r="O932" s="84"/>
    </row>
    <row r="933">
      <c r="B933" s="84"/>
      <c r="C933" s="85"/>
      <c r="J933" s="84"/>
      <c r="K933" s="85"/>
      <c r="O933" s="84"/>
    </row>
    <row r="934">
      <c r="B934" s="84"/>
      <c r="C934" s="85"/>
      <c r="J934" s="84"/>
      <c r="K934" s="85"/>
      <c r="O934" s="84"/>
    </row>
    <row r="935">
      <c r="B935" s="84"/>
      <c r="C935" s="85"/>
      <c r="J935" s="84"/>
      <c r="K935" s="85"/>
      <c r="O935" s="84"/>
    </row>
    <row r="936">
      <c r="B936" s="84"/>
      <c r="C936" s="85"/>
      <c r="J936" s="84"/>
      <c r="K936" s="85"/>
      <c r="O936" s="84"/>
    </row>
    <row r="937">
      <c r="B937" s="84"/>
      <c r="C937" s="85"/>
      <c r="J937" s="84"/>
      <c r="K937" s="85"/>
      <c r="O937" s="84"/>
    </row>
    <row r="938">
      <c r="B938" s="84"/>
      <c r="C938" s="85"/>
      <c r="J938" s="84"/>
      <c r="K938" s="85"/>
      <c r="O938" s="84"/>
    </row>
    <row r="939">
      <c r="B939" s="84"/>
      <c r="C939" s="85"/>
      <c r="J939" s="84"/>
      <c r="K939" s="85"/>
      <c r="O939" s="84"/>
    </row>
    <row r="940">
      <c r="B940" s="84"/>
      <c r="C940" s="85"/>
      <c r="J940" s="84"/>
      <c r="K940" s="85"/>
      <c r="O940" s="84"/>
    </row>
    <row r="941">
      <c r="B941" s="84"/>
      <c r="C941" s="85"/>
      <c r="J941" s="84"/>
      <c r="K941" s="85"/>
      <c r="O941" s="84"/>
    </row>
    <row r="942">
      <c r="B942" s="84"/>
      <c r="C942" s="85"/>
      <c r="J942" s="84"/>
      <c r="K942" s="85"/>
      <c r="O942" s="84"/>
    </row>
    <row r="943">
      <c r="B943" s="84"/>
      <c r="C943" s="85"/>
      <c r="J943" s="84"/>
      <c r="K943" s="85"/>
      <c r="O943" s="84"/>
    </row>
    <row r="944">
      <c r="B944" s="84"/>
      <c r="C944" s="85"/>
      <c r="J944" s="84"/>
      <c r="K944" s="85"/>
      <c r="O944" s="84"/>
    </row>
    <row r="945">
      <c r="B945" s="84"/>
      <c r="C945" s="85"/>
      <c r="J945" s="84"/>
      <c r="K945" s="85"/>
      <c r="O945" s="84"/>
    </row>
    <row r="946">
      <c r="B946" s="84"/>
      <c r="C946" s="85"/>
      <c r="J946" s="84"/>
      <c r="K946" s="85"/>
      <c r="O946" s="84"/>
    </row>
    <row r="947">
      <c r="B947" s="84"/>
      <c r="C947" s="85"/>
      <c r="J947" s="84"/>
      <c r="K947" s="85"/>
      <c r="O947" s="84"/>
    </row>
    <row r="948">
      <c r="B948" s="84"/>
      <c r="C948" s="85"/>
      <c r="J948" s="84"/>
      <c r="K948" s="85"/>
      <c r="O948" s="84"/>
    </row>
    <row r="949">
      <c r="B949" s="84"/>
      <c r="C949" s="85"/>
      <c r="J949" s="84"/>
      <c r="K949" s="85"/>
      <c r="O949" s="84"/>
    </row>
    <row r="950">
      <c r="B950" s="84"/>
      <c r="C950" s="85"/>
      <c r="J950" s="84"/>
      <c r="K950" s="85"/>
      <c r="O950" s="84"/>
    </row>
    <row r="951">
      <c r="B951" s="84"/>
      <c r="C951" s="85"/>
      <c r="J951" s="84"/>
      <c r="K951" s="85"/>
      <c r="O951" s="84"/>
    </row>
    <row r="952">
      <c r="B952" s="84"/>
      <c r="C952" s="85"/>
      <c r="J952" s="84"/>
      <c r="K952" s="85"/>
      <c r="O952" s="84"/>
    </row>
    <row r="953">
      <c r="B953" s="84"/>
      <c r="C953" s="85"/>
      <c r="J953" s="84"/>
      <c r="K953" s="85"/>
      <c r="O953" s="84"/>
    </row>
    <row r="954">
      <c r="B954" s="84"/>
      <c r="C954" s="85"/>
      <c r="J954" s="84"/>
      <c r="K954" s="85"/>
      <c r="O954" s="84"/>
    </row>
    <row r="955">
      <c r="B955" s="84"/>
      <c r="C955" s="85"/>
      <c r="J955" s="84"/>
      <c r="K955" s="85"/>
      <c r="O955" s="84"/>
    </row>
    <row r="956">
      <c r="B956" s="84"/>
      <c r="C956" s="85"/>
      <c r="J956" s="84"/>
      <c r="K956" s="85"/>
      <c r="O956" s="84"/>
    </row>
    <row r="957">
      <c r="B957" s="84"/>
      <c r="C957" s="85"/>
      <c r="J957" s="84"/>
      <c r="K957" s="85"/>
      <c r="O957" s="84"/>
    </row>
    <row r="958">
      <c r="B958" s="84"/>
      <c r="C958" s="85"/>
      <c r="J958" s="84"/>
      <c r="K958" s="85"/>
      <c r="O958" s="84"/>
    </row>
    <row r="959">
      <c r="B959" s="84"/>
      <c r="C959" s="85"/>
      <c r="J959" s="84"/>
      <c r="K959" s="85"/>
      <c r="O959" s="84"/>
    </row>
    <row r="960">
      <c r="B960" s="84"/>
      <c r="C960" s="85"/>
      <c r="J960" s="84"/>
      <c r="K960" s="85"/>
      <c r="O960" s="84"/>
    </row>
    <row r="961">
      <c r="B961" s="84"/>
      <c r="C961" s="85"/>
      <c r="J961" s="84"/>
      <c r="K961" s="85"/>
      <c r="O961" s="84"/>
    </row>
    <row r="962">
      <c r="B962" s="84"/>
      <c r="C962" s="85"/>
      <c r="J962" s="84"/>
      <c r="K962" s="85"/>
      <c r="O962" s="84"/>
    </row>
    <row r="963">
      <c r="B963" s="84"/>
      <c r="C963" s="85"/>
      <c r="J963" s="84"/>
      <c r="K963" s="85"/>
      <c r="O963" s="84"/>
    </row>
    <row r="964">
      <c r="B964" s="84"/>
      <c r="C964" s="85"/>
      <c r="J964" s="84"/>
      <c r="K964" s="85"/>
      <c r="O964" s="84"/>
    </row>
    <row r="965">
      <c r="B965" s="84"/>
      <c r="C965" s="85"/>
      <c r="J965" s="84"/>
      <c r="K965" s="85"/>
      <c r="O965" s="84"/>
    </row>
    <row r="966">
      <c r="B966" s="84"/>
      <c r="C966" s="85"/>
      <c r="J966" s="84"/>
      <c r="K966" s="85"/>
      <c r="O966" s="84"/>
    </row>
    <row r="967">
      <c r="B967" s="84"/>
      <c r="C967" s="85"/>
      <c r="J967" s="84"/>
      <c r="K967" s="85"/>
      <c r="O967" s="84"/>
    </row>
    <row r="968">
      <c r="B968" s="84"/>
      <c r="C968" s="85"/>
      <c r="J968" s="84"/>
      <c r="K968" s="85"/>
      <c r="O968" s="84"/>
    </row>
    <row r="969">
      <c r="B969" s="84"/>
      <c r="C969" s="85"/>
      <c r="J969" s="84"/>
      <c r="K969" s="85"/>
      <c r="O969" s="84"/>
    </row>
    <row r="970">
      <c r="B970" s="84"/>
      <c r="C970" s="85"/>
      <c r="J970" s="84"/>
      <c r="K970" s="85"/>
      <c r="O970" s="84"/>
    </row>
    <row r="971">
      <c r="B971" s="84"/>
      <c r="C971" s="85"/>
      <c r="J971" s="84"/>
      <c r="K971" s="85"/>
      <c r="O971" s="84"/>
    </row>
    <row r="972">
      <c r="B972" s="84"/>
      <c r="C972" s="85"/>
      <c r="J972" s="84"/>
      <c r="K972" s="85"/>
      <c r="O972" s="84"/>
    </row>
    <row r="973">
      <c r="B973" s="84"/>
      <c r="C973" s="85"/>
      <c r="J973" s="84"/>
      <c r="K973" s="85"/>
      <c r="O973" s="84"/>
    </row>
    <row r="974">
      <c r="B974" s="84"/>
      <c r="C974" s="85"/>
      <c r="J974" s="84"/>
      <c r="K974" s="85"/>
      <c r="O974" s="84"/>
    </row>
    <row r="975">
      <c r="B975" s="84"/>
      <c r="C975" s="85"/>
      <c r="J975" s="84"/>
      <c r="K975" s="85"/>
      <c r="O975" s="84"/>
    </row>
    <row r="976">
      <c r="B976" s="84"/>
      <c r="C976" s="85"/>
      <c r="J976" s="84"/>
      <c r="K976" s="85"/>
      <c r="O976" s="84"/>
    </row>
    <row r="977">
      <c r="B977" s="84"/>
      <c r="C977" s="85"/>
      <c r="J977" s="84"/>
      <c r="K977" s="85"/>
      <c r="O977" s="84"/>
    </row>
    <row r="978">
      <c r="B978" s="84"/>
      <c r="C978" s="85"/>
      <c r="J978" s="84"/>
      <c r="K978" s="85"/>
      <c r="O978" s="84"/>
    </row>
    <row r="979">
      <c r="B979" s="84"/>
      <c r="C979" s="85"/>
      <c r="J979" s="84"/>
      <c r="K979" s="85"/>
      <c r="O979" s="84"/>
    </row>
    <row r="980">
      <c r="B980" s="84"/>
      <c r="C980" s="85"/>
      <c r="J980" s="84"/>
      <c r="K980" s="85"/>
      <c r="O980" s="84"/>
    </row>
    <row r="981">
      <c r="B981" s="84"/>
      <c r="C981" s="85"/>
      <c r="J981" s="84"/>
      <c r="K981" s="85"/>
      <c r="O981" s="84"/>
    </row>
    <row r="982">
      <c r="B982" s="84"/>
      <c r="C982" s="85"/>
      <c r="J982" s="84"/>
      <c r="K982" s="85"/>
      <c r="O982" s="84"/>
    </row>
    <row r="983">
      <c r="B983" s="84"/>
      <c r="C983" s="85"/>
      <c r="J983" s="84"/>
      <c r="K983" s="85"/>
      <c r="O983" s="84"/>
    </row>
    <row r="984">
      <c r="B984" s="84"/>
      <c r="C984" s="85"/>
      <c r="J984" s="84"/>
      <c r="K984" s="85"/>
      <c r="O984" s="84"/>
    </row>
    <row r="985">
      <c r="B985" s="84"/>
      <c r="C985" s="85"/>
      <c r="J985" s="84"/>
      <c r="K985" s="85"/>
      <c r="O985" s="84"/>
    </row>
    <row r="986">
      <c r="B986" s="84"/>
      <c r="C986" s="85"/>
      <c r="J986" s="84"/>
      <c r="K986" s="85"/>
      <c r="O986" s="84"/>
    </row>
    <row r="987">
      <c r="B987" s="84"/>
      <c r="C987" s="85"/>
      <c r="J987" s="84"/>
      <c r="K987" s="85"/>
      <c r="O987" s="84"/>
    </row>
    <row r="988">
      <c r="B988" s="84"/>
      <c r="C988" s="85"/>
      <c r="J988" s="84"/>
      <c r="K988" s="85"/>
      <c r="O988" s="84"/>
    </row>
    <row r="989">
      <c r="B989" s="84"/>
      <c r="C989" s="85"/>
      <c r="J989" s="84"/>
      <c r="K989" s="85"/>
      <c r="O989" s="84"/>
    </row>
    <row r="990">
      <c r="B990" s="84"/>
      <c r="C990" s="85"/>
      <c r="J990" s="84"/>
      <c r="K990" s="85"/>
      <c r="O990" s="84"/>
    </row>
    <row r="991">
      <c r="B991" s="84"/>
      <c r="C991" s="85"/>
      <c r="J991" s="84"/>
      <c r="K991" s="85"/>
      <c r="O991" s="84"/>
    </row>
    <row r="992">
      <c r="B992" s="84"/>
      <c r="C992" s="85"/>
      <c r="J992" s="84"/>
      <c r="K992" s="85"/>
      <c r="O992" s="84"/>
    </row>
    <row r="993">
      <c r="B993" s="84"/>
      <c r="C993" s="85"/>
      <c r="J993" s="84"/>
      <c r="K993" s="85"/>
      <c r="O993" s="84"/>
    </row>
    <row r="994">
      <c r="B994" s="84"/>
      <c r="C994" s="85"/>
      <c r="J994" s="84"/>
      <c r="K994" s="85"/>
      <c r="O994" s="84"/>
    </row>
    <row r="995">
      <c r="B995" s="84"/>
      <c r="C995" s="85"/>
      <c r="J995" s="84"/>
      <c r="K995" s="85"/>
      <c r="O995" s="84"/>
    </row>
    <row r="996">
      <c r="B996" s="84"/>
      <c r="C996" s="85"/>
      <c r="J996" s="84"/>
      <c r="K996" s="85"/>
      <c r="O996" s="84"/>
    </row>
    <row r="997">
      <c r="B997" s="84"/>
      <c r="C997" s="85"/>
      <c r="J997" s="84"/>
      <c r="K997" s="85"/>
      <c r="O997" s="84"/>
    </row>
    <row r="998">
      <c r="B998" s="84"/>
      <c r="C998" s="85"/>
      <c r="J998" s="84"/>
      <c r="K998" s="85"/>
      <c r="O998" s="84"/>
    </row>
    <row r="999">
      <c r="B999" s="84"/>
      <c r="C999" s="85"/>
      <c r="J999" s="84"/>
      <c r="K999" s="85"/>
      <c r="O999" s="84"/>
    </row>
    <row r="1000">
      <c r="B1000" s="84"/>
      <c r="C1000" s="85"/>
      <c r="J1000" s="84"/>
      <c r="K1000" s="85"/>
      <c r="O1000" s="84"/>
    </row>
    <row r="1001">
      <c r="B1001" s="84"/>
      <c r="C1001" s="85"/>
      <c r="J1001" s="84"/>
      <c r="K1001" s="85"/>
      <c r="O1001" s="84"/>
    </row>
    <row r="1002">
      <c r="B1002" s="84"/>
      <c r="C1002" s="85"/>
      <c r="J1002" s="84"/>
      <c r="K1002" s="85"/>
      <c r="O1002" s="84"/>
    </row>
    <row r="1003">
      <c r="B1003" s="84"/>
      <c r="C1003" s="85"/>
      <c r="J1003" s="84"/>
      <c r="K1003" s="85"/>
      <c r="O1003" s="84"/>
    </row>
    <row r="1004">
      <c r="B1004" s="84"/>
      <c r="C1004" s="85"/>
      <c r="J1004" s="84"/>
      <c r="K1004" s="85"/>
      <c r="O1004" s="84"/>
    </row>
    <row r="1005">
      <c r="B1005" s="84"/>
      <c r="C1005" s="85"/>
      <c r="J1005" s="84"/>
      <c r="K1005" s="85"/>
      <c r="O1005" s="84"/>
    </row>
    <row r="1006">
      <c r="B1006" s="84"/>
      <c r="C1006" s="85"/>
      <c r="J1006" s="84"/>
      <c r="K1006" s="85"/>
      <c r="O1006" s="84"/>
    </row>
    <row r="1007">
      <c r="B1007" s="84"/>
      <c r="C1007" s="85"/>
      <c r="J1007" s="84"/>
      <c r="K1007" s="85"/>
      <c r="O1007" s="84"/>
    </row>
    <row r="1008">
      <c r="B1008" s="84"/>
      <c r="C1008" s="85"/>
      <c r="J1008" s="84"/>
      <c r="K1008" s="85"/>
      <c r="O1008" s="84"/>
    </row>
    <row r="1009">
      <c r="B1009" s="84"/>
      <c r="C1009" s="85"/>
      <c r="J1009" s="84"/>
      <c r="K1009" s="85"/>
      <c r="O1009" s="84"/>
    </row>
    <row r="1010">
      <c r="B1010" s="84"/>
      <c r="C1010" s="85"/>
      <c r="J1010" s="84"/>
      <c r="K1010" s="85"/>
      <c r="O1010" s="84"/>
    </row>
    <row r="1011">
      <c r="B1011" s="84"/>
      <c r="C1011" s="86"/>
      <c r="D1011" s="87"/>
      <c r="E1011" s="87"/>
      <c r="F1011" s="87"/>
      <c r="G1011" s="87"/>
      <c r="H1011" s="87"/>
      <c r="I1011" s="87"/>
      <c r="J1011" s="88"/>
      <c r="K1011" s="86"/>
      <c r="L1011" s="87"/>
      <c r="M1011" s="87"/>
      <c r="N1011" s="87"/>
      <c r="O1011" s="88"/>
    </row>
  </sheetData>
  <mergeCells count="4">
    <mergeCell ref="A1:B1"/>
    <mergeCell ref="D1:J1"/>
    <mergeCell ref="K1:O1"/>
    <mergeCell ref="P1:AL1"/>
  </mergeCells>
  <conditionalFormatting sqref="A1:AM133">
    <cfRule type="expression" dxfId="0" priority="1">
      <formula>AND(TEXT($B1, "mmmm") = TEXT(TODAY(), "mmmm"), $A1 = YEAR(TODAY()))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B4" s="89">
        <v>45402.0</v>
      </c>
      <c r="C4" s="12">
        <v>20.0</v>
      </c>
      <c r="D4" s="12">
        <v>10.0</v>
      </c>
      <c r="E4" s="12">
        <v>0.0</v>
      </c>
    </row>
    <row r="5">
      <c r="B5" s="15">
        <v>672253.738</v>
      </c>
      <c r="C5" s="15">
        <v>672253.738</v>
      </c>
      <c r="D5" s="15">
        <v>712253.738</v>
      </c>
      <c r="E5" s="15">
        <v>642253.738</v>
      </c>
      <c r="F5" s="12" t="s">
        <v>56</v>
      </c>
    </row>
    <row r="6">
      <c r="B6" s="15">
        <v>811024.3300000001</v>
      </c>
      <c r="C6" s="15">
        <v>811024.3300000001</v>
      </c>
      <c r="D6" s="15">
        <v>861024.3300000001</v>
      </c>
      <c r="E6" s="15">
        <v>801024.3300000001</v>
      </c>
    </row>
    <row r="7">
      <c r="B7" s="15">
        <v>808644.922</v>
      </c>
      <c r="C7" s="15">
        <v>918644.922</v>
      </c>
      <c r="D7" s="15">
        <v>868644.922</v>
      </c>
      <c r="E7" s="15">
        <v>818644.922</v>
      </c>
      <c r="F7" s="12" t="s">
        <v>51</v>
      </c>
    </row>
    <row r="8">
      <c r="B8" s="15">
        <v>1043415.514</v>
      </c>
      <c r="C8" s="15">
        <v>1043415.514</v>
      </c>
      <c r="D8" s="15">
        <v>1003415.514</v>
      </c>
      <c r="E8" s="15">
        <v>963415.514</v>
      </c>
    </row>
    <row r="9">
      <c r="B9" s="15">
        <v>1205894.93</v>
      </c>
      <c r="C9" s="15">
        <v>1205894.93</v>
      </c>
      <c r="D9" s="15">
        <v>1175894.93</v>
      </c>
      <c r="E9" s="15">
        <v>1145894.93</v>
      </c>
    </row>
    <row r="10">
      <c r="B10" s="15">
        <v>1190224.346</v>
      </c>
      <c r="C10" s="15">
        <v>1190224.346</v>
      </c>
      <c r="D10" s="15">
        <v>1170224.346</v>
      </c>
      <c r="E10" s="15">
        <v>1150224.346</v>
      </c>
    </row>
    <row r="11">
      <c r="B11" s="15">
        <v>1346703.7619999999</v>
      </c>
      <c r="C11" s="15">
        <v>1346703.7619999999</v>
      </c>
      <c r="D11" s="15">
        <v>1336703.7619999999</v>
      </c>
      <c r="E11" s="15">
        <v>1326703.7619999999</v>
      </c>
    </row>
    <row r="12">
      <c r="B12" s="15">
        <v>1508183.1779999998</v>
      </c>
      <c r="C12" s="15">
        <v>1508183.1779999998</v>
      </c>
      <c r="D12" s="15">
        <v>1508183.1779999998</v>
      </c>
      <c r="E12" s="15">
        <v>1508183.1779999998</v>
      </c>
      <c r="F12" s="12" t="s">
        <v>57</v>
      </c>
    </row>
    <row r="13">
      <c r="B13" s="15">
        <v>1516312.5939999998</v>
      </c>
      <c r="C13" s="15">
        <v>1516312.5939999998</v>
      </c>
      <c r="D13" s="15">
        <v>1516312.5939999998</v>
      </c>
      <c r="E13" s="15">
        <v>1516312.5939999998</v>
      </c>
    </row>
    <row r="14">
      <c r="B14" s="15">
        <v>1689792.0099999998</v>
      </c>
      <c r="C14" s="15">
        <v>1689792.0099999998</v>
      </c>
      <c r="D14" s="15">
        <v>1689792.0099999998</v>
      </c>
      <c r="E14" s="15">
        <v>1689792.0099999998</v>
      </c>
    </row>
    <row r="15">
      <c r="B15" s="15">
        <v>1851271.4259999997</v>
      </c>
      <c r="C15" s="15">
        <v>1851271.4259999997</v>
      </c>
      <c r="D15" s="15">
        <v>1851271.4259999997</v>
      </c>
      <c r="E15" s="15">
        <v>1851271.4259999997</v>
      </c>
    </row>
    <row r="16">
      <c r="B16" s="15">
        <v>1900800.8419999997</v>
      </c>
      <c r="C16" s="15">
        <v>1900800.8419999997</v>
      </c>
      <c r="D16" s="15">
        <v>1900800.8419999997</v>
      </c>
      <c r="E16" s="15">
        <v>1900800.8419999997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58</v>
      </c>
      <c r="B1" s="12">
        <f>SUM(B5:B20)</f>
        <v>406.22</v>
      </c>
      <c r="C1" s="18">
        <f>'all assets'!C3*B1</f>
        <v>1868612</v>
      </c>
    </row>
    <row r="2">
      <c r="B2" s="12"/>
    </row>
    <row r="4">
      <c r="A4" s="12" t="s">
        <v>0</v>
      </c>
      <c r="B4" s="12" t="s">
        <v>59</v>
      </c>
      <c r="C4" s="12" t="s">
        <v>60</v>
      </c>
    </row>
    <row r="5">
      <c r="A5" s="12">
        <v>2022.0</v>
      </c>
      <c r="B5" s="12">
        <v>204.95</v>
      </c>
    </row>
    <row r="6">
      <c r="A6" s="12" t="s">
        <v>61</v>
      </c>
      <c r="B6" s="12">
        <v>118.26</v>
      </c>
      <c r="C6" s="90">
        <f>SUM(B5, B6)</f>
        <v>323.21</v>
      </c>
    </row>
    <row r="7">
      <c r="A7" s="91">
        <v>45253.0</v>
      </c>
      <c r="B7" s="12">
        <v>-38.25</v>
      </c>
      <c r="C7" s="90">
        <f t="shared" ref="C7:C12" si="1">SUM(C6, B7)</f>
        <v>284.96</v>
      </c>
      <c r="D7" s="12">
        <v>-99000.0</v>
      </c>
    </row>
    <row r="8">
      <c r="A8" s="92">
        <v>45315.0</v>
      </c>
      <c r="B8" s="12">
        <v>0.5</v>
      </c>
      <c r="C8" s="90">
        <f t="shared" si="1"/>
        <v>285.46</v>
      </c>
    </row>
    <row r="9">
      <c r="A9" s="92">
        <v>45375.0</v>
      </c>
      <c r="B9" s="12">
        <v>4.0</v>
      </c>
      <c r="C9" s="90">
        <f t="shared" si="1"/>
        <v>289.46</v>
      </c>
    </row>
    <row r="10">
      <c r="A10" s="91">
        <v>45436.0</v>
      </c>
      <c r="B10" s="12">
        <v>18.0</v>
      </c>
      <c r="C10" s="90">
        <f t="shared" si="1"/>
        <v>307.46</v>
      </c>
    </row>
    <row r="11">
      <c r="A11" s="92">
        <v>45559.0</v>
      </c>
      <c r="B11" s="12">
        <v>27.45</v>
      </c>
      <c r="C11" s="90">
        <f t="shared" si="1"/>
        <v>334.91</v>
      </c>
    </row>
    <row r="12">
      <c r="A12" s="92">
        <v>45620.0</v>
      </c>
      <c r="B12" s="12">
        <v>23.16</v>
      </c>
      <c r="C12" s="90">
        <f t="shared" si="1"/>
        <v>358.07</v>
      </c>
    </row>
    <row r="13">
      <c r="A13" s="92">
        <v>45713.0</v>
      </c>
      <c r="B13" s="90">
        <f>18.65+2.85</f>
        <v>21.5</v>
      </c>
      <c r="C13" s="90">
        <f t="shared" ref="C13:C14" si="2">sum(C12,B13)</f>
        <v>379.57</v>
      </c>
      <c r="D13" s="12">
        <v>90600.0</v>
      </c>
      <c r="E13" s="12">
        <v>4150.0</v>
      </c>
    </row>
    <row r="14">
      <c r="A14" s="93">
        <v>45755.0</v>
      </c>
      <c r="B14" s="12">
        <v>26.65</v>
      </c>
      <c r="C14" s="90">
        <f t="shared" si="2"/>
        <v>406.22</v>
      </c>
      <c r="D14" s="12">
        <v>118800.0</v>
      </c>
      <c r="E14" s="12">
        <v>4370.0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58</v>
      </c>
      <c r="B1" s="18">
        <f>SUM(B2:B12)</f>
        <v>12220</v>
      </c>
      <c r="C1" s="21">
        <f>'all assets'!C4*B1</f>
        <v>164970</v>
      </c>
    </row>
    <row r="2">
      <c r="A2" s="91">
        <v>45435.0</v>
      </c>
      <c r="B2" s="21">
        <v>200.0</v>
      </c>
      <c r="C2" s="18"/>
    </row>
    <row r="3">
      <c r="A3" s="92">
        <v>45315.0</v>
      </c>
      <c r="B3" s="21">
        <v>1100.0</v>
      </c>
      <c r="C3" s="18"/>
    </row>
    <row r="4">
      <c r="A4" s="91">
        <v>45436.0</v>
      </c>
      <c r="B4" s="21">
        <v>500.0</v>
      </c>
      <c r="C4" s="18"/>
    </row>
    <row r="5">
      <c r="A5" s="92">
        <v>45467.0</v>
      </c>
      <c r="B5" s="21">
        <v>200.0</v>
      </c>
      <c r="C5" s="18"/>
    </row>
    <row r="6">
      <c r="A6" s="92">
        <v>45497.0</v>
      </c>
      <c r="B6" s="21">
        <v>8300.0</v>
      </c>
      <c r="C6" s="18"/>
    </row>
    <row r="7">
      <c r="A7" s="92">
        <v>45528.0</v>
      </c>
      <c r="B7" s="21">
        <v>420.0</v>
      </c>
      <c r="C7" s="18"/>
    </row>
    <row r="8">
      <c r="A8" s="92">
        <v>45589.0</v>
      </c>
      <c r="B8" s="21">
        <v>500.0</v>
      </c>
      <c r="C8" s="18"/>
    </row>
    <row r="9">
      <c r="A9" s="92">
        <v>45620.0</v>
      </c>
      <c r="B9" s="21">
        <v>1000.0</v>
      </c>
      <c r="C9" s="18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8">
        <f>sum(B2:B9)</f>
        <v>900</v>
      </c>
      <c r="C1" s="18">
        <f>'all assets'!C5*B1</f>
        <v>45594</v>
      </c>
    </row>
    <row r="2">
      <c r="A2" s="92">
        <v>45589.0</v>
      </c>
      <c r="B2" s="21">
        <v>900.0</v>
      </c>
      <c r="C2" s="18"/>
    </row>
    <row r="3">
      <c r="B3" s="18"/>
      <c r="C3" s="18"/>
    </row>
    <row r="4">
      <c r="B4" s="18"/>
      <c r="C4" s="18"/>
    </row>
    <row r="5">
      <c r="B5" s="18"/>
      <c r="C5" s="18"/>
    </row>
    <row r="6">
      <c r="B6" s="18"/>
      <c r="C6" s="18"/>
    </row>
    <row r="7">
      <c r="B7" s="18"/>
      <c r="C7" s="18"/>
    </row>
    <row r="8">
      <c r="B8" s="18"/>
      <c r="C8" s="18"/>
    </row>
    <row r="9">
      <c r="B9" s="18"/>
      <c r="C9" s="18"/>
    </row>
    <row r="10">
      <c r="B10" s="18"/>
      <c r="C10" s="18"/>
    </row>
    <row r="11">
      <c r="B11" s="18"/>
      <c r="C11" s="1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0"/>
  </cols>
  <sheetData>
    <row r="1">
      <c r="A1" s="12" t="s">
        <v>62</v>
      </c>
      <c r="B1" s="12" t="s">
        <v>59</v>
      </c>
      <c r="C1" s="12" t="s">
        <v>63</v>
      </c>
      <c r="D1" s="12" t="s">
        <v>64</v>
      </c>
    </row>
    <row r="2">
      <c r="A2" s="12" t="s">
        <v>65</v>
      </c>
      <c r="B2" s="12" t="s">
        <v>66</v>
      </c>
      <c r="C2" s="18"/>
      <c r="D2" s="18">
        <f>sum(D3:D5)</f>
        <v>2079176</v>
      </c>
    </row>
    <row r="3">
      <c r="A3" s="12" t="s">
        <v>36</v>
      </c>
      <c r="B3" s="90">
        <f>gold!B1</f>
        <v>406.22</v>
      </c>
      <c r="C3" s="21">
        <v>4600.0</v>
      </c>
      <c r="D3" s="18">
        <f t="shared" ref="D3:D5" si="1">B3*C3</f>
        <v>1868612</v>
      </c>
    </row>
    <row r="4">
      <c r="A4" s="12" t="s">
        <v>67</v>
      </c>
      <c r="B4" s="18">
        <f>'rial so3ody'!B1</f>
        <v>12220</v>
      </c>
      <c r="C4" s="21">
        <v>13.5</v>
      </c>
      <c r="D4" s="18">
        <f t="shared" si="1"/>
        <v>164970</v>
      </c>
    </row>
    <row r="5">
      <c r="A5" s="12" t="s">
        <v>68</v>
      </c>
      <c r="B5" s="18">
        <f>dollar!B1</f>
        <v>900</v>
      </c>
      <c r="C5" s="21">
        <v>50.66</v>
      </c>
      <c r="D5" s="18">
        <f t="shared" si="1"/>
        <v>45594</v>
      </c>
    </row>
    <row r="6">
      <c r="C6" s="18"/>
      <c r="D6" s="18"/>
    </row>
  </sheetData>
  <drawing r:id="rId1"/>
</worksheet>
</file>