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12FE7B82-7313-4225-9793-6A130E854E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roducts(6) (2)" sheetId="2" r:id="rId1"/>
    <sheet name="Sheet1" sheetId="1" r:id="rId2"/>
  </sheets>
  <definedNames>
    <definedName name="ExternalData_1" localSheetId="0" hidden="1">'pproducts(6) (2)'!$A$1:$D$234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6" i="2" l="1"/>
  <c r="E225" i="2"/>
  <c r="E224" i="2"/>
  <c r="E223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78" i="2"/>
  <c r="E177" i="2"/>
  <c r="E175" i="2"/>
  <c r="E174" i="2"/>
  <c r="E147" i="2"/>
  <c r="E146" i="2"/>
  <c r="E145" i="2"/>
  <c r="E144" i="2"/>
  <c r="E143" i="2"/>
  <c r="E142" i="2"/>
  <c r="E139" i="2"/>
  <c r="E138" i="2"/>
  <c r="E133" i="2"/>
  <c r="E132" i="2"/>
  <c r="E131" i="2"/>
  <c r="E130" i="2"/>
  <c r="E129" i="2"/>
  <c r="E122" i="2"/>
  <c r="E121" i="2"/>
  <c r="E120" i="2"/>
  <c r="E115" i="2"/>
  <c r="E113" i="2"/>
  <c r="E112" i="2"/>
  <c r="E111" i="2"/>
  <c r="E108" i="2"/>
  <c r="E104" i="2"/>
  <c r="E103" i="2"/>
  <c r="E102" i="2"/>
  <c r="E96" i="2"/>
  <c r="E94" i="2"/>
  <c r="E92" i="2"/>
  <c r="E89" i="2"/>
  <c r="E80" i="2"/>
  <c r="E77" i="2"/>
  <c r="E76" i="2"/>
  <c r="E75" i="2"/>
  <c r="E74" i="2"/>
  <c r="E73" i="2"/>
  <c r="E72" i="2"/>
  <c r="E67" i="2"/>
  <c r="E66" i="2"/>
  <c r="E64" i="2"/>
  <c r="E61" i="2"/>
  <c r="E60" i="2"/>
  <c r="E59" i="2"/>
  <c r="E58" i="2"/>
  <c r="E57" i="2"/>
  <c r="E50" i="2"/>
  <c r="E48" i="2"/>
  <c r="E47" i="2"/>
  <c r="E46" i="2"/>
  <c r="E45" i="2"/>
  <c r="E44" i="2"/>
  <c r="E42" i="2"/>
  <c r="E26" i="2"/>
  <c r="E15" i="2"/>
  <c r="E11" i="2"/>
  <c r="E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C93207-4DD0-4877-8585-1F24171923C8}" keepAlive="1" name="Query - pproducts(6) (2)" description="Connection to the 'pproducts(6) (2)' query in the workbook." type="5" refreshedVersion="8" background="1" saveData="1">
    <dbPr connection="Provider=Microsoft.Mashup.OleDb.1;Data Source=$Workbook$;Location=&quot;pproducts(6) (2)&quot;;Extended Properties=&quot;&quot;" command="SELECT * FROM [pproducts(6) (2)]"/>
  </connection>
</connections>
</file>

<file path=xl/sharedStrings.xml><?xml version="1.0" encoding="utf-8"?>
<sst xmlns="http://schemas.openxmlformats.org/spreadsheetml/2006/main" count="238" uniqueCount="232">
  <si>
    <t>idps</t>
  </si>
  <si>
    <t>مستند جستجوگر</t>
  </si>
  <si>
    <t>فن مصاحبه</t>
  </si>
  <si>
    <t>مستند آرشیوی</t>
  </si>
  <si>
    <t>نگارش فیلمنامه</t>
  </si>
  <si>
    <t>دوران دیجیتال</t>
  </si>
  <si>
    <t>ایده پردازی برای فیلم کوتاه</t>
  </si>
  <si>
    <t>ترکیب‌بندی</t>
  </si>
  <si>
    <t>ساختار تدوین</t>
  </si>
  <si>
    <t>تصویربرداری مقدماتی</t>
  </si>
  <si>
    <t>اصول تدوین</t>
  </si>
  <si>
    <t>نویسندگی خلاق</t>
  </si>
  <si>
    <t>آشنایی با فرآیند تولید انیمیشن حرفه ای</t>
  </si>
  <si>
    <t>کارگردانی و صداگذاری در فیلم مستند</t>
  </si>
  <si>
    <t>سوژه یابی در سینما</t>
  </si>
  <si>
    <t>اصول تهیه کنندگی</t>
  </si>
  <si>
    <t>لذت تماشا</t>
  </si>
  <si>
    <t>فیلمنامه نویسی</t>
  </si>
  <si>
    <t>مدیریت حس مخاطب در فیلم مستند</t>
  </si>
  <si>
    <t>مستندسازی پرتره (شخصیت نگار)</t>
  </si>
  <si>
    <t>سینمای ترور</t>
  </si>
  <si>
    <t>نگارش فیلمنامه کوتاه</t>
  </si>
  <si>
    <t>صدا و سیما؛ آنچه هست و آنچه باید باشد</t>
  </si>
  <si>
    <t>سینمای ایران و مسئله تنوع ژانر</t>
  </si>
  <si>
    <t>سینمای منتقد امیدوار</t>
  </si>
  <si>
    <t>تولید نماهنگ</t>
  </si>
  <si>
    <t>سینمای خانواده و مسئله تربیت</t>
  </si>
  <si>
    <t>نقش بازی در تربیت صحیح</t>
  </si>
  <si>
    <t>بازی، چه، چرا، چگونه</t>
  </si>
  <si>
    <t>تحلیل مهدهای ایران</t>
  </si>
  <si>
    <t>وضعیت اسباب بازی ایران و جهان</t>
  </si>
  <si>
    <t>بازی های سازنده و مخرب</t>
  </si>
  <si>
    <t>انواع روش های تربیتی</t>
  </si>
  <si>
    <t>شاخصه های تربیت الهی محور</t>
  </si>
  <si>
    <t>کارگاه آموزش فیلم سازی و تحلیل فیلم نادر طالب زاده</t>
  </si>
  <si>
    <t>شناخت قومیت های افغانستان</t>
  </si>
  <si>
    <t>بوم و اقلیم شناسی افغانستان</t>
  </si>
  <si>
    <t>کلیات تاریخ معاصر افغانستان</t>
  </si>
  <si>
    <t>شناخت ارتباطات ایران و افغانستان پیش و پس از وقوع انقلاب اسلامی</t>
  </si>
  <si>
    <t>انتقال تجربه کتاب «از دشت لیلی تا جزیره مجنون»</t>
  </si>
  <si>
    <t>شناخت تاریخ فکری و فرهنگی افغانستان</t>
  </si>
  <si>
    <t>دوره کامل آموزش هم بازی</t>
  </si>
  <si>
    <t>اقتباس در سینما</t>
  </si>
  <si>
    <t>دوره آموزشی فتوشاپ</t>
  </si>
  <si>
    <t>آموزش کامل طراحی سایت</t>
  </si>
  <si>
    <t>دوره آموزشی وردپرس</t>
  </si>
  <si>
    <t>دوره آموزشی UX (تجربه کاربری)</t>
  </si>
  <si>
    <t>زیبایی شناسی سینمای دینی</t>
  </si>
  <si>
    <t>تاریخ سینمای قبل از انقلاب</t>
  </si>
  <si>
    <t>پای درس خمینی مشهد</t>
  </si>
  <si>
    <t>حجت الاسلام و المسلمین عبداللهی</t>
  </si>
  <si>
    <t>حجت الاسلام و المسلمین عالم‌زاده نوری</t>
  </si>
  <si>
    <t>حجت الاسلام و المسلمین امینی‌نژاد</t>
  </si>
  <si>
    <t>حجت الاسلام و المسلمین پارسانیا</t>
  </si>
  <si>
    <t>حجت الاسلام و المسلمین موسوی</t>
  </si>
  <si>
    <t>حجت الاسلام و المسلمین رهدار</t>
  </si>
  <si>
    <t>حجت الاسلام و المسلمین فلاح</t>
  </si>
  <si>
    <t>حجت الاسلام و المسلمین مهدیان</t>
  </si>
  <si>
    <t>حجت الاسلام و المسلمین وکیلی</t>
  </si>
  <si>
    <t>حجت الاسلام و المسلمین یزدان‌پناه</t>
  </si>
  <si>
    <t>کارگاه های تاریخ شفاهی افغانستان</t>
  </si>
  <si>
    <t>مبانی زیبایی شناسی سینما</t>
  </si>
  <si>
    <t>کارکرد رسانه ای سینما</t>
  </si>
  <si>
    <t>لا به لای فریم ها - آموزش مقدماتی و پیشرفته تدوین مستند</t>
  </si>
  <si>
    <t>فصل اول؛ سبک‌های تربیتی والدین</t>
  </si>
  <si>
    <t>فصل دوم؛ تربیت روانی فرزند (کودک و نوجوان)</t>
  </si>
  <si>
    <t>پرسه در دنیای ایده ها</t>
  </si>
  <si>
    <t>فصل سوم؛ رشد اجتماعی کودک و نوجوان</t>
  </si>
  <si>
    <t>فصل چهارم؛ تربیت جنسی کودک و نوجوان</t>
  </si>
  <si>
    <t>اخلاق و هنر اسلامی</t>
  </si>
  <si>
    <t>قلق گیری بازیگردانی</t>
  </si>
  <si>
    <t>فصل پنجم؛ نقش بازی در تربیت فرزند</t>
  </si>
  <si>
    <t>نگریستن به فیلم از دریچه نگاه یک طراح صحنه</t>
  </si>
  <si>
    <t>رواق آرامش</t>
  </si>
  <si>
    <t>سفر به دنیای عجیب و غریب جلوه‌های ویژه</t>
  </si>
  <si>
    <t>میزانسن</t>
  </si>
  <si>
    <t>باغبان</t>
  </si>
  <si>
    <t>دوره اول</t>
  </si>
  <si>
    <t>دوره دوم</t>
  </si>
  <si>
    <t>هنر پویا</t>
  </si>
  <si>
    <t>ماهد</t>
  </si>
  <si>
    <t>لباس وطن</t>
  </si>
  <si>
    <t>کبریت مدیا</t>
  </si>
  <si>
    <t>طاقچه</t>
  </si>
  <si>
    <t>انقلاب اجتماعی ایران و نظریه عمران</t>
  </si>
  <si>
    <t>سینمای دینی سینمای مردمی</t>
  </si>
  <si>
    <t>فتنه، عمّار و هنر</t>
  </si>
  <si>
    <t>نسبت رسانه با موضوع و مخاطب</t>
  </si>
  <si>
    <t>سوژه های سینمایی در تاریخ هنر انقلاب</t>
  </si>
  <si>
    <t>سوژه های سینمایی فتنه 88</t>
  </si>
  <si>
    <t>مدیریت فرهنگی سینمای انقلاب اسلامی</t>
  </si>
  <si>
    <t>هنر و واقعیت</t>
  </si>
  <si>
    <t>هنر، واقعیت، پیشرفت های علمی و تکنولوژی</t>
  </si>
  <si>
    <t>انتقال مفاهیم دینی در هنر</t>
  </si>
  <si>
    <t>سوژه های سینمایی دهه 60</t>
  </si>
  <si>
    <t>کدام جشنواره، کدام مردم؟</t>
  </si>
  <si>
    <t>سوژه های سینمایی موسیقی انقلاب و دفاع مقدس</t>
  </si>
  <si>
    <t>سوژه های سینمایی دوره رضاخان</t>
  </si>
  <si>
    <t>سوژه های سینمایی با موضوع نفوذ</t>
  </si>
  <si>
    <t>دین، فلسفه و هنر و چند مسئله دیگر</t>
  </si>
  <si>
    <t>نقد و بررسی مستند «انقلاب 57»</t>
  </si>
  <si>
    <t>آشنایی با شخصیت جناب عمار یاسر</t>
  </si>
  <si>
    <t>در میان نت ها</t>
  </si>
  <si>
    <t>48 بازی در هم بازی</t>
  </si>
  <si>
    <t>قصه‌گویی با دوربین</t>
  </si>
  <si>
    <t>بادصبا</t>
  </si>
  <si>
    <t>نبات</t>
  </si>
  <si>
    <t>قسمت اول</t>
  </si>
  <si>
    <t>قسمت دوم</t>
  </si>
  <si>
    <t>قسمت سوم</t>
  </si>
  <si>
    <t>جلسه اول؛ ساختمان درام</t>
  </si>
  <si>
    <t>جلسه دوم؛ یا داستان بگو یا بمیر</t>
  </si>
  <si>
    <t>دنیای مستند سازی</t>
  </si>
  <si>
    <t>سینما و سبک زندگی</t>
  </si>
  <si>
    <t>سوژه های سینمایی اقتصاد مقاومتی</t>
  </si>
  <si>
    <t>سوژه های سینمایی فتنه88</t>
  </si>
  <si>
    <t>سوژه های سینمایی تسخیر لانه جاسوسی</t>
  </si>
  <si>
    <t>جلسه سوم؛ زیر و بم پژوهش در ساختار درام</t>
  </si>
  <si>
    <t>جلسه چهارم؛ رمز و رازهای فیلمنامه خوب</t>
  </si>
  <si>
    <t>جلسه پنجم؛ ایده، تم، موضوع</t>
  </si>
  <si>
    <t>جلسه ششم؛ همه آن‌چه درباره خلق کارکتر باید بدانید</t>
  </si>
  <si>
    <t>قسمت چهارم</t>
  </si>
  <si>
    <t>قسمت پنجم</t>
  </si>
  <si>
    <t>قسمت ششم</t>
  </si>
  <si>
    <t>قسمت هفتم</t>
  </si>
  <si>
    <t>قسمت نهم</t>
  </si>
  <si>
    <t>قسمت هشتم</t>
  </si>
  <si>
    <t>جلسه هفتم؛ چگونه سوژه را مال خود کنیم</t>
  </si>
  <si>
    <t>جلسه هشتم؛ چگونه مشکلات فیلمنامه مان را حل کنیم!؟</t>
  </si>
  <si>
    <t>جلسه نهم؛ زاویه دید در فیلمنامه</t>
  </si>
  <si>
    <t>جلسه دهم؛ فیلمنامه‌ات را تمام کن و آن را بفروش</t>
  </si>
  <si>
    <t>تربیت در فضای مجازی</t>
  </si>
  <si>
    <t>درام بازی</t>
  </si>
  <si>
    <t>انگیزه های پایدار تحصیلی</t>
  </si>
  <si>
    <t>روانشناسی رشد</t>
  </si>
  <si>
    <t>هنر رضایت از زندگی</t>
  </si>
  <si>
    <t>الفبای تصویربرداری و ساختمان دوربین - بخش اول</t>
  </si>
  <si>
    <t>الفبای تصویربرداری و ساختمان دوربین - بخش دوم</t>
  </si>
  <si>
    <t>طراحی تولید پروژه های داستانی</t>
  </si>
  <si>
    <t>ماهی گیری ایده ها از حوضچه اکنون</t>
  </si>
  <si>
    <t>خنده دار فکر کن؛ خنده دار بنویس</t>
  </si>
  <si>
    <t>زیبایی شناسی و درک تصویر</t>
  </si>
  <si>
    <t>مجموعه آموزشی راه</t>
  </si>
  <si>
    <t>فردا رو ما می سازیم</t>
  </si>
  <si>
    <t>قسمت دهم</t>
  </si>
  <si>
    <t>قسمت یازدهم</t>
  </si>
  <si>
    <t>قسمت دوازدهم</t>
  </si>
  <si>
    <t>قسمت چهاردهم</t>
  </si>
  <si>
    <t>قسمت شانزدهم</t>
  </si>
  <si>
    <t>قسمت پانزدهم</t>
  </si>
  <si>
    <t>قسمت سیزدهم</t>
  </si>
  <si>
    <t>داستان یک اعتماد، هزینه های یک تجربه</t>
  </si>
  <si>
    <t>فیلمنامه نویسی اقتباسی</t>
  </si>
  <si>
    <t>راه - کارگاه تهیه کنندگی</t>
  </si>
  <si>
    <t>راه - سینما علم</t>
  </si>
  <si>
    <t>راه - سینما کلید پیشرفت</t>
  </si>
  <si>
    <t>راه - ایده و فیلمنامه نویسی</t>
  </si>
  <si>
    <t>راه - در مسیر داستان پردازی</t>
  </si>
  <si>
    <t>راه - سواد بصری و ترکیب بندی</t>
  </si>
  <si>
    <t>راه - اقتباس؛ از رمان تا فیلمنامه</t>
  </si>
  <si>
    <t>راه - سینمای تمدن ساز</t>
  </si>
  <si>
    <t>راه - بررسی و تجربه کاوی سریال وضعیت زرد</t>
  </si>
  <si>
    <t>راه - سینمای عدالتخواه؛ ارزش ها و ضد ارزش ها</t>
  </si>
  <si>
    <t>راه - از ایده تا طراحی برنامه تلویزیونی</t>
  </si>
  <si>
    <t>راه - کارگاه نقد فیلم</t>
  </si>
  <si>
    <t>راه - تجربه کاوی برنامه تلویزیونی ثریا</t>
  </si>
  <si>
    <t>راه - کارخانه رویاسازی</t>
  </si>
  <si>
    <t>راه - هنر واقعیت پیشرفت</t>
  </si>
  <si>
    <t>کارگاه قصه نویسی خلاق کودک و نوجوان</t>
  </si>
  <si>
    <t>قلم</t>
  </si>
  <si>
    <t>ماجرای تحریم</t>
  </si>
  <si>
    <t>سفره های رمضان با طعم بازی و قصه</t>
  </si>
  <si>
    <t>پادکست</t>
  </si>
  <si>
    <t>کارگاه تدوین با موبایل</t>
  </si>
  <si>
    <t>کارگاه تصویربرداری با موبایل</t>
  </si>
  <si>
    <t>کوله پشتی</t>
  </si>
  <si>
    <t>پیش مفهوم‌سازی رویداد</t>
  </si>
  <si>
    <t>مکان‌یابی و دستیابی به عناصر</t>
  </si>
  <si>
    <t>روایت‌سازی عناصر</t>
  </si>
  <si>
    <t>رمز و راز خبرنگاری کوله پشتی</t>
  </si>
  <si>
    <t>تجربه‌نگاری خبرنگاری کوله پشتی</t>
  </si>
  <si>
    <t>شاخص‌های گزارش تصویری</t>
  </si>
  <si>
    <t>معجزه دکوپاژ</t>
  </si>
  <si>
    <t>فیلمنامه نویسی تیزر فرهنگی</t>
  </si>
  <si>
    <t>دوره کارگردانی پیشرفته</t>
  </si>
  <si>
    <t>تجربه نگاری کسب و کارهای فرهنگی</t>
  </si>
  <si>
    <t>مبانی تربیت سیاسی مبتنی بر اندیشه های امام خمینی (ره)</t>
  </si>
  <si>
    <t>آداب نوشتن</t>
  </si>
  <si>
    <t>آشنایی با مبانی صدا</t>
  </si>
  <si>
    <t>مهارت های مصاحبه در تاریخ شفاهی</t>
  </si>
  <si>
    <t>راه نما</t>
  </si>
  <si>
    <t>بسته بازی سرباز حسینم</t>
  </si>
  <si>
    <t>سفر نویسنده</t>
  </si>
  <si>
    <t>حکمرانی و رسانه</t>
  </si>
  <si>
    <t>خانواده موفق در عصر رسانه</t>
  </si>
  <si>
    <t>تصویربرداری</t>
  </si>
  <si>
    <t>راه2 - روایت زن ایرانی</t>
  </si>
  <si>
    <t>راه2 - طنزپردازی از قلم تا اجرا</t>
  </si>
  <si>
    <t>راه2 - سینما علیه زن</t>
  </si>
  <si>
    <t>راه2 - قهرمان پردازی در سینما</t>
  </si>
  <si>
    <t>راه2 - نقش زن در سعادت جامعه</t>
  </si>
  <si>
    <t>راه2 - نهضت روایت زن ایرانی</t>
  </si>
  <si>
    <t>راه2 - نسل پنجم رسانه</t>
  </si>
  <si>
    <t>راه2 - فیلم کوتاه از ایده تا اثر</t>
  </si>
  <si>
    <t>راه2 - اسوه یا سلبریتی</t>
  </si>
  <si>
    <t>راه2 - اقتباس در سینما دفاع مقدسی</t>
  </si>
  <si>
    <t>راه2 - نصیحت های یک تهیه کننده</t>
  </si>
  <si>
    <t>راه2 - آقای قاضی از ایده تا اثر</t>
  </si>
  <si>
    <t>زیبایی شناسی در سینما</t>
  </si>
  <si>
    <t>مدیریت رسانه در خانواده</t>
  </si>
  <si>
    <t>بصیرت رسانه - گام اول دست های پنهان فضای مجازی</t>
  </si>
  <si>
    <t>دکوپاژ در سینما</t>
  </si>
  <si>
    <t>داستان گویی در سینما</t>
  </si>
  <si>
    <t>سینمای مستند</t>
  </si>
  <si>
    <t>فیلمنامه مستند</t>
  </si>
  <si>
    <t>کالبدشکافی نما</t>
  </si>
  <si>
    <t>صداگذاری در مستند</t>
  </si>
  <si>
    <t>دوره شناخت موج های کره ای</t>
  </si>
  <si>
    <t>کشتی نجات</t>
  </si>
  <si>
    <t>روانشناسی کودک و آثار بازی</t>
  </si>
  <si>
    <t>مبانی رنگ و نور در تصویربرداری</t>
  </si>
  <si>
    <t>روایت ایران</t>
  </si>
  <si>
    <t>91 درصد از حقایق پنهان فضای مجازی</t>
  </si>
  <si>
    <t>دوره جامعه و حکمرانی بر مبنای اندیشه شهید مطهری</t>
  </si>
  <si>
    <t>جریان شناسی و روش تحلیل سیاسی</t>
  </si>
  <si>
    <t>رستاخیز فلسطین</t>
  </si>
  <si>
    <t>کارگاه آموزشی ژورنالیسم</t>
  </si>
  <si>
    <t>تبلیغ تخصصی دانش آموزی</t>
  </si>
  <si>
    <t>تعداد دانلود</t>
  </si>
  <si>
    <t>اسم مستند</t>
  </si>
  <si>
    <t>قیمت روی سایت</t>
  </si>
  <si>
    <t>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</si>
</sst>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  Mitra_1 (MRT)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DA2375-ECC9-4E12-8CC4-6DC6E157AFEB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idps" tableColumnId="1"/>
      <queryTableField id="2" name="name" tableColumnId="2"/>
      <queryTableField id="3" name="regular_price" tableColumnId="3"/>
      <queryTableField id="4" name="spesial_price" tableColumnId="4"/>
      <queryTableField id="7" dataBound="0" tableColumnId="5"/>
    </queryTableFields>
    <queryTableDeletedFields count="2">
      <deletedField name="ticket_price"/>
      <deletedField name="prebuy_pr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61C1D-6E38-4E48-8C36-B050105C7C9E}" name="pproducts_6___2" displayName="pproducts_6___2" ref="A1:E234" tableType="queryTable" totalsRowShown="0" headerRowDxfId="6" dataDxfId="5">
  <autoFilter ref="A1:E234" xr:uid="{9CB61C1D-6E38-4E48-8C36-B050105C7C9E}"/>
  <tableColumns count="5">
    <tableColumn id="1" xr3:uid="{04BE6AF2-30BC-4D87-8726-C1183E64F3D4}" uniqueName="1" name="idps" queryTableFieldId="1" dataDxfId="4"/>
    <tableColumn id="2" xr3:uid="{718E5251-49F6-441C-AB0E-1325629B9081}" uniqueName="2" name="اسم مستند" queryTableFieldId="2" dataDxfId="3"/>
    <tableColumn id="3" xr3:uid="{3802F8FC-4479-4198-B1E3-D81456AFF50F}" uniqueName="3" name="قیمت روی سایت" queryTableFieldId="3" dataDxfId="2"/>
    <tableColumn id="4" xr3:uid="{6CDC06DA-0F89-4F96-AA54-474DC873FABF}" uniqueName="4" name="تعداد دانلود" queryTableFieldId="4" dataDxfId="1"/>
    <tableColumn id="5" xr3:uid="{56F4BE66-AD1B-41EE-9A9F-7A65A22486FC}" uniqueName="5" name="فروش" queryTableFieldId="7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ECBE-FA49-463C-8265-F5B5812A2070}">
  <dimension ref="A1:E234"/>
  <sheetViews>
    <sheetView rightToLeft="1" tabSelected="1" topLeftCell="A185" workbookViewId="0">
      <selection activeCell="E234" sqref="E234"/>
    </sheetView>
  </sheetViews>
  <sheetFormatPr defaultRowHeight="21" customHeight="1" x14ac:dyDescent="0.25"/>
  <cols>
    <col min="1" max="1" width="10" style="1" bestFit="1" customWidth="1"/>
    <col min="2" max="2" width="19.42578125" style="1" customWidth="1"/>
    <col min="3" max="3" width="18" style="1" hidden="1" customWidth="1"/>
    <col min="4" max="4" width="13.5703125" style="1" bestFit="1" customWidth="1"/>
    <col min="5" max="5" width="12.85546875" style="2" bestFit="1" customWidth="1"/>
    <col min="6" max="16384" width="9.140625" style="1"/>
  </cols>
  <sheetData>
    <row r="1" spans="1:5" ht="21" customHeight="1" x14ac:dyDescent="0.25">
      <c r="A1" s="1" t="s">
        <v>0</v>
      </c>
      <c r="B1" s="1" t="s">
        <v>229</v>
      </c>
      <c r="C1" s="1" t="s">
        <v>230</v>
      </c>
      <c r="D1" s="1" t="s">
        <v>228</v>
      </c>
      <c r="E1" s="2" t="s">
        <v>231</v>
      </c>
    </row>
    <row r="2" spans="1:5" ht="21" customHeight="1" x14ac:dyDescent="0.25">
      <c r="A2" s="1">
        <v>287</v>
      </c>
      <c r="B2" s="1" t="s">
        <v>1</v>
      </c>
      <c r="C2" s="1">
        <v>6000</v>
      </c>
      <c r="D2" s="1">
        <v>55</v>
      </c>
      <c r="E2" s="2">
        <v>166500</v>
      </c>
    </row>
    <row r="3" spans="1:5" ht="21" customHeight="1" x14ac:dyDescent="0.25">
      <c r="A3" s="1">
        <v>288</v>
      </c>
      <c r="B3" s="1" t="s">
        <v>2</v>
      </c>
      <c r="C3" s="1">
        <v>6000</v>
      </c>
      <c r="D3" s="1">
        <v>120</v>
      </c>
      <c r="E3" s="2">
        <v>295200</v>
      </c>
    </row>
    <row r="4" spans="1:5" ht="21" customHeight="1" x14ac:dyDescent="0.25">
      <c r="A4" s="1">
        <v>289</v>
      </c>
      <c r="B4" s="1" t="s">
        <v>3</v>
      </c>
      <c r="C4" s="1">
        <v>6000</v>
      </c>
      <c r="D4" s="1">
        <v>128</v>
      </c>
      <c r="E4" s="2">
        <v>345600</v>
      </c>
    </row>
    <row r="5" spans="1:5" ht="21" customHeight="1" x14ac:dyDescent="0.25">
      <c r="A5" s="1">
        <v>290</v>
      </c>
      <c r="B5" s="1" t="s">
        <v>4</v>
      </c>
      <c r="C5" s="1">
        <v>6000</v>
      </c>
      <c r="D5" s="1">
        <v>159</v>
      </c>
      <c r="E5" s="2">
        <v>378300</v>
      </c>
    </row>
    <row r="6" spans="1:5" ht="21" customHeight="1" x14ac:dyDescent="0.25">
      <c r="A6" s="1">
        <v>291</v>
      </c>
      <c r="B6" s="1" t="s">
        <v>5</v>
      </c>
      <c r="C6" s="1">
        <v>6000</v>
      </c>
      <c r="D6" s="1">
        <v>34</v>
      </c>
      <c r="E6" s="2">
        <v>26400</v>
      </c>
    </row>
    <row r="7" spans="1:5" ht="21" customHeight="1" x14ac:dyDescent="0.25">
      <c r="A7" s="1">
        <v>292</v>
      </c>
      <c r="B7" s="1" t="s">
        <v>6</v>
      </c>
      <c r="C7" s="1">
        <v>6000</v>
      </c>
      <c r="D7" s="1">
        <v>292</v>
      </c>
      <c r="E7" s="2">
        <v>413400</v>
      </c>
    </row>
    <row r="8" spans="1:5" ht="21" customHeight="1" x14ac:dyDescent="0.25">
      <c r="A8" s="1">
        <v>293</v>
      </c>
      <c r="B8" s="1" t="s">
        <v>7</v>
      </c>
      <c r="C8" s="1">
        <v>6000</v>
      </c>
      <c r="D8" s="1">
        <v>127</v>
      </c>
      <c r="E8" s="2">
        <v>213000</v>
      </c>
    </row>
    <row r="9" spans="1:5" ht="21" customHeight="1" x14ac:dyDescent="0.25">
      <c r="A9" s="1">
        <v>294</v>
      </c>
      <c r="B9" s="1" t="s">
        <v>8</v>
      </c>
      <c r="C9" s="1">
        <v>6000</v>
      </c>
      <c r="D9" s="1">
        <v>108</v>
      </c>
      <c r="E9" s="2">
        <v>242700</v>
      </c>
    </row>
    <row r="10" spans="1:5" ht="21" customHeight="1" x14ac:dyDescent="0.25">
      <c r="A10" s="1">
        <v>295</v>
      </c>
      <c r="B10" s="1" t="s">
        <v>9</v>
      </c>
      <c r="C10" s="1">
        <v>6000</v>
      </c>
      <c r="D10" s="1">
        <v>127</v>
      </c>
      <c r="E10" s="2">
        <f>209700+30000</f>
        <v>239700</v>
      </c>
    </row>
    <row r="11" spans="1:5" ht="21" customHeight="1" x14ac:dyDescent="0.25">
      <c r="A11" s="1">
        <v>296</v>
      </c>
      <c r="B11" s="1" t="s">
        <v>10</v>
      </c>
      <c r="C11" s="1">
        <v>6000</v>
      </c>
      <c r="D11" s="1">
        <v>191</v>
      </c>
      <c r="E11" s="2">
        <f>6000+412200</f>
        <v>418200</v>
      </c>
    </row>
    <row r="12" spans="1:5" ht="21" customHeight="1" x14ac:dyDescent="0.25">
      <c r="A12" s="1">
        <v>297</v>
      </c>
      <c r="B12" s="1" t="s">
        <v>11</v>
      </c>
      <c r="C12" s="1">
        <v>6000</v>
      </c>
      <c r="D12" s="1">
        <v>85</v>
      </c>
      <c r="E12" s="2">
        <v>139200</v>
      </c>
    </row>
    <row r="13" spans="1:5" ht="21" customHeight="1" x14ac:dyDescent="0.25">
      <c r="A13" s="1">
        <v>298</v>
      </c>
      <c r="B13" s="1" t="s">
        <v>12</v>
      </c>
      <c r="C13" s="1">
        <v>6000</v>
      </c>
      <c r="D13" s="1">
        <v>23</v>
      </c>
      <c r="E13" s="2">
        <v>52800</v>
      </c>
    </row>
    <row r="14" spans="1:5" ht="21" customHeight="1" x14ac:dyDescent="0.25">
      <c r="A14" s="1">
        <v>299</v>
      </c>
      <c r="B14" s="1" t="s">
        <v>13</v>
      </c>
      <c r="C14" s="1">
        <v>6000</v>
      </c>
      <c r="D14" s="1">
        <v>86</v>
      </c>
      <c r="E14" s="2">
        <v>223800</v>
      </c>
    </row>
    <row r="15" spans="1:5" ht="21" customHeight="1" x14ac:dyDescent="0.25">
      <c r="A15" s="1">
        <v>300</v>
      </c>
      <c r="B15" s="1" t="s">
        <v>14</v>
      </c>
      <c r="C15" s="1">
        <v>5000</v>
      </c>
      <c r="D15" s="1">
        <v>56</v>
      </c>
      <c r="E15" s="2">
        <f>15000+110000</f>
        <v>125000</v>
      </c>
    </row>
    <row r="16" spans="1:5" ht="21" customHeight="1" x14ac:dyDescent="0.25">
      <c r="A16" s="1">
        <v>301</v>
      </c>
      <c r="B16" s="1" t="s">
        <v>15</v>
      </c>
      <c r="C16" s="1">
        <v>6000</v>
      </c>
      <c r="D16" s="1">
        <v>57</v>
      </c>
      <c r="E16" s="2">
        <v>172800</v>
      </c>
    </row>
    <row r="17" spans="1:5" ht="21" customHeight="1" x14ac:dyDescent="0.25">
      <c r="A17" s="1">
        <v>400</v>
      </c>
      <c r="B17" s="1" t="s">
        <v>16</v>
      </c>
      <c r="C17" s="1">
        <v>5000</v>
      </c>
      <c r="D17" s="1">
        <v>116</v>
      </c>
      <c r="E17" s="2">
        <v>125250</v>
      </c>
    </row>
    <row r="18" spans="1:5" ht="21" customHeight="1" x14ac:dyDescent="0.25">
      <c r="A18" s="1">
        <v>641</v>
      </c>
      <c r="B18" s="1" t="s">
        <v>17</v>
      </c>
      <c r="C18" s="1">
        <v>110000</v>
      </c>
      <c r="D18" s="1">
        <v>459</v>
      </c>
      <c r="E18" s="2">
        <v>5241500</v>
      </c>
    </row>
    <row r="19" spans="1:5" ht="21" customHeight="1" x14ac:dyDescent="0.25">
      <c r="A19" s="1">
        <v>1015</v>
      </c>
      <c r="B19" s="1" t="s">
        <v>18</v>
      </c>
      <c r="C19" s="1">
        <v>6000</v>
      </c>
      <c r="D19" s="1">
        <v>94</v>
      </c>
      <c r="E19" s="2">
        <v>270900</v>
      </c>
    </row>
    <row r="20" spans="1:5" ht="21" customHeight="1" x14ac:dyDescent="0.25">
      <c r="A20" s="1">
        <v>1027</v>
      </c>
      <c r="B20" s="1" t="s">
        <v>19</v>
      </c>
      <c r="C20" s="1">
        <v>15000</v>
      </c>
      <c r="D20" s="1">
        <v>65</v>
      </c>
      <c r="E20" s="2">
        <v>197400</v>
      </c>
    </row>
    <row r="21" spans="1:5" ht="21" customHeight="1" x14ac:dyDescent="0.25">
      <c r="A21" s="1">
        <v>1104</v>
      </c>
      <c r="B21" s="1" t="s">
        <v>20</v>
      </c>
      <c r="C21" s="1">
        <v>5000</v>
      </c>
      <c r="D21" s="1">
        <v>14</v>
      </c>
      <c r="E21" s="2">
        <v>20000</v>
      </c>
    </row>
    <row r="22" spans="1:5" ht="21" customHeight="1" x14ac:dyDescent="0.25">
      <c r="A22" s="1">
        <v>1170</v>
      </c>
      <c r="B22" s="1" t="s">
        <v>21</v>
      </c>
      <c r="C22" s="1">
        <v>6000</v>
      </c>
      <c r="D22" s="1">
        <v>110</v>
      </c>
      <c r="E22" s="2">
        <v>231600</v>
      </c>
    </row>
    <row r="23" spans="1:5" ht="21" customHeight="1" x14ac:dyDescent="0.25">
      <c r="A23" s="1">
        <v>1264</v>
      </c>
      <c r="B23" s="1" t="s">
        <v>22</v>
      </c>
      <c r="C23" s="1">
        <v>5000</v>
      </c>
      <c r="D23" s="1">
        <v>25</v>
      </c>
      <c r="E23" s="2">
        <v>55000</v>
      </c>
    </row>
    <row r="24" spans="1:5" ht="21" customHeight="1" x14ac:dyDescent="0.25">
      <c r="A24" s="1">
        <v>1265</v>
      </c>
      <c r="B24" s="1" t="s">
        <v>23</v>
      </c>
      <c r="C24" s="1">
        <v>5000</v>
      </c>
      <c r="D24" s="1">
        <v>6</v>
      </c>
      <c r="E24" s="2">
        <v>18500</v>
      </c>
    </row>
    <row r="25" spans="1:5" ht="21" customHeight="1" x14ac:dyDescent="0.25">
      <c r="A25" s="1">
        <v>1266</v>
      </c>
      <c r="B25" s="1" t="s">
        <v>24</v>
      </c>
      <c r="C25" s="1">
        <v>5000</v>
      </c>
      <c r="D25" s="1">
        <v>34</v>
      </c>
      <c r="E25" s="2">
        <v>36500</v>
      </c>
    </row>
    <row r="26" spans="1:5" ht="21" customHeight="1" x14ac:dyDescent="0.25">
      <c r="A26" s="1">
        <v>1267</v>
      </c>
      <c r="B26" s="1" t="s">
        <v>25</v>
      </c>
      <c r="C26" s="1">
        <v>5000</v>
      </c>
      <c r="D26" s="1">
        <v>71</v>
      </c>
      <c r="E26" s="2">
        <f>5000+124250</f>
        <v>129250</v>
      </c>
    </row>
    <row r="27" spans="1:5" ht="21" customHeight="1" x14ac:dyDescent="0.25">
      <c r="A27" s="1">
        <v>1270</v>
      </c>
      <c r="B27" s="1" t="s">
        <v>26</v>
      </c>
      <c r="C27" s="1">
        <v>5000</v>
      </c>
      <c r="D27" s="1">
        <v>1</v>
      </c>
      <c r="E27" s="2">
        <v>10000</v>
      </c>
    </row>
    <row r="28" spans="1:5" ht="21" customHeight="1" x14ac:dyDescent="0.25">
      <c r="A28" s="1">
        <v>1298</v>
      </c>
      <c r="B28" s="1" t="s">
        <v>27</v>
      </c>
      <c r="C28" s="1">
        <v>6000</v>
      </c>
      <c r="D28" s="1">
        <v>13</v>
      </c>
      <c r="E28" s="2">
        <v>30000</v>
      </c>
    </row>
    <row r="29" spans="1:5" ht="21" customHeight="1" x14ac:dyDescent="0.25">
      <c r="A29" s="1">
        <v>1299</v>
      </c>
      <c r="B29" s="1" t="s">
        <v>28</v>
      </c>
      <c r="C29" s="1">
        <v>6000</v>
      </c>
      <c r="D29" s="1">
        <v>20</v>
      </c>
      <c r="E29" s="2">
        <v>54000</v>
      </c>
    </row>
    <row r="30" spans="1:5" ht="21" customHeight="1" x14ac:dyDescent="0.25">
      <c r="A30" s="1">
        <v>1300</v>
      </c>
      <c r="B30" s="1" t="s">
        <v>29</v>
      </c>
      <c r="C30" s="1">
        <v>6000</v>
      </c>
      <c r="D30" s="1">
        <v>4</v>
      </c>
      <c r="E30" s="2">
        <v>12000</v>
      </c>
    </row>
    <row r="31" spans="1:5" ht="21" customHeight="1" x14ac:dyDescent="0.25">
      <c r="A31" s="1">
        <v>1301</v>
      </c>
      <c r="B31" s="1" t="s">
        <v>30</v>
      </c>
      <c r="C31" s="1">
        <v>6000</v>
      </c>
      <c r="D31" s="1">
        <v>6</v>
      </c>
      <c r="E31" s="2">
        <v>18000</v>
      </c>
    </row>
    <row r="32" spans="1:5" ht="21" customHeight="1" x14ac:dyDescent="0.25">
      <c r="A32" s="1">
        <v>1302</v>
      </c>
      <c r="B32" s="1" t="s">
        <v>31</v>
      </c>
      <c r="C32" s="1">
        <v>6000</v>
      </c>
      <c r="D32" s="1">
        <v>4</v>
      </c>
      <c r="E32" s="2">
        <v>6000</v>
      </c>
    </row>
    <row r="33" spans="1:5" ht="21" customHeight="1" x14ac:dyDescent="0.25">
      <c r="A33" s="1">
        <v>1303</v>
      </c>
      <c r="B33" s="1" t="s">
        <v>32</v>
      </c>
      <c r="C33" s="1">
        <v>6000</v>
      </c>
      <c r="D33" s="1">
        <v>5</v>
      </c>
      <c r="E33" s="2">
        <v>18000</v>
      </c>
    </row>
    <row r="34" spans="1:5" ht="21" customHeight="1" x14ac:dyDescent="0.25">
      <c r="A34" s="1">
        <v>1304</v>
      </c>
      <c r="B34" s="1" t="s">
        <v>33</v>
      </c>
      <c r="C34" s="1">
        <v>10000</v>
      </c>
      <c r="D34" s="1">
        <v>3</v>
      </c>
      <c r="E34" s="2">
        <v>10000</v>
      </c>
    </row>
    <row r="35" spans="1:5" ht="21" customHeight="1" x14ac:dyDescent="0.25">
      <c r="A35" s="1">
        <v>1305</v>
      </c>
      <c r="B35" s="1" t="s">
        <v>34</v>
      </c>
      <c r="C35" s="1">
        <v>200000</v>
      </c>
      <c r="D35" s="1">
        <v>859</v>
      </c>
      <c r="E35" s="2">
        <v>10330000</v>
      </c>
    </row>
    <row r="36" spans="1:5" ht="21" customHeight="1" x14ac:dyDescent="0.25">
      <c r="A36" s="1">
        <v>1628</v>
      </c>
      <c r="B36" s="1" t="s">
        <v>35</v>
      </c>
      <c r="C36" s="1">
        <v>6000</v>
      </c>
      <c r="D36" s="1">
        <v>17</v>
      </c>
      <c r="E36" s="2">
        <v>42000</v>
      </c>
    </row>
    <row r="37" spans="1:5" ht="21" customHeight="1" x14ac:dyDescent="0.25">
      <c r="A37" s="1">
        <v>1629</v>
      </c>
      <c r="B37" s="1" t="s">
        <v>36</v>
      </c>
      <c r="C37" s="1">
        <v>6000</v>
      </c>
      <c r="D37" s="1">
        <v>8</v>
      </c>
      <c r="E37" s="2">
        <v>30000</v>
      </c>
    </row>
    <row r="38" spans="1:5" ht="21" customHeight="1" x14ac:dyDescent="0.25">
      <c r="A38" s="1">
        <v>1630</v>
      </c>
      <c r="B38" s="1" t="s">
        <v>37</v>
      </c>
      <c r="C38" s="1">
        <v>6000</v>
      </c>
      <c r="D38" s="1">
        <v>14</v>
      </c>
      <c r="E38" s="2">
        <v>42000</v>
      </c>
    </row>
    <row r="39" spans="1:5" ht="21" customHeight="1" x14ac:dyDescent="0.25">
      <c r="A39" s="1">
        <v>1631</v>
      </c>
      <c r="B39" s="1" t="s">
        <v>38</v>
      </c>
      <c r="C39" s="1">
        <v>6000</v>
      </c>
      <c r="D39" s="1">
        <v>7</v>
      </c>
      <c r="E39" s="2">
        <v>24000</v>
      </c>
    </row>
    <row r="40" spans="1:5" ht="21" customHeight="1" x14ac:dyDescent="0.25">
      <c r="A40" s="1">
        <v>1632</v>
      </c>
      <c r="B40" s="1" t="s">
        <v>39</v>
      </c>
      <c r="C40" s="1">
        <v>6000</v>
      </c>
      <c r="D40" s="1">
        <v>15</v>
      </c>
      <c r="E40" s="2">
        <v>42000</v>
      </c>
    </row>
    <row r="41" spans="1:5" ht="21" customHeight="1" x14ac:dyDescent="0.25">
      <c r="A41" s="1">
        <v>1633</v>
      </c>
      <c r="B41" s="1" t="s">
        <v>40</v>
      </c>
      <c r="C41" s="1">
        <v>6000</v>
      </c>
      <c r="D41" s="1">
        <v>16</v>
      </c>
      <c r="E41" s="2">
        <v>66000</v>
      </c>
    </row>
    <row r="42" spans="1:5" ht="21" customHeight="1" x14ac:dyDescent="0.25">
      <c r="A42" s="1">
        <v>1674</v>
      </c>
      <c r="B42" s="1" t="s">
        <v>41</v>
      </c>
      <c r="C42" s="1">
        <v>60000</v>
      </c>
      <c r="D42" s="1">
        <v>133</v>
      </c>
      <c r="E42" s="2">
        <f>60000+978000</f>
        <v>1038000</v>
      </c>
    </row>
    <row r="43" spans="1:5" ht="21" customHeight="1" x14ac:dyDescent="0.25">
      <c r="A43" s="1">
        <v>2168</v>
      </c>
      <c r="B43" s="1" t="s">
        <v>42</v>
      </c>
      <c r="C43" s="1">
        <v>10000</v>
      </c>
      <c r="D43" s="1">
        <v>10</v>
      </c>
      <c r="E43" s="2">
        <v>37500</v>
      </c>
    </row>
    <row r="44" spans="1:5" ht="21" customHeight="1" x14ac:dyDescent="0.25">
      <c r="A44" s="1">
        <v>2413</v>
      </c>
      <c r="B44" s="1" t="s">
        <v>43</v>
      </c>
      <c r="C44" s="1">
        <v>60000</v>
      </c>
      <c r="D44" s="1">
        <v>38</v>
      </c>
      <c r="E44" s="2">
        <f>240000+372000</f>
        <v>612000</v>
      </c>
    </row>
    <row r="45" spans="1:5" ht="21" customHeight="1" x14ac:dyDescent="0.25">
      <c r="A45" s="1">
        <v>2414</v>
      </c>
      <c r="B45" s="1" t="s">
        <v>44</v>
      </c>
      <c r="C45" s="1">
        <v>180000</v>
      </c>
      <c r="D45" s="1">
        <v>240</v>
      </c>
      <c r="E45" s="2">
        <f>180000+2781000</f>
        <v>2961000</v>
      </c>
    </row>
    <row r="46" spans="1:5" ht="21" customHeight="1" x14ac:dyDescent="0.25">
      <c r="A46" s="1">
        <v>2415</v>
      </c>
      <c r="B46" s="1" t="s">
        <v>45</v>
      </c>
      <c r="C46" s="1">
        <v>60000</v>
      </c>
      <c r="D46" s="1">
        <v>28</v>
      </c>
      <c r="E46" s="2">
        <f>240000+195000</f>
        <v>435000</v>
      </c>
    </row>
    <row r="47" spans="1:5" ht="21" customHeight="1" x14ac:dyDescent="0.25">
      <c r="A47" s="1">
        <v>2416</v>
      </c>
      <c r="B47" s="1" t="s">
        <v>46</v>
      </c>
      <c r="C47" s="1">
        <v>60000</v>
      </c>
      <c r="D47" s="1">
        <v>15</v>
      </c>
      <c r="E47" s="2">
        <f>240000+228000</f>
        <v>468000</v>
      </c>
    </row>
    <row r="48" spans="1:5" ht="21" customHeight="1" x14ac:dyDescent="0.25">
      <c r="A48" s="1">
        <v>2417</v>
      </c>
      <c r="B48" s="1" t="s">
        <v>47</v>
      </c>
      <c r="C48" s="1">
        <v>10000</v>
      </c>
      <c r="D48" s="1">
        <v>22</v>
      </c>
      <c r="E48" s="2">
        <f>60000</f>
        <v>60000</v>
      </c>
    </row>
    <row r="49" spans="1:5" ht="21" customHeight="1" x14ac:dyDescent="0.25">
      <c r="A49" s="1">
        <v>2418</v>
      </c>
      <c r="B49" s="1" t="s">
        <v>48</v>
      </c>
      <c r="C49" s="1">
        <v>10000</v>
      </c>
      <c r="D49" s="1">
        <v>12</v>
      </c>
      <c r="E49" s="2">
        <v>46500</v>
      </c>
    </row>
    <row r="50" spans="1:5" ht="21" customHeight="1" x14ac:dyDescent="0.25">
      <c r="A50" s="1">
        <v>2592</v>
      </c>
      <c r="B50" s="1" t="s">
        <v>49</v>
      </c>
      <c r="C50" s="1">
        <v>80000</v>
      </c>
      <c r="D50" s="1">
        <v>155</v>
      </c>
      <c r="E50" s="2">
        <f>2440000</f>
        <v>2440000</v>
      </c>
    </row>
    <row r="51" spans="1:5" ht="21" customHeight="1" x14ac:dyDescent="0.25">
      <c r="A51" s="1">
        <v>2593</v>
      </c>
      <c r="B51" s="1" t="s">
        <v>50</v>
      </c>
      <c r="C51" s="1">
        <v>8000</v>
      </c>
      <c r="D51" s="1">
        <v>25</v>
      </c>
      <c r="E51" s="2">
        <v>60400</v>
      </c>
    </row>
    <row r="52" spans="1:5" ht="21" customHeight="1" x14ac:dyDescent="0.25">
      <c r="A52" s="1">
        <v>2594</v>
      </c>
      <c r="B52" s="1" t="s">
        <v>51</v>
      </c>
      <c r="C52" s="1">
        <v>8000</v>
      </c>
      <c r="D52" s="1">
        <v>11</v>
      </c>
      <c r="E52" s="2">
        <v>60400</v>
      </c>
    </row>
    <row r="53" spans="1:5" ht="21" customHeight="1" x14ac:dyDescent="0.25">
      <c r="A53" s="1">
        <v>2595</v>
      </c>
      <c r="B53" s="1" t="s">
        <v>52</v>
      </c>
      <c r="C53" s="1">
        <v>8000</v>
      </c>
      <c r="D53" s="1">
        <v>8</v>
      </c>
      <c r="E53" s="2">
        <v>40000</v>
      </c>
    </row>
    <row r="54" spans="1:5" ht="21" customHeight="1" x14ac:dyDescent="0.25">
      <c r="A54" s="1">
        <v>2596</v>
      </c>
      <c r="B54" s="1" t="s">
        <v>53</v>
      </c>
      <c r="C54" s="1">
        <v>8000</v>
      </c>
      <c r="D54" s="1">
        <v>9</v>
      </c>
      <c r="E54" s="2">
        <v>40000</v>
      </c>
    </row>
    <row r="55" spans="1:5" ht="21" customHeight="1" x14ac:dyDescent="0.25">
      <c r="A55" s="1">
        <v>2597</v>
      </c>
      <c r="B55" s="1" t="s">
        <v>54</v>
      </c>
      <c r="C55" s="1">
        <v>8000</v>
      </c>
      <c r="D55" s="1">
        <v>6</v>
      </c>
      <c r="E55" s="2">
        <v>32000</v>
      </c>
    </row>
    <row r="56" spans="1:5" ht="21" customHeight="1" x14ac:dyDescent="0.25">
      <c r="A56" s="1">
        <v>2598</v>
      </c>
      <c r="B56" s="1" t="s">
        <v>55</v>
      </c>
      <c r="C56" s="1">
        <v>8000</v>
      </c>
      <c r="D56" s="1">
        <v>10</v>
      </c>
      <c r="E56" s="2">
        <v>48000</v>
      </c>
    </row>
    <row r="57" spans="1:5" ht="21" customHeight="1" x14ac:dyDescent="0.25">
      <c r="A57" s="1">
        <v>2599</v>
      </c>
      <c r="B57" s="1" t="s">
        <v>56</v>
      </c>
      <c r="C57" s="1">
        <v>8000</v>
      </c>
      <c r="D57" s="1">
        <v>20</v>
      </c>
      <c r="E57" s="2">
        <f>16000+42400</f>
        <v>58400</v>
      </c>
    </row>
    <row r="58" spans="1:5" ht="21" customHeight="1" x14ac:dyDescent="0.25">
      <c r="A58" s="1">
        <v>2600</v>
      </c>
      <c r="B58" s="1" t="s">
        <v>57</v>
      </c>
      <c r="C58" s="1">
        <v>8000</v>
      </c>
      <c r="D58" s="1">
        <v>5</v>
      </c>
      <c r="E58" s="2">
        <f>16000</f>
        <v>16000</v>
      </c>
    </row>
    <row r="59" spans="1:5" ht="21" customHeight="1" x14ac:dyDescent="0.25">
      <c r="A59" s="1">
        <v>2601</v>
      </c>
      <c r="B59" s="1" t="s">
        <v>58</v>
      </c>
      <c r="C59" s="1">
        <v>8000</v>
      </c>
      <c r="D59" s="1">
        <v>17</v>
      </c>
      <c r="E59" s="2">
        <f>16000+48000</f>
        <v>64000</v>
      </c>
    </row>
    <row r="60" spans="1:5" ht="21" customHeight="1" x14ac:dyDescent="0.25">
      <c r="A60" s="1">
        <v>2602</v>
      </c>
      <c r="B60" s="1" t="s">
        <v>59</v>
      </c>
      <c r="C60" s="1">
        <v>8000</v>
      </c>
      <c r="D60" s="1">
        <v>20</v>
      </c>
      <c r="E60" s="2">
        <f>16000+60400</f>
        <v>76400</v>
      </c>
    </row>
    <row r="61" spans="1:5" ht="21" customHeight="1" x14ac:dyDescent="0.25">
      <c r="A61" s="1">
        <v>2609</v>
      </c>
      <c r="B61" s="1" t="s">
        <v>60</v>
      </c>
      <c r="C61" s="1">
        <v>30000</v>
      </c>
      <c r="D61" s="1">
        <v>29</v>
      </c>
      <c r="E61" s="2">
        <f>283500+50000</f>
        <v>333500</v>
      </c>
    </row>
    <row r="62" spans="1:5" ht="21" customHeight="1" x14ac:dyDescent="0.25">
      <c r="A62" s="1">
        <v>2749</v>
      </c>
      <c r="B62" s="1" t="s">
        <v>61</v>
      </c>
      <c r="C62" s="1">
        <v>10000</v>
      </c>
      <c r="D62" s="1">
        <v>44</v>
      </c>
      <c r="E62" s="2">
        <v>141000</v>
      </c>
    </row>
    <row r="63" spans="1:5" ht="21" customHeight="1" x14ac:dyDescent="0.25">
      <c r="A63" s="1">
        <v>2750</v>
      </c>
      <c r="B63" s="1" t="s">
        <v>62</v>
      </c>
      <c r="C63" s="1">
        <v>10000</v>
      </c>
      <c r="D63" s="1">
        <v>33</v>
      </c>
      <c r="E63" s="2">
        <v>91000</v>
      </c>
    </row>
    <row r="64" spans="1:5" ht="21" customHeight="1" x14ac:dyDescent="0.25">
      <c r="A64" s="1">
        <v>2752</v>
      </c>
      <c r="B64" s="1" t="s">
        <v>63</v>
      </c>
      <c r="C64" s="1">
        <v>259000</v>
      </c>
      <c r="D64" s="1">
        <v>220</v>
      </c>
      <c r="E64" s="2">
        <f>259000+4830350</f>
        <v>5089350</v>
      </c>
    </row>
    <row r="65" spans="1:5" ht="21" customHeight="1" x14ac:dyDescent="0.25">
      <c r="A65" s="1">
        <v>2782</v>
      </c>
      <c r="B65" s="1" t="s">
        <v>64</v>
      </c>
      <c r="C65" s="1">
        <v>70000</v>
      </c>
      <c r="D65" s="1">
        <v>20</v>
      </c>
      <c r="E65" s="2">
        <v>140000</v>
      </c>
    </row>
    <row r="66" spans="1:5" ht="21" customHeight="1" x14ac:dyDescent="0.25">
      <c r="A66" s="1">
        <v>2793</v>
      </c>
      <c r="B66" s="1" t="s">
        <v>65</v>
      </c>
      <c r="C66" s="1">
        <v>70000</v>
      </c>
      <c r="D66" s="1">
        <v>9</v>
      </c>
      <c r="E66" s="2">
        <f>140000+108500</f>
        <v>248500</v>
      </c>
    </row>
    <row r="67" spans="1:5" ht="21" customHeight="1" x14ac:dyDescent="0.25">
      <c r="A67" s="1">
        <v>2797</v>
      </c>
      <c r="B67" s="1" t="s">
        <v>66</v>
      </c>
      <c r="C67" s="1">
        <v>49000</v>
      </c>
      <c r="D67" s="1">
        <v>143</v>
      </c>
      <c r="E67" s="2">
        <f>1109850</f>
        <v>1109850</v>
      </c>
    </row>
    <row r="68" spans="1:5" ht="21" customHeight="1" x14ac:dyDescent="0.25">
      <c r="A68" s="1">
        <v>2809</v>
      </c>
      <c r="B68" s="1" t="s">
        <v>67</v>
      </c>
      <c r="C68" s="1">
        <v>70000</v>
      </c>
      <c r="D68" s="1">
        <v>2</v>
      </c>
      <c r="E68" s="2">
        <v>0</v>
      </c>
    </row>
    <row r="69" spans="1:5" ht="21" customHeight="1" x14ac:dyDescent="0.25">
      <c r="A69" s="1">
        <v>3018</v>
      </c>
      <c r="B69" s="1" t="s">
        <v>68</v>
      </c>
      <c r="C69" s="1">
        <v>70000</v>
      </c>
      <c r="D69" s="1">
        <v>18</v>
      </c>
      <c r="E69" s="2">
        <v>210000</v>
      </c>
    </row>
    <row r="70" spans="1:5" ht="21" customHeight="1" x14ac:dyDescent="0.25">
      <c r="A70" s="1">
        <v>3022</v>
      </c>
      <c r="B70" s="1" t="s">
        <v>69</v>
      </c>
      <c r="C70" s="1">
        <v>15000</v>
      </c>
      <c r="D70" s="1">
        <v>14</v>
      </c>
      <c r="E70" s="2">
        <v>108000</v>
      </c>
    </row>
    <row r="71" spans="1:5" ht="21" customHeight="1" x14ac:dyDescent="0.25">
      <c r="A71" s="1">
        <v>3055</v>
      </c>
      <c r="B71" s="1" t="s">
        <v>70</v>
      </c>
      <c r="C71" s="1">
        <v>49000</v>
      </c>
      <c r="D71" s="1">
        <v>32</v>
      </c>
      <c r="E71" s="2">
        <v>470400</v>
      </c>
    </row>
    <row r="72" spans="1:5" ht="21" customHeight="1" x14ac:dyDescent="0.25">
      <c r="A72" s="1">
        <v>3062</v>
      </c>
      <c r="B72" s="1" t="s">
        <v>71</v>
      </c>
      <c r="C72" s="1">
        <v>70000</v>
      </c>
      <c r="D72" s="1">
        <v>7</v>
      </c>
      <c r="E72" s="2">
        <f>70000+38500</f>
        <v>108500</v>
      </c>
    </row>
    <row r="73" spans="1:5" ht="21" customHeight="1" x14ac:dyDescent="0.25">
      <c r="A73" s="1">
        <v>3076</v>
      </c>
      <c r="B73" s="1" t="s">
        <v>72</v>
      </c>
      <c r="C73" s="1">
        <v>49000</v>
      </c>
      <c r="D73" s="1">
        <v>36</v>
      </c>
      <c r="E73" s="2">
        <f>49000+509600</f>
        <v>558600</v>
      </c>
    </row>
    <row r="74" spans="1:5" ht="21" customHeight="1" x14ac:dyDescent="0.25">
      <c r="A74" s="1">
        <v>3100</v>
      </c>
      <c r="B74" s="1" t="s">
        <v>73</v>
      </c>
      <c r="C74" s="1">
        <v>315000</v>
      </c>
      <c r="D74" s="1">
        <v>59</v>
      </c>
      <c r="E74" s="2">
        <f>1370250</f>
        <v>1370250</v>
      </c>
    </row>
    <row r="75" spans="1:5" ht="21" customHeight="1" x14ac:dyDescent="0.25">
      <c r="A75" s="1">
        <v>3109</v>
      </c>
      <c r="B75" s="1" t="s">
        <v>74</v>
      </c>
      <c r="C75" s="1">
        <v>15000</v>
      </c>
      <c r="D75" s="1">
        <v>57</v>
      </c>
      <c r="E75" s="2">
        <f>218250</f>
        <v>218250</v>
      </c>
    </row>
    <row r="76" spans="1:5" ht="21" customHeight="1" x14ac:dyDescent="0.25">
      <c r="A76" s="1">
        <v>3120</v>
      </c>
      <c r="B76" s="1" t="s">
        <v>75</v>
      </c>
      <c r="C76" s="1">
        <v>15000</v>
      </c>
      <c r="D76" s="1">
        <v>66</v>
      </c>
      <c r="E76" s="2">
        <f>311250</f>
        <v>311250</v>
      </c>
    </row>
    <row r="77" spans="1:5" ht="21" customHeight="1" x14ac:dyDescent="0.25">
      <c r="A77" s="1">
        <v>3126</v>
      </c>
      <c r="B77" s="1" t="s">
        <v>76</v>
      </c>
      <c r="C77" s="1">
        <v>40000</v>
      </c>
      <c r="D77" s="1">
        <v>15</v>
      </c>
      <c r="E77" s="2">
        <f>230000</f>
        <v>230000</v>
      </c>
    </row>
    <row r="78" spans="1:5" ht="21" customHeight="1" x14ac:dyDescent="0.25">
      <c r="A78" s="1">
        <v>3127</v>
      </c>
      <c r="B78" s="1" t="s">
        <v>77</v>
      </c>
      <c r="C78" s="1">
        <v>15000</v>
      </c>
      <c r="D78" s="1">
        <v>12</v>
      </c>
      <c r="E78" s="2">
        <v>30000</v>
      </c>
    </row>
    <row r="79" spans="1:5" ht="21" customHeight="1" x14ac:dyDescent="0.25">
      <c r="A79" s="1">
        <v>3128</v>
      </c>
      <c r="B79" s="1" t="s">
        <v>78</v>
      </c>
      <c r="C79" s="1">
        <v>30000</v>
      </c>
      <c r="D79" s="1">
        <v>3</v>
      </c>
      <c r="E79" s="2">
        <v>30000</v>
      </c>
    </row>
    <row r="80" spans="1:5" ht="21" customHeight="1" x14ac:dyDescent="0.25">
      <c r="A80" s="1">
        <v>3139</v>
      </c>
      <c r="B80" s="1" t="s">
        <v>79</v>
      </c>
      <c r="C80" s="1">
        <v>0</v>
      </c>
      <c r="D80" s="1">
        <v>39</v>
      </c>
      <c r="E80" s="2">
        <f>0</f>
        <v>0</v>
      </c>
    </row>
    <row r="81" spans="1:5" ht="21" customHeight="1" x14ac:dyDescent="0.25">
      <c r="A81" s="1">
        <v>3140</v>
      </c>
      <c r="B81" s="1" t="s">
        <v>80</v>
      </c>
      <c r="C81" s="1">
        <v>0</v>
      </c>
      <c r="D81" s="1">
        <v>31</v>
      </c>
      <c r="E81" s="2">
        <v>0</v>
      </c>
    </row>
    <row r="82" spans="1:5" ht="21" customHeight="1" x14ac:dyDescent="0.25">
      <c r="A82" s="1">
        <v>3141</v>
      </c>
      <c r="B82" s="1" t="s">
        <v>81</v>
      </c>
      <c r="C82" s="1">
        <v>0</v>
      </c>
      <c r="D82" s="1">
        <v>17</v>
      </c>
      <c r="E82" s="2">
        <v>0</v>
      </c>
    </row>
    <row r="83" spans="1:5" ht="21" customHeight="1" x14ac:dyDescent="0.25">
      <c r="A83" s="1">
        <v>3142</v>
      </c>
      <c r="B83" s="1" t="s">
        <v>82</v>
      </c>
      <c r="C83" s="1">
        <v>0</v>
      </c>
      <c r="D83" s="1">
        <v>43</v>
      </c>
      <c r="E83" s="2">
        <v>0</v>
      </c>
    </row>
    <row r="84" spans="1:5" ht="21" customHeight="1" x14ac:dyDescent="0.25">
      <c r="A84" s="1">
        <v>3143</v>
      </c>
      <c r="B84" s="1" t="s">
        <v>83</v>
      </c>
      <c r="C84" s="1">
        <v>0</v>
      </c>
      <c r="D84" s="1">
        <v>25</v>
      </c>
      <c r="E84" s="2">
        <v>0</v>
      </c>
    </row>
    <row r="85" spans="1:5" ht="21" customHeight="1" x14ac:dyDescent="0.25">
      <c r="A85" s="1">
        <v>3146</v>
      </c>
      <c r="B85" s="1" t="s">
        <v>84</v>
      </c>
      <c r="C85" s="1">
        <v>12000</v>
      </c>
      <c r="D85" s="1">
        <v>9</v>
      </c>
      <c r="E85" s="2">
        <v>24000</v>
      </c>
    </row>
    <row r="86" spans="1:5" ht="21" customHeight="1" x14ac:dyDescent="0.25">
      <c r="A86" s="1">
        <v>3147</v>
      </c>
      <c r="B86" s="1" t="s">
        <v>85</v>
      </c>
      <c r="C86" s="1">
        <v>12000</v>
      </c>
      <c r="D86" s="1">
        <v>8</v>
      </c>
      <c r="E86" s="2">
        <v>54000</v>
      </c>
    </row>
    <row r="87" spans="1:5" ht="21" customHeight="1" x14ac:dyDescent="0.25">
      <c r="A87" s="1">
        <v>3148</v>
      </c>
      <c r="B87" s="1" t="s">
        <v>86</v>
      </c>
      <c r="C87" s="1">
        <v>12000</v>
      </c>
      <c r="D87" s="1">
        <v>8</v>
      </c>
      <c r="E87" s="2">
        <v>42600</v>
      </c>
    </row>
    <row r="88" spans="1:5" ht="21" customHeight="1" x14ac:dyDescent="0.25">
      <c r="A88" s="1">
        <v>3149</v>
      </c>
      <c r="B88" s="1" t="s">
        <v>87</v>
      </c>
      <c r="C88" s="1">
        <v>12000</v>
      </c>
      <c r="D88" s="1">
        <v>5</v>
      </c>
      <c r="E88" s="2">
        <v>39000</v>
      </c>
    </row>
    <row r="89" spans="1:5" ht="21" customHeight="1" x14ac:dyDescent="0.25">
      <c r="A89" s="1">
        <v>3150</v>
      </c>
      <c r="B89" s="1" t="s">
        <v>88</v>
      </c>
      <c r="C89" s="1">
        <v>12000</v>
      </c>
      <c r="D89" s="1">
        <v>7</v>
      </c>
      <c r="E89" s="2">
        <f>24000+45600</f>
        <v>69600</v>
      </c>
    </row>
    <row r="90" spans="1:5" ht="21" customHeight="1" x14ac:dyDescent="0.25">
      <c r="A90" s="1">
        <v>3151</v>
      </c>
      <c r="B90" s="1" t="s">
        <v>89</v>
      </c>
      <c r="C90" s="1">
        <v>12000</v>
      </c>
      <c r="D90" s="1">
        <v>17</v>
      </c>
      <c r="E90" s="2">
        <v>116400</v>
      </c>
    </row>
    <row r="91" spans="1:5" ht="21" customHeight="1" x14ac:dyDescent="0.25">
      <c r="A91" s="1">
        <v>3152</v>
      </c>
      <c r="B91" s="1" t="s">
        <v>90</v>
      </c>
      <c r="C91" s="1">
        <v>12000</v>
      </c>
      <c r="D91" s="1">
        <v>6</v>
      </c>
      <c r="E91" s="2">
        <v>63000</v>
      </c>
    </row>
    <row r="92" spans="1:5" ht="21" customHeight="1" x14ac:dyDescent="0.25">
      <c r="A92" s="1">
        <v>3153</v>
      </c>
      <c r="B92" s="1" t="s">
        <v>91</v>
      </c>
      <c r="C92" s="1">
        <v>12000</v>
      </c>
      <c r="D92" s="1">
        <v>35</v>
      </c>
      <c r="E92" s="2">
        <f>144000+12000</f>
        <v>156000</v>
      </c>
    </row>
    <row r="93" spans="1:5" ht="21" customHeight="1" x14ac:dyDescent="0.25">
      <c r="A93" s="1">
        <v>3154</v>
      </c>
      <c r="B93" s="1" t="s">
        <v>92</v>
      </c>
      <c r="C93" s="1">
        <v>12000</v>
      </c>
      <c r="D93" s="1">
        <v>7</v>
      </c>
      <c r="E93" s="2">
        <v>37800</v>
      </c>
    </row>
    <row r="94" spans="1:5" ht="21" customHeight="1" x14ac:dyDescent="0.25">
      <c r="A94" s="1">
        <v>3159</v>
      </c>
      <c r="B94" s="1" t="s">
        <v>93</v>
      </c>
      <c r="C94" s="1">
        <v>12000</v>
      </c>
      <c r="D94" s="1">
        <v>68</v>
      </c>
      <c r="E94" s="2">
        <f>12000+341400</f>
        <v>353400</v>
      </c>
    </row>
    <row r="95" spans="1:5" ht="21" customHeight="1" x14ac:dyDescent="0.25">
      <c r="A95" s="1">
        <v>3160</v>
      </c>
      <c r="B95" s="1" t="s">
        <v>94</v>
      </c>
      <c r="C95" s="1">
        <v>12000</v>
      </c>
      <c r="D95" s="1">
        <v>0</v>
      </c>
      <c r="E95" s="2">
        <v>30600</v>
      </c>
    </row>
    <row r="96" spans="1:5" ht="21" customHeight="1" x14ac:dyDescent="0.25">
      <c r="A96" s="1">
        <v>3161</v>
      </c>
      <c r="B96" s="1" t="s">
        <v>95</v>
      </c>
      <c r="C96" s="1">
        <v>12000</v>
      </c>
      <c r="D96" s="1">
        <v>7</v>
      </c>
      <c r="E96" s="2">
        <f>24000+6600</f>
        <v>30600</v>
      </c>
    </row>
    <row r="97" spans="1:5" ht="21" customHeight="1" x14ac:dyDescent="0.25">
      <c r="A97" s="1">
        <v>3162</v>
      </c>
      <c r="B97" s="1" t="s">
        <v>96</v>
      </c>
      <c r="C97" s="1">
        <v>12000</v>
      </c>
      <c r="D97" s="1">
        <v>0</v>
      </c>
      <c r="E97" s="2">
        <v>22200</v>
      </c>
    </row>
    <row r="98" spans="1:5" ht="21" customHeight="1" x14ac:dyDescent="0.25">
      <c r="A98" s="1">
        <v>3163</v>
      </c>
      <c r="B98" s="1" t="s">
        <v>97</v>
      </c>
      <c r="C98" s="1">
        <v>12000</v>
      </c>
      <c r="D98" s="1">
        <v>1</v>
      </c>
      <c r="E98" s="2">
        <v>0</v>
      </c>
    </row>
    <row r="99" spans="1:5" ht="21" customHeight="1" x14ac:dyDescent="0.25">
      <c r="A99" s="1">
        <v>3164</v>
      </c>
      <c r="B99" s="1" t="s">
        <v>98</v>
      </c>
      <c r="C99" s="1">
        <v>12000</v>
      </c>
      <c r="D99" s="1">
        <v>6</v>
      </c>
      <c r="E99" s="2">
        <v>55200</v>
      </c>
    </row>
    <row r="100" spans="1:5" ht="21" customHeight="1" x14ac:dyDescent="0.25">
      <c r="A100" s="1">
        <v>3165</v>
      </c>
      <c r="B100" s="1" t="s">
        <v>99</v>
      </c>
      <c r="C100" s="1">
        <v>12000</v>
      </c>
      <c r="D100" s="1">
        <v>20</v>
      </c>
      <c r="E100" s="2">
        <v>63000</v>
      </c>
    </row>
    <row r="101" spans="1:5" ht="21" customHeight="1" x14ac:dyDescent="0.25">
      <c r="A101" s="1">
        <v>3166</v>
      </c>
      <c r="B101" s="1" t="s">
        <v>100</v>
      </c>
      <c r="C101" s="1">
        <v>12000</v>
      </c>
      <c r="D101" s="1">
        <v>12</v>
      </c>
      <c r="E101" s="2">
        <v>97200</v>
      </c>
    </row>
    <row r="102" spans="1:5" ht="21" customHeight="1" x14ac:dyDescent="0.25">
      <c r="A102" s="1">
        <v>3167</v>
      </c>
      <c r="B102" s="1" t="s">
        <v>101</v>
      </c>
      <c r="C102" s="1">
        <v>12000</v>
      </c>
      <c r="D102" s="1">
        <v>11</v>
      </c>
      <c r="E102" s="2">
        <f>12000+37800</f>
        <v>49800</v>
      </c>
    </row>
    <row r="103" spans="1:5" ht="21" customHeight="1" x14ac:dyDescent="0.25">
      <c r="A103" s="1">
        <v>3168</v>
      </c>
      <c r="B103" s="1" t="s">
        <v>102</v>
      </c>
      <c r="C103" s="1">
        <v>25000</v>
      </c>
      <c r="D103" s="1">
        <v>25</v>
      </c>
      <c r="E103" s="2">
        <f>261250</f>
        <v>261250</v>
      </c>
    </row>
    <row r="104" spans="1:5" ht="21" customHeight="1" x14ac:dyDescent="0.25">
      <c r="A104" s="1">
        <v>3179</v>
      </c>
      <c r="B104" s="1" t="s">
        <v>103</v>
      </c>
      <c r="C104" s="1">
        <v>30000</v>
      </c>
      <c r="D104" s="1">
        <v>211</v>
      </c>
      <c r="E104" s="2">
        <f>60000+868500</f>
        <v>928500</v>
      </c>
    </row>
    <row r="105" spans="1:5" ht="21" customHeight="1" x14ac:dyDescent="0.25">
      <c r="A105" s="1">
        <v>3183</v>
      </c>
      <c r="B105" s="1" t="s">
        <v>104</v>
      </c>
      <c r="C105" s="1">
        <v>40000</v>
      </c>
      <c r="D105" s="1">
        <v>148</v>
      </c>
      <c r="E105" s="2">
        <v>1040000</v>
      </c>
    </row>
    <row r="106" spans="1:5" ht="21" customHeight="1" x14ac:dyDescent="0.25">
      <c r="A106" s="1">
        <v>3225</v>
      </c>
      <c r="B106" s="1" t="s">
        <v>105</v>
      </c>
      <c r="C106" s="1">
        <v>0</v>
      </c>
      <c r="D106" s="1">
        <v>17</v>
      </c>
      <c r="E106" s="2">
        <v>0</v>
      </c>
    </row>
    <row r="107" spans="1:5" ht="21" customHeight="1" x14ac:dyDescent="0.25">
      <c r="A107" s="1">
        <v>3226</v>
      </c>
      <c r="B107" s="1" t="s">
        <v>106</v>
      </c>
      <c r="C107" s="1">
        <v>0</v>
      </c>
      <c r="D107" s="1">
        <v>24</v>
      </c>
      <c r="E107" s="2">
        <v>0</v>
      </c>
    </row>
    <row r="108" spans="1:5" ht="21" customHeight="1" x14ac:dyDescent="0.25">
      <c r="A108" s="1">
        <v>3227</v>
      </c>
      <c r="B108" s="1" t="s">
        <v>107</v>
      </c>
      <c r="C108" s="1">
        <v>10000</v>
      </c>
      <c r="D108" s="1">
        <v>36</v>
      </c>
      <c r="E108" s="2">
        <f>40000+60000</f>
        <v>100000</v>
      </c>
    </row>
    <row r="109" spans="1:5" ht="21" customHeight="1" x14ac:dyDescent="0.25">
      <c r="A109" s="1">
        <v>3228</v>
      </c>
      <c r="B109" s="1" t="s">
        <v>108</v>
      </c>
      <c r="C109" s="1">
        <v>10000</v>
      </c>
      <c r="D109" s="1">
        <v>18</v>
      </c>
      <c r="E109" s="2">
        <v>60000</v>
      </c>
    </row>
    <row r="110" spans="1:5" ht="21" customHeight="1" x14ac:dyDescent="0.25">
      <c r="A110" s="1">
        <v>3229</v>
      </c>
      <c r="B110" s="1" t="s">
        <v>109</v>
      </c>
      <c r="C110" s="1">
        <v>10000</v>
      </c>
      <c r="D110" s="1">
        <v>19</v>
      </c>
      <c r="E110" s="2">
        <v>50000</v>
      </c>
    </row>
    <row r="111" spans="1:5" ht="21" customHeight="1" x14ac:dyDescent="0.25">
      <c r="A111" s="1">
        <v>3354</v>
      </c>
      <c r="B111" s="1" t="s">
        <v>110</v>
      </c>
      <c r="C111" s="1">
        <v>50000</v>
      </c>
      <c r="D111" s="1">
        <v>188</v>
      </c>
      <c r="E111" s="2">
        <f>950000+1347500</f>
        <v>2297500</v>
      </c>
    </row>
    <row r="112" spans="1:5" ht="21" customHeight="1" x14ac:dyDescent="0.25">
      <c r="A112" s="1">
        <v>3459</v>
      </c>
      <c r="B112" s="1" t="s">
        <v>111</v>
      </c>
      <c r="C112" s="1">
        <v>50000</v>
      </c>
      <c r="D112" s="1">
        <v>147</v>
      </c>
      <c r="E112" s="2">
        <f>850000+747500</f>
        <v>1597500</v>
      </c>
    </row>
    <row r="113" spans="1:5" ht="21" customHeight="1" x14ac:dyDescent="0.25">
      <c r="A113" s="1">
        <v>3537</v>
      </c>
      <c r="B113" s="1" t="s">
        <v>112</v>
      </c>
      <c r="C113" s="1">
        <v>12000</v>
      </c>
      <c r="D113" s="1">
        <v>106</v>
      </c>
      <c r="E113" s="2">
        <f>24000+534000+7200</f>
        <v>565200</v>
      </c>
    </row>
    <row r="114" spans="1:5" ht="21" customHeight="1" x14ac:dyDescent="0.25">
      <c r="A114" s="1">
        <v>3538</v>
      </c>
      <c r="B114" s="1" t="s">
        <v>113</v>
      </c>
      <c r="C114" s="1">
        <v>12000</v>
      </c>
      <c r="D114" s="1">
        <v>22</v>
      </c>
      <c r="E114" s="2">
        <v>98400</v>
      </c>
    </row>
    <row r="115" spans="1:5" ht="21" customHeight="1" x14ac:dyDescent="0.25">
      <c r="A115" s="1">
        <v>3539</v>
      </c>
      <c r="B115" s="1" t="s">
        <v>114</v>
      </c>
      <c r="C115" s="1">
        <v>12000</v>
      </c>
      <c r="D115" s="1">
        <v>14</v>
      </c>
      <c r="E115" s="2">
        <f>12000+49800</f>
        <v>61800</v>
      </c>
    </row>
    <row r="116" spans="1:5" ht="21" customHeight="1" x14ac:dyDescent="0.25">
      <c r="A116" s="1">
        <v>3540</v>
      </c>
      <c r="B116" s="1" t="s">
        <v>97</v>
      </c>
      <c r="C116" s="1">
        <v>12000</v>
      </c>
      <c r="D116" s="1">
        <v>5</v>
      </c>
      <c r="E116" s="2">
        <v>67200</v>
      </c>
    </row>
    <row r="117" spans="1:5" ht="21" customHeight="1" x14ac:dyDescent="0.25">
      <c r="A117" s="1">
        <v>3541</v>
      </c>
      <c r="B117" s="1" t="s">
        <v>115</v>
      </c>
      <c r="C117" s="1">
        <v>12000</v>
      </c>
      <c r="D117" s="1">
        <v>2</v>
      </c>
      <c r="E117" s="2">
        <v>8400</v>
      </c>
    </row>
    <row r="118" spans="1:5" ht="21" customHeight="1" x14ac:dyDescent="0.25">
      <c r="A118" s="1">
        <v>3542</v>
      </c>
      <c r="B118" s="1" t="s">
        <v>116</v>
      </c>
      <c r="C118" s="1">
        <v>12000</v>
      </c>
      <c r="D118" s="1">
        <v>1</v>
      </c>
      <c r="E118" s="2">
        <v>25800</v>
      </c>
    </row>
    <row r="119" spans="1:5" ht="21" customHeight="1" x14ac:dyDescent="0.25">
      <c r="A119" s="1">
        <v>3543</v>
      </c>
      <c r="B119" s="1" t="s">
        <v>117</v>
      </c>
      <c r="C119" s="1">
        <v>50000</v>
      </c>
      <c r="D119" s="1">
        <v>64</v>
      </c>
      <c r="E119" s="2">
        <v>477500</v>
      </c>
    </row>
    <row r="120" spans="1:5" ht="21" customHeight="1" x14ac:dyDescent="0.25">
      <c r="A120" s="1">
        <v>3564</v>
      </c>
      <c r="B120" s="1" t="s">
        <v>118</v>
      </c>
      <c r="C120" s="1">
        <v>50000</v>
      </c>
      <c r="D120" s="1">
        <v>65</v>
      </c>
      <c r="E120" s="2">
        <f>450000+390000</f>
        <v>840000</v>
      </c>
    </row>
    <row r="121" spans="1:5" ht="21" customHeight="1" x14ac:dyDescent="0.25">
      <c r="A121" s="1">
        <v>3669</v>
      </c>
      <c r="B121" s="1" t="s">
        <v>119</v>
      </c>
      <c r="C121" s="1">
        <v>50000</v>
      </c>
      <c r="D121" s="1">
        <v>44</v>
      </c>
      <c r="E121" s="2">
        <f>400000+292500</f>
        <v>692500</v>
      </c>
    </row>
    <row r="122" spans="1:5" ht="21" customHeight="1" x14ac:dyDescent="0.25">
      <c r="A122" s="1">
        <v>3691</v>
      </c>
      <c r="B122" s="1" t="s">
        <v>120</v>
      </c>
      <c r="C122" s="1">
        <v>50000</v>
      </c>
      <c r="D122" s="1">
        <v>44</v>
      </c>
      <c r="E122" s="2">
        <f>400000+327500</f>
        <v>727500</v>
      </c>
    </row>
    <row r="123" spans="1:5" ht="21" customHeight="1" x14ac:dyDescent="0.25">
      <c r="A123" s="1">
        <v>3707</v>
      </c>
      <c r="B123" s="1" t="s">
        <v>121</v>
      </c>
      <c r="C123" s="1">
        <v>10000</v>
      </c>
      <c r="D123" s="1">
        <v>10</v>
      </c>
      <c r="E123" s="2">
        <v>50000</v>
      </c>
    </row>
    <row r="124" spans="1:5" ht="21" customHeight="1" x14ac:dyDescent="0.25">
      <c r="A124" s="1">
        <v>3708</v>
      </c>
      <c r="B124" s="1" t="s">
        <v>122</v>
      </c>
      <c r="C124" s="1">
        <v>10000</v>
      </c>
      <c r="D124" s="1">
        <v>7</v>
      </c>
      <c r="E124" s="2">
        <v>20000</v>
      </c>
    </row>
    <row r="125" spans="1:5" ht="21" customHeight="1" x14ac:dyDescent="0.25">
      <c r="A125" s="1">
        <v>3709</v>
      </c>
      <c r="B125" s="1" t="s">
        <v>123</v>
      </c>
      <c r="C125" s="1">
        <v>10000</v>
      </c>
      <c r="D125" s="1">
        <v>6</v>
      </c>
      <c r="E125" s="2">
        <v>20000</v>
      </c>
    </row>
    <row r="126" spans="1:5" ht="21" customHeight="1" x14ac:dyDescent="0.25">
      <c r="A126" s="1">
        <v>3710</v>
      </c>
      <c r="B126" s="1" t="s">
        <v>124</v>
      </c>
      <c r="C126" s="1">
        <v>10000</v>
      </c>
      <c r="D126" s="1">
        <v>4</v>
      </c>
      <c r="E126" s="2">
        <v>10000</v>
      </c>
    </row>
    <row r="127" spans="1:5" ht="21" customHeight="1" x14ac:dyDescent="0.25">
      <c r="A127" s="1">
        <v>3711</v>
      </c>
      <c r="B127" s="1" t="s">
        <v>125</v>
      </c>
      <c r="C127" s="1">
        <v>10000</v>
      </c>
      <c r="D127" s="1">
        <v>3</v>
      </c>
      <c r="E127" s="2">
        <v>10000</v>
      </c>
    </row>
    <row r="128" spans="1:5" ht="21" customHeight="1" x14ac:dyDescent="0.25">
      <c r="A128" s="1">
        <v>3712</v>
      </c>
      <c r="B128" s="1" t="s">
        <v>126</v>
      </c>
      <c r="C128" s="1">
        <v>10000</v>
      </c>
      <c r="D128" s="1">
        <v>3</v>
      </c>
      <c r="E128" s="2">
        <v>10000</v>
      </c>
    </row>
    <row r="129" spans="1:5" ht="21" customHeight="1" x14ac:dyDescent="0.25">
      <c r="A129" s="1">
        <v>3739</v>
      </c>
      <c r="B129" s="1" t="s">
        <v>127</v>
      </c>
      <c r="C129" s="1">
        <v>50000</v>
      </c>
      <c r="D129" s="1">
        <v>43</v>
      </c>
      <c r="E129" s="2">
        <f>350000+242500</f>
        <v>592500</v>
      </c>
    </row>
    <row r="130" spans="1:5" ht="21" customHeight="1" x14ac:dyDescent="0.25">
      <c r="A130" s="1">
        <v>3743</v>
      </c>
      <c r="B130" s="1" t="s">
        <v>128</v>
      </c>
      <c r="C130" s="1">
        <v>50000</v>
      </c>
      <c r="D130" s="1">
        <v>32</v>
      </c>
      <c r="E130" s="2">
        <f>350000+142500</f>
        <v>492500</v>
      </c>
    </row>
    <row r="131" spans="1:5" ht="21" customHeight="1" x14ac:dyDescent="0.25">
      <c r="A131" s="1">
        <v>3749</v>
      </c>
      <c r="B131" s="1" t="s">
        <v>129</v>
      </c>
      <c r="C131" s="1">
        <v>50000</v>
      </c>
      <c r="D131" s="1">
        <v>35</v>
      </c>
      <c r="E131" s="2">
        <f>300000+165000</f>
        <v>465000</v>
      </c>
    </row>
    <row r="132" spans="1:5" ht="21" customHeight="1" x14ac:dyDescent="0.25">
      <c r="A132" s="1">
        <v>3754</v>
      </c>
      <c r="B132" s="1" t="s">
        <v>130</v>
      </c>
      <c r="C132" s="1">
        <v>50000</v>
      </c>
      <c r="D132" s="1">
        <v>37</v>
      </c>
      <c r="E132" s="2">
        <f>350000+250000</f>
        <v>600000</v>
      </c>
    </row>
    <row r="133" spans="1:5" ht="21" customHeight="1" x14ac:dyDescent="0.25">
      <c r="A133" s="1">
        <v>3770</v>
      </c>
      <c r="B133" s="1" t="s">
        <v>131</v>
      </c>
      <c r="C133" s="1">
        <v>40000</v>
      </c>
      <c r="D133" s="1">
        <v>7</v>
      </c>
      <c r="E133" s="2">
        <f>206000</f>
        <v>206000</v>
      </c>
    </row>
    <row r="134" spans="1:5" ht="21" customHeight="1" x14ac:dyDescent="0.25">
      <c r="A134" s="1">
        <v>3795</v>
      </c>
      <c r="B134" s="1" t="s">
        <v>132</v>
      </c>
      <c r="C134" s="1">
        <v>470000</v>
      </c>
      <c r="D134" s="1">
        <v>549</v>
      </c>
      <c r="E134" s="2">
        <v>22560000</v>
      </c>
    </row>
    <row r="135" spans="1:5" ht="21" customHeight="1" x14ac:dyDescent="0.25">
      <c r="A135" s="1">
        <v>3796</v>
      </c>
      <c r="B135" s="1" t="s">
        <v>133</v>
      </c>
      <c r="C135" s="1">
        <v>40000</v>
      </c>
      <c r="D135" s="1">
        <v>12</v>
      </c>
      <c r="E135" s="2">
        <v>120000</v>
      </c>
    </row>
    <row r="136" spans="1:5" ht="21" customHeight="1" x14ac:dyDescent="0.25">
      <c r="A136" s="1">
        <v>3829</v>
      </c>
      <c r="B136" s="1" t="s">
        <v>134</v>
      </c>
      <c r="C136" s="1">
        <v>156000</v>
      </c>
      <c r="D136" s="1">
        <v>32</v>
      </c>
      <c r="E136" s="2">
        <v>397800</v>
      </c>
    </row>
    <row r="137" spans="1:5" ht="21" customHeight="1" x14ac:dyDescent="0.25">
      <c r="A137" s="1">
        <v>3839</v>
      </c>
      <c r="B137" s="1" t="s">
        <v>135</v>
      </c>
      <c r="C137" s="1">
        <v>30000</v>
      </c>
      <c r="D137" s="1">
        <v>7</v>
      </c>
      <c r="E137" s="2">
        <v>46500</v>
      </c>
    </row>
    <row r="138" spans="1:5" ht="21" customHeight="1" x14ac:dyDescent="0.25">
      <c r="A138" s="1">
        <v>3922</v>
      </c>
      <c r="B138" s="1" t="s">
        <v>136</v>
      </c>
      <c r="C138" s="1">
        <v>165000</v>
      </c>
      <c r="D138" s="1">
        <v>212</v>
      </c>
      <c r="E138" s="2">
        <f>165000+4034250</f>
        <v>4199250</v>
      </c>
    </row>
    <row r="139" spans="1:5" ht="21" customHeight="1" x14ac:dyDescent="0.25">
      <c r="A139" s="1">
        <v>3938</v>
      </c>
      <c r="B139" s="1" t="s">
        <v>137</v>
      </c>
      <c r="C139" s="1">
        <v>165000</v>
      </c>
      <c r="D139" s="1">
        <v>193</v>
      </c>
      <c r="E139" s="2">
        <f>5280000+2070750</f>
        <v>7350750</v>
      </c>
    </row>
    <row r="140" spans="1:5" ht="21" customHeight="1" x14ac:dyDescent="0.25">
      <c r="A140" s="1">
        <v>3973</v>
      </c>
      <c r="B140" s="1" t="s">
        <v>138</v>
      </c>
      <c r="C140" s="1">
        <v>39000</v>
      </c>
      <c r="D140" s="1">
        <v>53</v>
      </c>
      <c r="E140" s="2">
        <v>663000</v>
      </c>
    </row>
    <row r="141" spans="1:5" ht="21" customHeight="1" x14ac:dyDescent="0.25">
      <c r="A141" s="1">
        <v>3977</v>
      </c>
      <c r="B141" s="1" t="s">
        <v>139</v>
      </c>
      <c r="C141" s="1">
        <v>39000</v>
      </c>
      <c r="D141" s="1">
        <v>51</v>
      </c>
      <c r="E141" s="2">
        <v>861900</v>
      </c>
    </row>
    <row r="142" spans="1:5" ht="21" customHeight="1" x14ac:dyDescent="0.25">
      <c r="A142" s="1">
        <v>4014</v>
      </c>
      <c r="B142" s="1" t="s">
        <v>140</v>
      </c>
      <c r="C142" s="1">
        <v>39000</v>
      </c>
      <c r="D142" s="1">
        <v>105</v>
      </c>
      <c r="E142" s="2">
        <f>39000+1224600</f>
        <v>1263600</v>
      </c>
    </row>
    <row r="143" spans="1:5" ht="21" customHeight="1" x14ac:dyDescent="0.25">
      <c r="A143" s="1">
        <v>4015</v>
      </c>
      <c r="B143" s="1" t="s">
        <v>107</v>
      </c>
      <c r="C143" s="1">
        <v>19000</v>
      </c>
      <c r="D143" s="1">
        <v>81</v>
      </c>
      <c r="E143" s="2">
        <f>418000+140600</f>
        <v>558600</v>
      </c>
    </row>
    <row r="144" spans="1:5" ht="21" customHeight="1" x14ac:dyDescent="0.25">
      <c r="A144" s="1">
        <v>4016</v>
      </c>
      <c r="B144" s="1" t="s">
        <v>108</v>
      </c>
      <c r="C144" s="1">
        <v>19000</v>
      </c>
      <c r="D144" s="1">
        <v>45</v>
      </c>
      <c r="E144" s="2">
        <f>226000+45600</f>
        <v>271600</v>
      </c>
    </row>
    <row r="145" spans="1:5" ht="21" customHeight="1" x14ac:dyDescent="0.25">
      <c r="A145" s="1">
        <v>4060</v>
      </c>
      <c r="B145" s="1" t="s">
        <v>141</v>
      </c>
      <c r="C145" s="1">
        <v>39000</v>
      </c>
      <c r="D145" s="1">
        <v>151</v>
      </c>
      <c r="E145" s="2">
        <f>39000+1567800</f>
        <v>1606800</v>
      </c>
    </row>
    <row r="146" spans="1:5" ht="21" customHeight="1" x14ac:dyDescent="0.25">
      <c r="A146" s="1">
        <v>4082</v>
      </c>
      <c r="B146" s="1" t="s">
        <v>109</v>
      </c>
      <c r="C146" s="1">
        <v>19000</v>
      </c>
      <c r="D146" s="1">
        <v>32</v>
      </c>
      <c r="E146" s="2">
        <f>228000+45600</f>
        <v>273600</v>
      </c>
    </row>
    <row r="147" spans="1:5" ht="21" customHeight="1" x14ac:dyDescent="0.25">
      <c r="A147" s="1">
        <v>4098</v>
      </c>
      <c r="B147" s="1" t="s">
        <v>121</v>
      </c>
      <c r="C147" s="1">
        <v>19000</v>
      </c>
      <c r="D147" s="1">
        <v>24</v>
      </c>
      <c r="E147" s="2">
        <f>209000+45600</f>
        <v>254600</v>
      </c>
    </row>
    <row r="148" spans="1:5" ht="21" customHeight="1" x14ac:dyDescent="0.25">
      <c r="A148" s="1">
        <v>4121</v>
      </c>
      <c r="B148" s="1" t="s">
        <v>142</v>
      </c>
      <c r="C148" s="1">
        <v>434000</v>
      </c>
      <c r="D148" s="1">
        <v>45</v>
      </c>
      <c r="E148" s="2">
        <v>434000</v>
      </c>
    </row>
    <row r="149" spans="1:5" ht="21" customHeight="1" x14ac:dyDescent="0.25">
      <c r="A149" s="1">
        <v>4134</v>
      </c>
      <c r="B149" s="1" t="s">
        <v>143</v>
      </c>
      <c r="C149" s="1">
        <v>100000</v>
      </c>
      <c r="D149" s="1">
        <v>0</v>
      </c>
      <c r="E149" s="2">
        <v>0</v>
      </c>
    </row>
    <row r="150" spans="1:5" ht="21" customHeight="1" x14ac:dyDescent="0.25">
      <c r="A150" s="1">
        <v>4165</v>
      </c>
      <c r="B150" s="1" t="s">
        <v>144</v>
      </c>
      <c r="C150" s="1">
        <v>10000</v>
      </c>
      <c r="D150" s="1">
        <v>3</v>
      </c>
      <c r="E150" s="2">
        <v>10000</v>
      </c>
    </row>
    <row r="151" spans="1:5" ht="21" customHeight="1" x14ac:dyDescent="0.25">
      <c r="A151" s="1">
        <v>4166</v>
      </c>
      <c r="B151" s="1" t="s">
        <v>145</v>
      </c>
      <c r="C151" s="1">
        <v>10000</v>
      </c>
      <c r="D151" s="1">
        <v>3</v>
      </c>
      <c r="E151" s="2">
        <v>10000</v>
      </c>
    </row>
    <row r="152" spans="1:5" ht="21" customHeight="1" x14ac:dyDescent="0.25">
      <c r="A152" s="1">
        <v>4167</v>
      </c>
      <c r="B152" s="1" t="s">
        <v>146</v>
      </c>
      <c r="C152" s="1">
        <v>10000</v>
      </c>
      <c r="D152" s="1">
        <v>3</v>
      </c>
      <c r="E152" s="2">
        <v>10000</v>
      </c>
    </row>
    <row r="153" spans="1:5" ht="21" customHeight="1" x14ac:dyDescent="0.25">
      <c r="A153" s="1">
        <v>4168</v>
      </c>
      <c r="B153" s="1" t="s">
        <v>147</v>
      </c>
      <c r="C153" s="1">
        <v>10000</v>
      </c>
      <c r="D153" s="1">
        <v>3</v>
      </c>
      <c r="E153" s="2">
        <v>10000</v>
      </c>
    </row>
    <row r="154" spans="1:5" ht="21" customHeight="1" x14ac:dyDescent="0.25">
      <c r="A154" s="1">
        <v>4169</v>
      </c>
      <c r="B154" s="1" t="s">
        <v>148</v>
      </c>
      <c r="C154" s="1">
        <v>10000</v>
      </c>
      <c r="D154" s="1">
        <v>4</v>
      </c>
      <c r="E154" s="2">
        <v>10000</v>
      </c>
    </row>
    <row r="155" spans="1:5" ht="21" customHeight="1" x14ac:dyDescent="0.25">
      <c r="A155" s="1">
        <v>4170</v>
      </c>
      <c r="B155" s="1" t="s">
        <v>149</v>
      </c>
      <c r="C155" s="1">
        <v>10000</v>
      </c>
      <c r="D155" s="1">
        <v>4</v>
      </c>
      <c r="E155" s="2">
        <v>20000</v>
      </c>
    </row>
    <row r="156" spans="1:5" ht="21" customHeight="1" x14ac:dyDescent="0.25">
      <c r="A156" s="1">
        <v>4171</v>
      </c>
      <c r="B156" s="1" t="s">
        <v>150</v>
      </c>
      <c r="C156" s="1">
        <v>10000</v>
      </c>
      <c r="D156" s="1">
        <v>3</v>
      </c>
      <c r="E156" s="2">
        <v>10000</v>
      </c>
    </row>
    <row r="157" spans="1:5" ht="21" customHeight="1" x14ac:dyDescent="0.25">
      <c r="A157" s="1">
        <v>4173</v>
      </c>
      <c r="B157" s="1" t="s">
        <v>151</v>
      </c>
      <c r="C157" s="1">
        <v>72000</v>
      </c>
      <c r="D157" s="1">
        <v>14</v>
      </c>
      <c r="E157" s="2">
        <v>262800</v>
      </c>
    </row>
    <row r="158" spans="1:5" ht="21" customHeight="1" x14ac:dyDescent="0.25">
      <c r="A158" s="1">
        <v>4178</v>
      </c>
      <c r="B158" s="1" t="s">
        <v>152</v>
      </c>
      <c r="C158" s="1">
        <v>560000</v>
      </c>
      <c r="D158" s="1">
        <v>39</v>
      </c>
      <c r="E158" s="2">
        <v>2156000</v>
      </c>
    </row>
    <row r="159" spans="1:5" ht="21" customHeight="1" x14ac:dyDescent="0.25">
      <c r="A159" s="1">
        <v>4182</v>
      </c>
      <c r="B159" s="1" t="s">
        <v>153</v>
      </c>
      <c r="C159" s="1">
        <v>50000</v>
      </c>
      <c r="D159" s="1">
        <v>31</v>
      </c>
      <c r="E159" s="2">
        <v>392500</v>
      </c>
    </row>
    <row r="160" spans="1:5" ht="21" customHeight="1" x14ac:dyDescent="0.25">
      <c r="A160" s="1">
        <v>4183</v>
      </c>
      <c r="B160" s="1" t="s">
        <v>154</v>
      </c>
      <c r="C160" s="1">
        <v>15000</v>
      </c>
      <c r="D160" s="1">
        <v>12</v>
      </c>
      <c r="E160" s="2">
        <v>109500</v>
      </c>
    </row>
    <row r="161" spans="1:5" ht="21" customHeight="1" x14ac:dyDescent="0.25">
      <c r="A161" s="1">
        <v>4184</v>
      </c>
      <c r="B161" s="1" t="s">
        <v>155</v>
      </c>
      <c r="C161" s="1">
        <v>15000</v>
      </c>
      <c r="D161" s="1">
        <v>20</v>
      </c>
      <c r="E161" s="2">
        <v>85500</v>
      </c>
    </row>
    <row r="162" spans="1:5" ht="21" customHeight="1" x14ac:dyDescent="0.25">
      <c r="A162" s="1">
        <v>4185</v>
      </c>
      <c r="B162" s="1" t="s">
        <v>156</v>
      </c>
      <c r="C162" s="1">
        <v>50000</v>
      </c>
      <c r="D162" s="1">
        <v>25</v>
      </c>
      <c r="E162" s="2">
        <v>450000</v>
      </c>
    </row>
    <row r="163" spans="1:5" ht="21" customHeight="1" x14ac:dyDescent="0.25">
      <c r="A163" s="1">
        <v>4186</v>
      </c>
      <c r="B163" s="1" t="s">
        <v>157</v>
      </c>
      <c r="C163" s="1">
        <v>50000</v>
      </c>
      <c r="D163" s="1">
        <v>35</v>
      </c>
      <c r="E163" s="2">
        <v>560000</v>
      </c>
    </row>
    <row r="164" spans="1:5" ht="21" customHeight="1" x14ac:dyDescent="0.25">
      <c r="A164" s="1">
        <v>4187</v>
      </c>
      <c r="B164" s="1" t="s">
        <v>158</v>
      </c>
      <c r="C164" s="1">
        <v>50000</v>
      </c>
      <c r="D164" s="1">
        <v>20</v>
      </c>
      <c r="E164" s="2">
        <v>232500</v>
      </c>
    </row>
    <row r="165" spans="1:5" ht="21" customHeight="1" x14ac:dyDescent="0.25">
      <c r="A165" s="1">
        <v>4188</v>
      </c>
      <c r="B165" s="1" t="s">
        <v>159</v>
      </c>
      <c r="C165" s="1">
        <v>50000</v>
      </c>
      <c r="D165" s="1">
        <v>25</v>
      </c>
      <c r="E165" s="2">
        <v>435000</v>
      </c>
    </row>
    <row r="166" spans="1:5" ht="21" customHeight="1" x14ac:dyDescent="0.25">
      <c r="A166" s="1">
        <v>4189</v>
      </c>
      <c r="B166" s="1" t="s">
        <v>160</v>
      </c>
      <c r="C166" s="1">
        <v>15000</v>
      </c>
      <c r="D166" s="1">
        <v>4</v>
      </c>
      <c r="E166" s="2">
        <v>40500</v>
      </c>
    </row>
    <row r="167" spans="1:5" ht="21" customHeight="1" x14ac:dyDescent="0.25">
      <c r="A167" s="1">
        <v>4190</v>
      </c>
      <c r="B167" s="1" t="s">
        <v>161</v>
      </c>
      <c r="C167" s="1">
        <v>6000</v>
      </c>
      <c r="D167" s="1">
        <v>17</v>
      </c>
      <c r="E167" s="2">
        <v>13800</v>
      </c>
    </row>
    <row r="168" spans="1:5" ht="21" customHeight="1" x14ac:dyDescent="0.25">
      <c r="A168" s="1">
        <v>4191</v>
      </c>
      <c r="B168" s="1" t="s">
        <v>162</v>
      </c>
      <c r="C168" s="1">
        <v>15000</v>
      </c>
      <c r="D168" s="1">
        <v>8</v>
      </c>
      <c r="E168" s="2">
        <v>55500</v>
      </c>
    </row>
    <row r="169" spans="1:5" ht="21" customHeight="1" x14ac:dyDescent="0.25">
      <c r="A169" s="1">
        <v>4192</v>
      </c>
      <c r="B169" s="1" t="s">
        <v>163</v>
      </c>
      <c r="C169" s="1">
        <v>50000</v>
      </c>
      <c r="D169" s="1">
        <v>22</v>
      </c>
      <c r="E169" s="2">
        <v>305000</v>
      </c>
    </row>
    <row r="170" spans="1:5" ht="21" customHeight="1" x14ac:dyDescent="0.25">
      <c r="A170" s="1">
        <v>4193</v>
      </c>
      <c r="B170" s="1" t="s">
        <v>164</v>
      </c>
      <c r="C170" s="1">
        <v>50000</v>
      </c>
      <c r="D170" s="1">
        <v>57</v>
      </c>
      <c r="E170" s="2">
        <v>785000</v>
      </c>
    </row>
    <row r="171" spans="1:5" ht="21" customHeight="1" x14ac:dyDescent="0.25">
      <c r="A171" s="1">
        <v>4194</v>
      </c>
      <c r="B171" s="1" t="s">
        <v>165</v>
      </c>
      <c r="C171" s="1">
        <v>6000</v>
      </c>
      <c r="D171" s="1">
        <v>11</v>
      </c>
      <c r="E171" s="2">
        <v>31800</v>
      </c>
    </row>
    <row r="172" spans="1:5" ht="21" customHeight="1" x14ac:dyDescent="0.25">
      <c r="A172" s="1">
        <v>4195</v>
      </c>
      <c r="B172" s="1" t="s">
        <v>166</v>
      </c>
      <c r="C172" s="1">
        <v>6000</v>
      </c>
      <c r="D172" s="1">
        <v>25</v>
      </c>
      <c r="E172" s="2">
        <v>62100</v>
      </c>
    </row>
    <row r="173" spans="1:5" ht="21" customHeight="1" x14ac:dyDescent="0.25">
      <c r="A173" s="1">
        <v>4196</v>
      </c>
      <c r="B173" s="1" t="s">
        <v>167</v>
      </c>
      <c r="C173" s="1">
        <v>6000</v>
      </c>
      <c r="D173" s="1">
        <v>3</v>
      </c>
      <c r="E173" s="2">
        <v>16200</v>
      </c>
    </row>
    <row r="174" spans="1:5" ht="21" customHeight="1" x14ac:dyDescent="0.25">
      <c r="A174" s="1">
        <v>4240</v>
      </c>
      <c r="B174" s="1" t="s">
        <v>168</v>
      </c>
      <c r="C174" s="1">
        <v>85000</v>
      </c>
      <c r="D174" s="1">
        <v>190</v>
      </c>
      <c r="E174" s="2">
        <f>680000+1729750</f>
        <v>2409750</v>
      </c>
    </row>
    <row r="175" spans="1:5" ht="21" customHeight="1" x14ac:dyDescent="0.25">
      <c r="A175" s="1">
        <v>4282</v>
      </c>
      <c r="B175" s="1" t="s">
        <v>169</v>
      </c>
      <c r="C175" s="1">
        <v>150000</v>
      </c>
      <c r="D175" s="1">
        <v>286</v>
      </c>
      <c r="E175" s="2">
        <f>150000+20000+4177500</f>
        <v>4347500</v>
      </c>
    </row>
    <row r="176" spans="1:5" ht="21" customHeight="1" x14ac:dyDescent="0.25">
      <c r="A176" s="1">
        <v>4475</v>
      </c>
      <c r="B176" s="1" t="s">
        <v>170</v>
      </c>
      <c r="C176" s="1">
        <v>114000</v>
      </c>
      <c r="D176" s="1">
        <v>8</v>
      </c>
      <c r="E176" s="2">
        <v>353400</v>
      </c>
    </row>
    <row r="177" spans="1:5" ht="21" customHeight="1" x14ac:dyDescent="0.25">
      <c r="A177" s="1">
        <v>4526</v>
      </c>
      <c r="B177" s="1" t="s">
        <v>171</v>
      </c>
      <c r="C177" s="1">
        <v>40000</v>
      </c>
      <c r="D177" s="1">
        <v>21</v>
      </c>
      <c r="E177" s="2">
        <f>40000+284000</f>
        <v>324000</v>
      </c>
    </row>
    <row r="178" spans="1:5" ht="21" customHeight="1" x14ac:dyDescent="0.25">
      <c r="A178" s="1">
        <v>4899</v>
      </c>
      <c r="B178" s="1" t="s">
        <v>172</v>
      </c>
      <c r="C178" s="1">
        <v>270000</v>
      </c>
      <c r="D178" s="1">
        <v>209</v>
      </c>
      <c r="E178" s="2">
        <f>540000+6493500</f>
        <v>7033500</v>
      </c>
    </row>
    <row r="179" spans="1:5" ht="21" customHeight="1" x14ac:dyDescent="0.25">
      <c r="A179" s="1">
        <v>4908</v>
      </c>
      <c r="B179" s="1" t="s">
        <v>173</v>
      </c>
      <c r="C179" s="1">
        <v>99000</v>
      </c>
      <c r="D179" s="1">
        <v>102</v>
      </c>
      <c r="E179" s="2">
        <v>1569150</v>
      </c>
    </row>
    <row r="180" spans="1:5" ht="21" customHeight="1" x14ac:dyDescent="0.25">
      <c r="A180" s="1">
        <v>4909</v>
      </c>
      <c r="B180" s="1" t="s">
        <v>174</v>
      </c>
      <c r="C180" s="1">
        <v>99000</v>
      </c>
      <c r="D180" s="1">
        <v>175</v>
      </c>
      <c r="E180" s="2">
        <v>2910600</v>
      </c>
    </row>
    <row r="181" spans="1:5" ht="21" customHeight="1" x14ac:dyDescent="0.25">
      <c r="A181" s="1">
        <v>4958</v>
      </c>
      <c r="B181" s="1" t="s">
        <v>175</v>
      </c>
      <c r="C181" s="1">
        <v>290000</v>
      </c>
      <c r="D181" s="1">
        <v>32</v>
      </c>
      <c r="E181" s="2">
        <v>2059000</v>
      </c>
    </row>
    <row r="182" spans="1:5" ht="21" customHeight="1" x14ac:dyDescent="0.25">
      <c r="A182" s="1">
        <v>4959</v>
      </c>
      <c r="B182" s="1" t="s">
        <v>176</v>
      </c>
      <c r="C182" s="1">
        <v>50000</v>
      </c>
      <c r="D182" s="1">
        <v>12</v>
      </c>
      <c r="E182" s="2">
        <v>80000</v>
      </c>
    </row>
    <row r="183" spans="1:5" ht="21" customHeight="1" x14ac:dyDescent="0.25">
      <c r="A183" s="1">
        <v>4960</v>
      </c>
      <c r="B183" s="1" t="s">
        <v>177</v>
      </c>
      <c r="C183" s="1">
        <v>50000</v>
      </c>
      <c r="D183" s="1">
        <v>1</v>
      </c>
      <c r="E183" s="2">
        <v>0</v>
      </c>
    </row>
    <row r="184" spans="1:5" ht="21" customHeight="1" x14ac:dyDescent="0.25">
      <c r="A184" s="1">
        <v>4961</v>
      </c>
      <c r="B184" s="1" t="s">
        <v>178</v>
      </c>
      <c r="C184" s="1">
        <v>50000</v>
      </c>
      <c r="D184" s="1">
        <v>5</v>
      </c>
      <c r="E184" s="2">
        <v>80000</v>
      </c>
    </row>
    <row r="185" spans="1:5" ht="21" customHeight="1" x14ac:dyDescent="0.25">
      <c r="A185" s="1">
        <v>4962</v>
      </c>
      <c r="B185" s="1" t="s">
        <v>179</v>
      </c>
      <c r="C185" s="1">
        <v>50000</v>
      </c>
      <c r="D185" s="1">
        <v>0</v>
      </c>
      <c r="E185" s="2">
        <v>0</v>
      </c>
    </row>
    <row r="186" spans="1:5" ht="21" customHeight="1" x14ac:dyDescent="0.25">
      <c r="A186" s="1">
        <v>4963</v>
      </c>
      <c r="B186" s="1" t="s">
        <v>180</v>
      </c>
      <c r="C186" s="1">
        <v>50000</v>
      </c>
      <c r="D186" s="1">
        <v>1</v>
      </c>
      <c r="E186" s="2">
        <v>0</v>
      </c>
    </row>
    <row r="187" spans="1:5" ht="21" customHeight="1" x14ac:dyDescent="0.25">
      <c r="A187" s="1">
        <v>4964</v>
      </c>
      <c r="B187" s="1" t="s">
        <v>181</v>
      </c>
      <c r="C187" s="1">
        <v>50000</v>
      </c>
      <c r="D187" s="1">
        <v>2</v>
      </c>
      <c r="E187" s="2">
        <v>80000</v>
      </c>
    </row>
    <row r="188" spans="1:5" ht="21" customHeight="1" x14ac:dyDescent="0.25">
      <c r="A188" s="1">
        <v>5007</v>
      </c>
      <c r="B188" s="1" t="s">
        <v>182</v>
      </c>
      <c r="C188" s="1">
        <v>440000</v>
      </c>
      <c r="D188" s="1">
        <v>284</v>
      </c>
      <c r="E188" s="2">
        <v>15642000</v>
      </c>
    </row>
    <row r="189" spans="1:5" ht="21" customHeight="1" x14ac:dyDescent="0.25">
      <c r="A189" s="1">
        <v>5109</v>
      </c>
      <c r="B189" s="1" t="s">
        <v>183</v>
      </c>
      <c r="C189" s="1">
        <v>0</v>
      </c>
      <c r="D189" s="1">
        <v>342</v>
      </c>
      <c r="E189" s="2">
        <v>0</v>
      </c>
    </row>
    <row r="190" spans="1:5" ht="21" customHeight="1" x14ac:dyDescent="0.25">
      <c r="A190" s="1">
        <v>5497</v>
      </c>
      <c r="B190" s="1" t="s">
        <v>184</v>
      </c>
      <c r="C190" s="1">
        <v>0</v>
      </c>
      <c r="D190" s="1">
        <v>0</v>
      </c>
      <c r="E190" s="2">
        <v>5000</v>
      </c>
    </row>
    <row r="191" spans="1:5" ht="21" customHeight="1" x14ac:dyDescent="0.25">
      <c r="A191" s="1">
        <v>5498</v>
      </c>
      <c r="B191" s="1" t="s">
        <v>185</v>
      </c>
      <c r="C191" s="1">
        <v>0</v>
      </c>
      <c r="D191" s="1">
        <v>0</v>
      </c>
      <c r="E191" s="2">
        <v>0</v>
      </c>
    </row>
    <row r="192" spans="1:5" ht="21" customHeight="1" x14ac:dyDescent="0.25">
      <c r="A192" s="1">
        <v>5499</v>
      </c>
      <c r="B192" s="1" t="s">
        <v>186</v>
      </c>
      <c r="C192" s="1">
        <v>90000</v>
      </c>
      <c r="D192" s="1">
        <v>0</v>
      </c>
      <c r="E192" s="2">
        <v>688500</v>
      </c>
    </row>
    <row r="193" spans="1:5" ht="21" customHeight="1" x14ac:dyDescent="0.25">
      <c r="A193" s="1">
        <v>5501</v>
      </c>
      <c r="B193" s="1" t="s">
        <v>187</v>
      </c>
      <c r="C193" s="1">
        <v>70000</v>
      </c>
      <c r="D193" s="1">
        <v>0</v>
      </c>
      <c r="E193" s="2">
        <v>1130500</v>
      </c>
    </row>
    <row r="194" spans="1:5" ht="21" customHeight="1" x14ac:dyDescent="0.25">
      <c r="A194" s="1">
        <v>5645</v>
      </c>
      <c r="B194" s="1" t="s">
        <v>188</v>
      </c>
      <c r="C194" s="1">
        <v>19000</v>
      </c>
      <c r="D194" s="1">
        <v>5</v>
      </c>
      <c r="E194" s="2">
        <v>369550</v>
      </c>
    </row>
    <row r="195" spans="1:5" ht="21" customHeight="1" x14ac:dyDescent="0.25">
      <c r="A195" s="1">
        <v>5814</v>
      </c>
      <c r="B195" s="1" t="s">
        <v>189</v>
      </c>
      <c r="C195" s="1">
        <v>250000</v>
      </c>
      <c r="D195" s="1">
        <v>85</v>
      </c>
      <c r="E195" s="2">
        <f>500000+3575000+150000</f>
        <v>4225000</v>
      </c>
    </row>
    <row r="196" spans="1:5" ht="21" customHeight="1" x14ac:dyDescent="0.25">
      <c r="A196" s="1">
        <v>5816</v>
      </c>
      <c r="B196" s="1" t="s">
        <v>190</v>
      </c>
      <c r="C196" s="1">
        <v>50000</v>
      </c>
      <c r="D196" s="1">
        <v>54</v>
      </c>
      <c r="E196" s="2">
        <f>600000+605000</f>
        <v>1205000</v>
      </c>
    </row>
    <row r="197" spans="1:5" ht="21" customHeight="1" x14ac:dyDescent="0.25">
      <c r="A197" s="1">
        <v>5817</v>
      </c>
      <c r="B197" s="1" t="s">
        <v>191</v>
      </c>
      <c r="C197" s="1">
        <v>50000</v>
      </c>
      <c r="D197" s="1">
        <v>29</v>
      </c>
      <c r="E197" s="2">
        <f>550000+50000</f>
        <v>600000</v>
      </c>
    </row>
    <row r="198" spans="1:5" ht="21" customHeight="1" x14ac:dyDescent="0.25">
      <c r="A198" s="1">
        <v>6557</v>
      </c>
      <c r="B198" s="1" t="s">
        <v>192</v>
      </c>
      <c r="C198" s="1">
        <v>500000</v>
      </c>
      <c r="D198" s="1">
        <v>199</v>
      </c>
      <c r="E198" s="2">
        <f>3675000+50000</f>
        <v>3725000</v>
      </c>
    </row>
    <row r="199" spans="1:5" ht="21" customHeight="1" x14ac:dyDescent="0.25">
      <c r="A199" s="1">
        <v>7140</v>
      </c>
      <c r="B199" s="1" t="s">
        <v>193</v>
      </c>
      <c r="C199" s="1">
        <v>159000</v>
      </c>
      <c r="D199" s="1">
        <v>153</v>
      </c>
      <c r="E199" s="2">
        <f>5883000+659850</f>
        <v>6542850</v>
      </c>
    </row>
    <row r="200" spans="1:5" ht="21" customHeight="1" x14ac:dyDescent="0.25">
      <c r="A200" s="1">
        <v>7228</v>
      </c>
      <c r="B200" s="1" t="s">
        <v>194</v>
      </c>
      <c r="C200" s="1">
        <v>10000</v>
      </c>
      <c r="D200" s="1">
        <v>18</v>
      </c>
      <c r="E200" s="2">
        <f>87500</f>
        <v>87500</v>
      </c>
    </row>
    <row r="201" spans="1:5" ht="21" customHeight="1" x14ac:dyDescent="0.25">
      <c r="A201" s="1">
        <v>7685</v>
      </c>
      <c r="B201" s="1" t="s">
        <v>195</v>
      </c>
      <c r="C201" s="1">
        <v>39000</v>
      </c>
      <c r="D201" s="1">
        <v>272</v>
      </c>
      <c r="E201" s="2">
        <f>3003000+998400+39000</f>
        <v>4040400</v>
      </c>
    </row>
    <row r="202" spans="1:5" ht="21" customHeight="1" x14ac:dyDescent="0.25">
      <c r="A202" s="1">
        <v>7928</v>
      </c>
      <c r="B202" s="1" t="s">
        <v>196</v>
      </c>
      <c r="C202" s="1">
        <v>10000</v>
      </c>
      <c r="D202" s="1">
        <v>18</v>
      </c>
      <c r="E202" s="2">
        <f>70000+95100</f>
        <v>165100</v>
      </c>
    </row>
    <row r="203" spans="1:5" ht="21" customHeight="1" x14ac:dyDescent="0.25">
      <c r="A203" s="1">
        <v>7932</v>
      </c>
      <c r="B203" s="1" t="s">
        <v>197</v>
      </c>
      <c r="C203" s="1">
        <v>25000</v>
      </c>
      <c r="D203" s="1">
        <v>110</v>
      </c>
      <c r="E203" s="2">
        <f>450000+878750+15000</f>
        <v>1343750</v>
      </c>
    </row>
    <row r="204" spans="1:5" ht="21" customHeight="1" x14ac:dyDescent="0.25">
      <c r="A204" s="1">
        <v>7934</v>
      </c>
      <c r="B204" s="1" t="s">
        <v>198</v>
      </c>
      <c r="C204" s="1">
        <v>10000</v>
      </c>
      <c r="D204" s="1">
        <v>56</v>
      </c>
      <c r="E204" s="2">
        <f>90000+223500</f>
        <v>313500</v>
      </c>
    </row>
    <row r="205" spans="1:5" ht="21" customHeight="1" x14ac:dyDescent="0.25">
      <c r="A205" s="1">
        <v>7935</v>
      </c>
      <c r="B205" s="1" t="s">
        <v>199</v>
      </c>
      <c r="C205" s="1">
        <v>25000</v>
      </c>
      <c r="D205" s="1">
        <v>19</v>
      </c>
      <c r="E205" s="2">
        <f>175000+177500+15000</f>
        <v>367500</v>
      </c>
    </row>
    <row r="206" spans="1:5" ht="21" customHeight="1" x14ac:dyDescent="0.25">
      <c r="A206" s="1">
        <v>7936</v>
      </c>
      <c r="B206" s="1" t="s">
        <v>200</v>
      </c>
      <c r="C206" s="1">
        <v>10000</v>
      </c>
      <c r="D206" s="1">
        <v>25</v>
      </c>
      <c r="E206" s="2">
        <f>90000+60000</f>
        <v>150000</v>
      </c>
    </row>
    <row r="207" spans="1:5" ht="21" customHeight="1" x14ac:dyDescent="0.25">
      <c r="A207" s="1">
        <v>7937</v>
      </c>
      <c r="B207" s="1" t="s">
        <v>201</v>
      </c>
      <c r="C207" s="1">
        <v>10000</v>
      </c>
      <c r="D207" s="1">
        <v>12</v>
      </c>
      <c r="E207" s="2">
        <v>95500</v>
      </c>
    </row>
    <row r="208" spans="1:5" ht="21" customHeight="1" x14ac:dyDescent="0.25">
      <c r="A208" s="1">
        <v>7938</v>
      </c>
      <c r="B208" s="1" t="s">
        <v>202</v>
      </c>
      <c r="C208" s="1">
        <v>10000</v>
      </c>
      <c r="D208" s="1">
        <v>24</v>
      </c>
      <c r="E208" s="2">
        <v>93000</v>
      </c>
    </row>
    <row r="209" spans="1:5" ht="21" customHeight="1" x14ac:dyDescent="0.25">
      <c r="A209" s="1">
        <v>7939</v>
      </c>
      <c r="B209" s="1" t="s">
        <v>203</v>
      </c>
      <c r="C209" s="1">
        <v>25000</v>
      </c>
      <c r="D209" s="1">
        <v>132</v>
      </c>
      <c r="E209" s="2">
        <f>275000+1168750</f>
        <v>1443750</v>
      </c>
    </row>
    <row r="210" spans="1:5" ht="21" customHeight="1" x14ac:dyDescent="0.25">
      <c r="A210" s="1">
        <v>7940</v>
      </c>
      <c r="B210" s="1" t="s">
        <v>204</v>
      </c>
      <c r="C210" s="1">
        <v>10000</v>
      </c>
      <c r="D210" s="1">
        <v>49</v>
      </c>
      <c r="E210" s="2">
        <f>160000+157500</f>
        <v>317500</v>
      </c>
    </row>
    <row r="211" spans="1:5" ht="21" customHeight="1" x14ac:dyDescent="0.25">
      <c r="A211" s="1">
        <v>7941</v>
      </c>
      <c r="B211" s="1" t="s">
        <v>205</v>
      </c>
      <c r="C211" s="1">
        <v>25000</v>
      </c>
      <c r="D211" s="1">
        <v>20</v>
      </c>
      <c r="E211" s="2">
        <f>75000+165000</f>
        <v>240000</v>
      </c>
    </row>
    <row r="212" spans="1:5" ht="21" customHeight="1" x14ac:dyDescent="0.25">
      <c r="A212" s="1">
        <v>7942</v>
      </c>
      <c r="B212" s="1" t="s">
        <v>206</v>
      </c>
      <c r="C212" s="1">
        <v>25000</v>
      </c>
      <c r="D212" s="1">
        <v>45</v>
      </c>
      <c r="E212" s="2">
        <f>632500</f>
        <v>632500</v>
      </c>
    </row>
    <row r="213" spans="1:5" ht="21" customHeight="1" x14ac:dyDescent="0.25">
      <c r="A213" s="1">
        <v>7943</v>
      </c>
      <c r="B213" s="1" t="s">
        <v>207</v>
      </c>
      <c r="C213" s="1">
        <v>25000</v>
      </c>
      <c r="D213" s="1">
        <v>22</v>
      </c>
      <c r="E213" s="2">
        <f>200000+120000</f>
        <v>320000</v>
      </c>
    </row>
    <row r="214" spans="1:5" ht="21" customHeight="1" x14ac:dyDescent="0.25">
      <c r="A214" s="1">
        <v>7949</v>
      </c>
      <c r="B214" s="1" t="s">
        <v>208</v>
      </c>
      <c r="C214" s="1">
        <v>317000</v>
      </c>
      <c r="D214" s="1">
        <v>76</v>
      </c>
      <c r="E214" s="2">
        <f>317000+3074900</f>
        <v>3391900</v>
      </c>
    </row>
    <row r="215" spans="1:5" ht="21" customHeight="1" x14ac:dyDescent="0.25">
      <c r="A215" s="1">
        <v>7982</v>
      </c>
      <c r="B215" s="1" t="s">
        <v>209</v>
      </c>
      <c r="C215" s="1">
        <v>198000</v>
      </c>
      <c r="D215" s="1">
        <v>8</v>
      </c>
      <c r="E215" s="2">
        <f>396000+118800</f>
        <v>514800</v>
      </c>
    </row>
    <row r="216" spans="1:5" ht="21" customHeight="1" x14ac:dyDescent="0.25">
      <c r="A216" s="1">
        <v>7983</v>
      </c>
      <c r="B216" s="1" t="s">
        <v>210</v>
      </c>
      <c r="C216" s="1">
        <v>198000</v>
      </c>
      <c r="D216" s="1">
        <v>28</v>
      </c>
      <c r="E216" s="2">
        <f>990000+425700</f>
        <v>1415700</v>
      </c>
    </row>
    <row r="217" spans="1:5" ht="21" customHeight="1" x14ac:dyDescent="0.25">
      <c r="A217" s="1">
        <v>8032</v>
      </c>
      <c r="B217" s="1" t="s">
        <v>145</v>
      </c>
      <c r="C217" s="1">
        <v>0</v>
      </c>
      <c r="D217" s="1">
        <v>32</v>
      </c>
      <c r="E217" s="2">
        <f>0</f>
        <v>0</v>
      </c>
    </row>
    <row r="218" spans="1:5" ht="21" customHeight="1" x14ac:dyDescent="0.25">
      <c r="A218" s="1">
        <v>8072</v>
      </c>
      <c r="B218" s="1" t="s">
        <v>211</v>
      </c>
      <c r="C218" s="1">
        <v>30000</v>
      </c>
      <c r="D218" s="1">
        <v>117</v>
      </c>
      <c r="E218" s="2">
        <f>1521000+30000</f>
        <v>1551000</v>
      </c>
    </row>
    <row r="219" spans="1:5" ht="21" customHeight="1" x14ac:dyDescent="0.25">
      <c r="A219" s="1">
        <v>8073</v>
      </c>
      <c r="B219" s="1" t="s">
        <v>212</v>
      </c>
      <c r="C219" s="1">
        <v>30000</v>
      </c>
      <c r="D219" s="1">
        <v>88</v>
      </c>
      <c r="E219" s="2">
        <f>30000+853500</f>
        <v>883500</v>
      </c>
    </row>
    <row r="220" spans="1:5" ht="21" customHeight="1" x14ac:dyDescent="0.25">
      <c r="A220" s="1">
        <v>8074</v>
      </c>
      <c r="B220" s="1" t="s">
        <v>213</v>
      </c>
      <c r="C220" s="1">
        <v>30000</v>
      </c>
      <c r="D220" s="1">
        <v>43</v>
      </c>
      <c r="E220" s="2">
        <f>526500</f>
        <v>526500</v>
      </c>
    </row>
    <row r="221" spans="1:5" ht="21" customHeight="1" x14ac:dyDescent="0.25">
      <c r="A221" s="1">
        <v>8108</v>
      </c>
      <c r="B221" s="1" t="s">
        <v>214</v>
      </c>
      <c r="C221" s="1">
        <v>58000</v>
      </c>
      <c r="D221" s="1">
        <v>75</v>
      </c>
      <c r="E221" s="2">
        <f>116000+1508000</f>
        <v>1624000</v>
      </c>
    </row>
    <row r="222" spans="1:5" ht="21" customHeight="1" x14ac:dyDescent="0.25">
      <c r="A222" s="1">
        <v>8109</v>
      </c>
      <c r="B222" s="1" t="s">
        <v>215</v>
      </c>
      <c r="C222" s="1">
        <v>79000</v>
      </c>
      <c r="D222" s="1">
        <v>58</v>
      </c>
      <c r="E222" s="2">
        <v>1738000</v>
      </c>
    </row>
    <row r="223" spans="1:5" ht="21" customHeight="1" x14ac:dyDescent="0.25">
      <c r="A223" s="1">
        <v>8110</v>
      </c>
      <c r="B223" s="1" t="s">
        <v>216</v>
      </c>
      <c r="C223" s="1">
        <v>49000</v>
      </c>
      <c r="D223" s="1">
        <v>87</v>
      </c>
      <c r="E223" s="2">
        <f>49000+1124550</f>
        <v>1173550</v>
      </c>
    </row>
    <row r="224" spans="1:5" ht="21" customHeight="1" x14ac:dyDescent="0.25">
      <c r="A224" s="1">
        <v>8279</v>
      </c>
      <c r="B224" s="1" t="s">
        <v>217</v>
      </c>
      <c r="C224" s="1">
        <v>0</v>
      </c>
      <c r="D224" s="1">
        <v>3318</v>
      </c>
      <c r="E224" s="2">
        <f>10000</f>
        <v>10000</v>
      </c>
    </row>
    <row r="225" spans="1:5" ht="21" customHeight="1" x14ac:dyDescent="0.25">
      <c r="A225" s="1">
        <v>8308</v>
      </c>
      <c r="B225" s="1" t="s">
        <v>218</v>
      </c>
      <c r="C225" s="1">
        <v>169000</v>
      </c>
      <c r="D225" s="1">
        <v>73</v>
      </c>
      <c r="E225" s="2">
        <f>2366000+1690000</f>
        <v>4056000</v>
      </c>
    </row>
    <row r="226" spans="1:5" ht="21" customHeight="1" x14ac:dyDescent="0.25">
      <c r="A226" s="1">
        <v>8487</v>
      </c>
      <c r="B226" s="1" t="s">
        <v>219</v>
      </c>
      <c r="C226" s="1">
        <v>6000</v>
      </c>
      <c r="D226" s="1">
        <v>9</v>
      </c>
      <c r="E226" s="2">
        <f>6000+12000</f>
        <v>18000</v>
      </c>
    </row>
    <row r="227" spans="1:5" ht="21" customHeight="1" x14ac:dyDescent="0.25">
      <c r="A227" s="1">
        <v>8648</v>
      </c>
      <c r="B227" s="1" t="s">
        <v>220</v>
      </c>
      <c r="C227" s="1">
        <v>139000</v>
      </c>
      <c r="D227" s="1">
        <v>16</v>
      </c>
      <c r="E227" s="2">
        <v>3176150</v>
      </c>
    </row>
    <row r="228" spans="1:5" ht="21" customHeight="1" x14ac:dyDescent="0.25">
      <c r="A228" s="1">
        <v>8670</v>
      </c>
      <c r="B228" s="1" t="s">
        <v>221</v>
      </c>
      <c r="C228" s="1">
        <v>199000</v>
      </c>
      <c r="D228" s="1">
        <v>16</v>
      </c>
      <c r="E228" s="2">
        <v>2407900</v>
      </c>
    </row>
    <row r="229" spans="1:5" ht="21" customHeight="1" x14ac:dyDescent="0.25">
      <c r="A229" s="1">
        <v>8714</v>
      </c>
      <c r="B229" s="1" t="s">
        <v>222</v>
      </c>
      <c r="C229" s="1">
        <v>0</v>
      </c>
      <c r="D229" s="1">
        <v>850</v>
      </c>
      <c r="E229" s="2">
        <v>0</v>
      </c>
    </row>
    <row r="230" spans="1:5" ht="21" customHeight="1" x14ac:dyDescent="0.25">
      <c r="A230" s="1">
        <v>8877</v>
      </c>
      <c r="B230" s="1" t="s">
        <v>223</v>
      </c>
      <c r="C230" s="1">
        <v>99000</v>
      </c>
      <c r="D230" s="1">
        <v>5</v>
      </c>
      <c r="E230" s="2">
        <v>594000</v>
      </c>
    </row>
    <row r="231" spans="1:5" ht="21" customHeight="1" x14ac:dyDescent="0.25">
      <c r="A231" s="1">
        <v>8878</v>
      </c>
      <c r="B231" s="1" t="s">
        <v>224</v>
      </c>
      <c r="C231" s="1">
        <v>149000</v>
      </c>
      <c r="D231" s="1">
        <v>13</v>
      </c>
      <c r="E231" s="2">
        <v>2667100</v>
      </c>
    </row>
    <row r="232" spans="1:5" ht="21" customHeight="1" x14ac:dyDescent="0.25">
      <c r="A232" s="1">
        <v>9261</v>
      </c>
      <c r="B232" s="1" t="s">
        <v>225</v>
      </c>
      <c r="C232" s="1">
        <v>99000</v>
      </c>
      <c r="D232" s="1">
        <v>2</v>
      </c>
      <c r="E232" s="2">
        <v>217800</v>
      </c>
    </row>
    <row r="233" spans="1:5" ht="21" customHeight="1" x14ac:dyDescent="0.25">
      <c r="A233" s="1">
        <v>9418</v>
      </c>
      <c r="B233" s="1" t="s">
        <v>226</v>
      </c>
      <c r="C233" s="1">
        <v>19000</v>
      </c>
      <c r="D233" s="1">
        <v>1</v>
      </c>
      <c r="E233" s="2">
        <v>178600</v>
      </c>
    </row>
    <row r="234" spans="1:5" ht="21" customHeight="1" x14ac:dyDescent="0.25">
      <c r="A234" s="1">
        <v>9419</v>
      </c>
      <c r="B234" s="1" t="s">
        <v>227</v>
      </c>
      <c r="C234" s="1">
        <v>0</v>
      </c>
      <c r="D234" s="1">
        <v>212</v>
      </c>
      <c r="E234" s="2">
        <v>0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t k u v W E s d J L q l A A A A 9 g A A A B I A H A B D b 2 5 m a W c v U G F j a 2 F n Z S 5 4 b W w g o h g A K K A U A A A A A A A A A A A A A A A A A A A A A A A A A A A A h Y 8 x D o I w G I W v Q r r T l j p g y E 8 Z n E w k M Z o Y 1 6 Y U a I R i a L H c z c E j e Q U x i r o 5 v u 9 9 w 3 v 3 6 w 2 y s W 2 C i + q t 7 k y K I k x R o I z s C m 2 q F A 2 u D J c o 4 7 A V 8 i Q q F U y y s c l o i x T V z p 0 T Q r z 3 2 C 9 w 1 1 e E U R q R Y 7 7 Z y 1 q 1 A n 1 k / V 8 O t b F O G K k Q h 8 N r D G c 4 Y j F m c Y w p k B l C r s 1 X Y N P e Z / s D Y T U 0 b u g V L 0 W 4 3 g G Z I 5 D 3 B / 4 A U E s D B B Q A A g A I A L Z L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S 6 9 Y 8 9 i n f V c B A A A + A g A A E w A c A E Z v c m 1 1 b G F z L 1 N l Y 3 R p b 2 4 x L m 0 g o h g A K K A U A A A A A A A A A A A A A A A A A A A A A A A A A A A A d U 9 N S w M x E L 0 v 9 D + E 9 L I L Y W l F 9 2 D Z g 7 Q W v Y j S 3 l q R N D v W Y D Z Z k m y x l B 4 E R X + H F / H g x Y / / s u u v M e s W K t r m k p n 3 Z u a 9 Z 4 B Z r i Q a 1 H + 7 0 / A a n r m i G h L U x F m m V Z I z a / w o Q P 5 O g F G M B N i G h 9 w b q F w z c E j X z M K e Y n k K 0 v p 9 L i D s K m l d Y 3 z c 3 x 9 X y L h 4 / n o p 3 s u 7 c f F Z 3 h a v 5 Q M q n s r 7 8 r F 4 K z 7 G f 2 V C Z m Y 4 I K M e C J 5 y C z r G B B P U V S J P p Y k j g g 4 l U w m X 0 z j a a 7 X a B J 3 l y s L A z g X E 6 z I 8 U R L O A 1 L b b e J T r V L H J e g I a A L a V G m G d O I G V 8 w K 9 + t k B I 1 W + I E Q A 0 Y F 1 S a 2 O v 9 9 s n t F 5 d R d H M 4 z W J 8 b a i r N p d J p 7 b g i j b 9 B n y w W m C e Z K 9 C x t N F u W E 0 u C V p g S V N w q H U 9 s n B j f 0 A N 0 9 y Z u M g 0 Z / B / x z g V T s U 2 2 n J 2 D X Y b m 2 m Y 5 P N N 7 D J o e F x u D N z 5 B l B L A Q I t A B Q A A g A I A L Z L r 1 h L H S S 6 p Q A A A P Y A A A A S A A A A A A A A A A A A A A A A A A A A A A B D b 2 5 m a W c v U G F j a 2 F n Z S 5 4 b W x Q S w E C L Q A U A A I A C A C 2 S 6 9 Y D 8 r p q 6 Q A A A D p A A A A E w A A A A A A A A A A A A A A A A D x A A A A W 0 N v b n R l b n R f V H l w Z X N d L n h t b F B L A Q I t A B Q A A g A I A L Z L r 1 j z 2 K d 9 V w E A A D 4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M A A A A A A A A A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H J v Z H V j d H M o N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m I x M j h j M S 0 3 Z D B h L T R j Y z M t O D h i M i 0 2 Z T F k M 2 Q 0 Y W Q 3 M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B y b 2 R 1 Y 3 R z X z Z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w N T o 1 O T o 0 N S 4 0 N T Y 0 M D U 1 W i I g L z 4 8 R W 5 0 c n k g V H l w Z T 0 i R m l s b E N v b H V t b l R 5 c G V z I i B W Y W x 1 Z T 0 i c 0 F 3 W U R B d 0 1 E I i A v P j x F b n R y e S B U e X B l P S J G a W x s Q 2 9 s d W 1 u T m F t Z X M i I F Z h b H V l P S J z W y Z x d W 9 0 O 2 l k c H M m c X V v d D s s J n F 1 b 3 Q 7 b m F t Z S Z x d W 9 0 O y w m c X V v d D t y Z W d 1 b G F y X 3 B y a W N l J n F 1 b 3 Q 7 L C Z x d W 9 0 O 3 N w Z X N p Y W x f c H J p Y 2 U m c X V v d D s s J n F 1 b 3 Q 7 d G l j a 2 V 0 X 3 B y a W N l J n F 1 b 3 Q 7 L C Z x d W 9 0 O 3 B y Z W J 1 e V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w c m 9 k d W N 0 c y g 2 K S A o M i k v Q X V 0 b 1 J l b W 9 2 Z W R D b 2 x 1 b W 5 z M S 5 7 a W R w c y w w f S Z x d W 9 0 O y w m c X V v d D t T Z W N 0 a W 9 u M S 9 w c H J v Z H V j d H M o N i k g K D I p L 0 F 1 d G 9 S Z W 1 v d m V k Q 2 9 s d W 1 u c z E u e 2 5 h b W U s M X 0 m c X V v d D s s J n F 1 b 3 Q 7 U 2 V j d G l v b j E v c H B y b 2 R 1 Y 3 R z K D Y p I C g y K S 9 B d X R v U m V t b 3 Z l Z E N v b H V t b n M x L n t y Z W d 1 b G F y X 3 B y a W N l L D J 9 J n F 1 b 3 Q 7 L C Z x d W 9 0 O 1 N l Y 3 R p b 2 4 x L 3 B w c m 9 k d W N 0 c y g 2 K S A o M i k v Q X V 0 b 1 J l b W 9 2 Z W R D b 2 x 1 b W 5 z M S 5 7 c 3 B l c 2 l h b F 9 w c m l j Z S w z f S Z x d W 9 0 O y w m c X V v d D t T Z W N 0 a W 9 u M S 9 w c H J v Z H V j d H M o N i k g K D I p L 0 F 1 d G 9 S Z W 1 v d m V k Q 2 9 s d W 1 u c z E u e 3 R p Y 2 t l d F 9 w c m l j Z S w 0 f S Z x d W 9 0 O y w m c X V v d D t T Z W N 0 a W 9 u M S 9 w c H J v Z H V j d H M o N i k g K D I p L 0 F 1 d G 9 S Z W 1 v d m V k Q 2 9 s d W 1 u c z E u e 3 B y Z W J 1 e V 9 w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H J v Z H V j d H M o N i k g K D I p L 0 F 1 d G 9 S Z W 1 v d m V k Q 2 9 s d W 1 u c z E u e 2 l k c H M s M H 0 m c X V v d D s s J n F 1 b 3 Q 7 U 2 V j d G l v b j E v c H B y b 2 R 1 Y 3 R z K D Y p I C g y K S 9 B d X R v U m V t b 3 Z l Z E N v b H V t b n M x L n t u Y W 1 l L D F 9 J n F 1 b 3 Q 7 L C Z x d W 9 0 O 1 N l Y 3 R p b 2 4 x L 3 B w c m 9 k d W N 0 c y g 2 K S A o M i k v Q X V 0 b 1 J l b W 9 2 Z W R D b 2 x 1 b W 5 z M S 5 7 c m V n d W x h c l 9 w c m l j Z S w y f S Z x d W 9 0 O y w m c X V v d D t T Z W N 0 a W 9 u M S 9 w c H J v Z H V j d H M o N i k g K D I p L 0 F 1 d G 9 S Z W 1 v d m V k Q 2 9 s d W 1 u c z E u e 3 N w Z X N p Y W x f c H J p Y 2 U s M 3 0 m c X V v d D s s J n F 1 b 3 Q 7 U 2 V j d G l v b j E v c H B y b 2 R 1 Y 3 R z K D Y p I C g y K S 9 B d X R v U m V t b 3 Z l Z E N v b H V t b n M x L n t 0 a W N r Z X R f c H J p Y 2 U s N H 0 m c X V v d D s s J n F 1 b 3 Q 7 U 2 V j d G l v b j E v c H B y b 2 R 1 Y 3 R z K D Y p I C g y K S 9 B d X R v U m V t b 3 Z l Z E N v b H V t b n M x L n t w c m V i d X l f c H J p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w c m 9 k d W N 0 c y g 2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H J v Z H V j d H M o N i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y b 2 R 1 Y 3 R z K D Y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p s M 0 2 G D U t A g 4 W T C x l A R 1 E A A A A A A g A A A A A A A 2 Y A A M A A A A A Q A A A A r R k F 8 S / B p 7 A z j k t b g H I 4 Y w A A A A A E g A A A o A A A A B A A A A B p z z k R d j z 3 H N P w L p P F h r 5 X U A A A A L n m 6 1 u 1 z x C h v n x 5 v M 5 N S D r 8 K J 8 w L 8 K h / b W Z 8 i X K a 9 o G p 7 W c g b c U N g w d I E 7 j C n a r a G / o d m 0 p G X T y 3 w J c b b 0 B 8 p B p Q R N n Z l p i R M K o M Y 7 m U l a v F A A A A A F P t H D / 1 l v H T J Q A W 2 n W 6 z i I R J E O < / D a t a M a s h u p > 
</file>

<file path=customXml/itemProps1.xml><?xml version="1.0" encoding="utf-8"?>
<ds:datastoreItem xmlns:ds="http://schemas.openxmlformats.org/officeDocument/2006/customXml" ds:itemID="{35E07D1B-245D-43AA-8BEB-835C944D1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pproducts(6)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عرفان رستگار</dc:creator>
  <cp:lastModifiedBy>ابوالفضل خسروجردی</cp:lastModifiedBy>
  <dcterms:created xsi:type="dcterms:W3CDTF">2015-06-05T18:17:20Z</dcterms:created>
  <dcterms:modified xsi:type="dcterms:W3CDTF">2024-05-25T06:26:48Z</dcterms:modified>
</cp:coreProperties>
</file>