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ordan\Desktop\"/>
    </mc:Choice>
  </mc:AlternateContent>
  <bookViews>
    <workbookView xWindow="0" yWindow="0" windowWidth="20325" windowHeight="9510" activeTab="2"/>
  </bookViews>
  <sheets>
    <sheet name="data input" sheetId="8" r:id="rId1"/>
    <sheet name="calculation" sheetId="9" r:id="rId2"/>
    <sheet name="confidence intervals" sheetId="10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9" l="1"/>
  <c r="C18" i="9"/>
  <c r="D18" i="9"/>
  <c r="F8" i="9"/>
  <c r="C8" i="9"/>
  <c r="B8" i="9"/>
  <c r="D8" i="9"/>
  <c r="E8" i="9"/>
  <c r="G8" i="9"/>
  <c r="L8" i="9"/>
  <c r="C9" i="9"/>
  <c r="B9" i="9"/>
  <c r="D9" i="9"/>
  <c r="E9" i="9"/>
  <c r="G9" i="9"/>
  <c r="L9" i="9"/>
  <c r="M9" i="9"/>
  <c r="C10" i="9"/>
  <c r="B10" i="9"/>
  <c r="D10" i="9"/>
  <c r="E10" i="9"/>
  <c r="G10" i="9"/>
  <c r="L10" i="9"/>
  <c r="M10" i="9"/>
  <c r="C11" i="9"/>
  <c r="B11" i="9"/>
  <c r="D11" i="9"/>
  <c r="E11" i="9"/>
  <c r="G11" i="9"/>
  <c r="L11" i="9"/>
  <c r="M11" i="9"/>
  <c r="C12" i="9"/>
  <c r="B12" i="9"/>
  <c r="D12" i="9"/>
  <c r="E12" i="9"/>
  <c r="G12" i="9"/>
  <c r="L12" i="9"/>
  <c r="M12" i="9"/>
  <c r="C13" i="9"/>
  <c r="B13" i="9"/>
  <c r="D13" i="9"/>
  <c r="E13" i="9"/>
  <c r="G13" i="9"/>
  <c r="L13" i="9"/>
  <c r="M13" i="9"/>
  <c r="B14" i="9"/>
  <c r="D14" i="9"/>
  <c r="E14" i="9"/>
  <c r="G14" i="9"/>
  <c r="L14" i="9"/>
  <c r="M14" i="9"/>
  <c r="C15" i="9"/>
  <c r="B15" i="9"/>
  <c r="D15" i="9"/>
  <c r="E15" i="9"/>
  <c r="G15" i="9"/>
  <c r="L15" i="9"/>
  <c r="M15" i="9"/>
  <c r="C16" i="9"/>
  <c r="B16" i="9"/>
  <c r="D16" i="9"/>
  <c r="E16" i="9"/>
  <c r="G16" i="9"/>
  <c r="L16" i="9"/>
  <c r="M16" i="9"/>
  <c r="C17" i="9"/>
  <c r="B17" i="9"/>
  <c r="D17" i="9"/>
  <c r="E17" i="9"/>
  <c r="G17" i="9"/>
  <c r="L17" i="9"/>
  <c r="M17" i="9"/>
  <c r="M8" i="9"/>
  <c r="B20" i="9"/>
  <c r="H9" i="9"/>
  <c r="J9" i="9"/>
  <c r="H10" i="9"/>
  <c r="J10" i="9"/>
  <c r="H11" i="9"/>
  <c r="J11" i="9"/>
  <c r="H12" i="9"/>
  <c r="J12" i="9"/>
  <c r="H13" i="9"/>
  <c r="J13" i="9"/>
  <c r="H14" i="9"/>
  <c r="J14" i="9"/>
  <c r="H15" i="9"/>
  <c r="J15" i="9"/>
  <c r="H16" i="9"/>
  <c r="J16" i="9"/>
  <c r="H17" i="9"/>
  <c r="J17" i="9"/>
  <c r="I9" i="9"/>
  <c r="I10" i="9"/>
  <c r="I11" i="9"/>
  <c r="I12" i="9"/>
  <c r="I13" i="9"/>
  <c r="I14" i="9"/>
  <c r="I15" i="9"/>
  <c r="I16" i="9"/>
  <c r="I17" i="9"/>
  <c r="H8" i="9"/>
  <c r="J8" i="9"/>
  <c r="I8" i="9"/>
  <c r="B18" i="9"/>
  <c r="F13" i="9"/>
  <c r="F14" i="9"/>
  <c r="F15" i="9"/>
  <c r="F16" i="9"/>
  <c r="F17" i="9"/>
  <c r="F12" i="9"/>
  <c r="F11" i="9"/>
  <c r="F10" i="9"/>
  <c r="F9" i="9"/>
</calcChain>
</file>

<file path=xl/sharedStrings.xml><?xml version="1.0" encoding="utf-8"?>
<sst xmlns="http://schemas.openxmlformats.org/spreadsheetml/2006/main" count="57" uniqueCount="42">
  <si>
    <t>Standard error</t>
  </si>
  <si>
    <t>Confidence Interval for estimating Pi</t>
  </si>
  <si>
    <t>What you need:</t>
  </si>
  <si>
    <t>Step 1</t>
  </si>
  <si>
    <t>Step 2</t>
  </si>
  <si>
    <t>Step 3</t>
  </si>
  <si>
    <t>Trial 1</t>
  </si>
  <si>
    <t>Trial 2</t>
  </si>
  <si>
    <t>Trial 3</t>
  </si>
  <si>
    <t>Trial 4</t>
  </si>
  <si>
    <t>Trial 5</t>
  </si>
  <si>
    <t>Total num of toothpicks</t>
  </si>
  <si>
    <t>trials</t>
  </si>
  <si>
    <t>Repeat 5 times (5 random trials).</t>
  </si>
  <si>
    <t>Num. of toothpicks used</t>
  </si>
  <si>
    <t>Toothpick crossing</t>
  </si>
  <si>
    <r>
      <t>Instruction: follow the steps and change the numbers in the</t>
    </r>
    <r>
      <rPr>
        <b/>
        <sz val="14"/>
        <color indexed="13"/>
        <rFont val="Arial"/>
      </rPr>
      <t xml:space="preserve"> yellow</t>
    </r>
    <r>
      <rPr>
        <b/>
        <sz val="14"/>
        <color indexed="9"/>
        <rFont val="Arial"/>
      </rPr>
      <t xml:space="preserve"> cells according to your experiment.</t>
    </r>
  </si>
  <si>
    <t>Prop. Of toothpick crossing</t>
  </si>
  <si>
    <t>Theoretical probability of crossing</t>
  </si>
  <si>
    <t>Margin of error</t>
  </si>
  <si>
    <t>Calculation sheet</t>
  </si>
  <si>
    <t>A. Stick length</t>
  </si>
  <si>
    <t>B. Line spacing</t>
  </si>
  <si>
    <t xml:space="preserve">1) One short stick of length A (such as a tooth pick, a match, etc).  2) A page with paralell lines with an equal length B apart. 3) Enter your quantities A and B (in centimeters) in the boxes below. </t>
  </si>
  <si>
    <t>Step 4</t>
  </si>
  <si>
    <t xml:space="preserve">Repeat 5 times for 20 tosses each trial. </t>
  </si>
  <si>
    <r>
      <t xml:space="preserve">For each trial, randomly toss the stick 10 times on the page. Here you can design you own method of "randomly tossing" of the stick. </t>
    </r>
    <r>
      <rPr>
        <b/>
        <sz val="12"/>
        <rFont val="Arial"/>
      </rPr>
      <t>Make sure each toss is entirely within the page where you have parallel lines.</t>
    </r>
    <r>
      <rPr>
        <sz val="12"/>
        <rFont val="Arial"/>
      </rPr>
      <t xml:space="preserve"> If any toss falls outside the page, pick the stick up and toss it randomly again.</t>
    </r>
  </si>
  <si>
    <r>
      <t>Count the total number of tosses in this trial of 10 tosses that cross with any of the parallel lines. Input this number in column under the heading "</t>
    </r>
    <r>
      <rPr>
        <b/>
        <sz val="12"/>
        <rFont val="Arial"/>
      </rPr>
      <t>stick crossing</t>
    </r>
    <r>
      <rPr>
        <sz val="12"/>
        <rFont val="Arial"/>
      </rPr>
      <t>".</t>
    </r>
  </si>
  <si>
    <t>Trial 6</t>
  </si>
  <si>
    <t>Trial 7</t>
  </si>
  <si>
    <t>Trial 8</t>
  </si>
  <si>
    <t>Trial 9</t>
  </si>
  <si>
    <t>Trial 10</t>
  </si>
  <si>
    <t>Average of  all trials</t>
  </si>
  <si>
    <t>Upper Confidence interval</t>
  </si>
  <si>
    <t>Lower Confidence interval</t>
  </si>
  <si>
    <t>Confidence level</t>
  </si>
  <si>
    <t>Confidence Interval (Buffon's niddle experiments)</t>
  </si>
  <si>
    <t>t statistics</t>
  </si>
  <si>
    <t>p-value</t>
  </si>
  <si>
    <t>Significance Test</t>
  </si>
  <si>
    <t>Confidence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</si>
</sst>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2"/>
      <name val="Arial"/>
    </font>
    <font>
      <b/>
      <sz val="12"/>
      <name val="Arial"/>
    </font>
    <font>
      <b/>
      <sz val="16"/>
      <name val="Arial"/>
    </font>
    <font>
      <b/>
      <sz val="14"/>
      <color indexed="9"/>
      <name val="Arial"/>
    </font>
    <font>
      <b/>
      <sz val="14"/>
      <color indexed="13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8"/>
      <name val="Arial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164" fontId="1" fillId="0" borderId="0" xfId="1" applyNumberFormat="1" applyFill="1" applyBorder="1" applyAlignment="1">
      <alignment horizontal="right"/>
    </xf>
    <xf numFmtId="164" fontId="2" fillId="0" borderId="0" xfId="1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 wrapText="1"/>
    </xf>
    <xf numFmtId="3" fontId="0" fillId="0" borderId="0" xfId="0" applyNumberForma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 wrapText="1"/>
    </xf>
    <xf numFmtId="164" fontId="0" fillId="0" borderId="0" xfId="0" applyNumberForma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right"/>
    </xf>
    <xf numFmtId="3" fontId="0" fillId="4" borderId="0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center" vertical="center"/>
    </xf>
    <xf numFmtId="0" fontId="4" fillId="0" borderId="0" xfId="0" applyFont="1"/>
    <xf numFmtId="0" fontId="0" fillId="4" borderId="0" xfId="0" applyFill="1"/>
    <xf numFmtId="3" fontId="0" fillId="0" borderId="0" xfId="0" applyNumberFormat="1" applyFont="1" applyFill="1" applyBorder="1" applyAlignment="1">
      <alignment horizontal="right"/>
    </xf>
    <xf numFmtId="9" fontId="0" fillId="4" borderId="0" xfId="0" applyNumberFormat="1" applyFill="1"/>
    <xf numFmtId="0" fontId="10" fillId="0" borderId="0" xfId="0" applyFont="1"/>
    <xf numFmtId="0" fontId="0" fillId="6" borderId="3" xfId="0" applyFill="1" applyBorder="1"/>
    <xf numFmtId="0" fontId="0" fillId="6" borderId="4" xfId="0" applyFill="1" applyBorder="1"/>
    <xf numFmtId="164" fontId="2" fillId="6" borderId="3" xfId="0" applyNumberFormat="1" applyFont="1" applyFill="1" applyBorder="1" applyAlignment="1">
      <alignment horizontal="right" wrapText="1"/>
    </xf>
    <xf numFmtId="164" fontId="2" fillId="6" borderId="4" xfId="0" applyNumberFormat="1" applyFont="1" applyFill="1" applyBorder="1" applyAlignment="1">
      <alignment horizontal="right" wrapText="1"/>
    </xf>
    <xf numFmtId="165" fontId="0" fillId="6" borderId="4" xfId="0" applyNumberFormat="1" applyFill="1" applyBorder="1"/>
    <xf numFmtId="165" fontId="0" fillId="6" borderId="6" xfId="0" applyNumberFormat="1" applyFill="1" applyBorder="1"/>
    <xf numFmtId="0" fontId="0" fillId="5" borderId="3" xfId="0" applyFill="1" applyBorder="1"/>
    <xf numFmtId="0" fontId="0" fillId="5" borderId="4" xfId="0" applyFill="1" applyBorder="1"/>
    <xf numFmtId="164" fontId="2" fillId="5" borderId="3" xfId="0" applyNumberFormat="1" applyFont="1" applyFill="1" applyBorder="1" applyAlignment="1">
      <alignment horizontal="right" wrapText="1"/>
    </xf>
    <xf numFmtId="164" fontId="2" fillId="5" borderId="4" xfId="0" applyNumberFormat="1" applyFont="1" applyFill="1" applyBorder="1" applyAlignment="1">
      <alignment horizontal="right" wrapText="1"/>
    </xf>
    <xf numFmtId="164" fontId="0" fillId="5" borderId="3" xfId="0" applyNumberFormat="1" applyFill="1" applyBorder="1"/>
    <xf numFmtId="164" fontId="0" fillId="5" borderId="4" xfId="0" applyNumberFormat="1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0" borderId="0" xfId="0" applyNumberFormat="1" applyFill="1" applyBorder="1"/>
    <xf numFmtId="165" fontId="0" fillId="6" borderId="3" xfId="0" applyNumberFormat="1" applyFill="1" applyBorder="1"/>
    <xf numFmtId="165" fontId="0" fillId="6" borderId="5" xfId="0" applyNumberFormat="1" applyFill="1" applyBorder="1"/>
    <xf numFmtId="0" fontId="4" fillId="5" borderId="1" xfId="0" applyFont="1" applyFill="1" applyBorder="1"/>
    <xf numFmtId="0" fontId="3" fillId="5" borderId="2" xfId="0" applyFont="1" applyFill="1" applyBorder="1"/>
    <xf numFmtId="0" fontId="3" fillId="0" borderId="0" xfId="0" applyFont="1" applyFill="1" applyBorder="1"/>
    <xf numFmtId="0" fontId="4" fillId="6" borderId="1" xfId="0" applyFont="1" applyFill="1" applyBorder="1"/>
    <xf numFmtId="0" fontId="3" fillId="6" borderId="2" xfId="0" applyFont="1" applyFill="1" applyBorder="1"/>
    <xf numFmtId="3" fontId="3" fillId="0" borderId="0" xfId="0" applyNumberFormat="1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wrapText="1"/>
    </xf>
    <xf numFmtId="3" fontId="3" fillId="0" borderId="0" xfId="0" applyNumberFormat="1" applyFont="1" applyFill="1" applyBorder="1" applyAlignment="1">
      <alignment horizontal="left" vertical="center" wrapText="1"/>
    </xf>
    <xf numFmtId="3" fontId="3" fillId="0" borderId="0" xfId="0" applyNumberFormat="1" applyFont="1" applyFill="1" applyBorder="1" applyAlignment="1">
      <alignment horizontal="left" vertical="top" wrapText="1"/>
    </xf>
    <xf numFmtId="3" fontId="11" fillId="4" borderId="0" xfId="0" applyNumberFormat="1" applyFont="1" applyFill="1" applyBorder="1" applyAlignment="1">
      <alignment horizontal="right"/>
    </xf>
  </cellXfs>
  <cellStyles count="1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CI Upper Bound</c:v>
          </c:tx>
          <c:spPr>
            <a:ln>
              <a:noFill/>
            </a:ln>
          </c:spPr>
          <c:marker>
            <c:symbol val="square"/>
            <c:size val="12"/>
            <c:spPr>
              <a:solidFill>
                <a:schemeClr val="accent1"/>
              </a:solidFill>
            </c:spPr>
          </c:marker>
          <c:cat>
            <c:strRef>
              <c:f>calculation!$A$8:$A$17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cat>
          <c:val>
            <c:numRef>
              <c:f>calculation!$J$8:$J$17</c:f>
              <c:numCache>
                <c:formatCode>0.0%</c:formatCode>
                <c:ptCount val="10"/>
                <c:pt idx="0">
                  <c:v>0.90363631485159834</c:v>
                </c:pt>
                <c:pt idx="1">
                  <c:v>0.80989751615228078</c:v>
                </c:pt>
                <c:pt idx="2">
                  <c:v>0.98402576508932527</c:v>
                </c:pt>
                <c:pt idx="3">
                  <c:v>0.90363631485159834</c:v>
                </c:pt>
                <c:pt idx="4">
                  <c:v>0.80989751615228078</c:v>
                </c:pt>
                <c:pt idx="5">
                  <c:v>0.76803222905361901</c:v>
                </c:pt>
                <c:pt idx="6">
                  <c:v>0.90083654452635931</c:v>
                </c:pt>
                <c:pt idx="7">
                  <c:v>0.71913063514414532</c:v>
                </c:pt>
                <c:pt idx="8">
                  <c:v>0.71913063514414532</c:v>
                </c:pt>
                <c:pt idx="9">
                  <c:v>0.76803222905361901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3-4D59-A6C1-C6B3D1363FE9}"/>
            </c:ext>
          </c:extLst>
        </c:ser>
        <c:ser>
          <c:idx val="2"/>
          <c:order val="1"/>
          <c:tx>
            <c:v>CI Lower Bound</c:v>
          </c:tx>
          <c:spPr>
            <a:ln>
              <a:noFill/>
            </a:ln>
          </c:spPr>
          <c:marker>
            <c:symbol val="square"/>
            <c:size val="12"/>
            <c:spPr>
              <a:solidFill>
                <a:schemeClr val="accent6"/>
              </a:solidFill>
            </c:spPr>
          </c:marker>
          <c:val>
            <c:numRef>
              <c:f>calculation!$I$8:$I$17</c:f>
              <c:numCache>
                <c:formatCode>0.0%</c:formatCode>
                <c:ptCount val="10"/>
                <c:pt idx="0">
                  <c:v>0.29636368514840161</c:v>
                </c:pt>
                <c:pt idx="1">
                  <c:v>0.19010248384771927</c:v>
                </c:pt>
                <c:pt idx="2">
                  <c:v>0.41597423491067465</c:v>
                </c:pt>
                <c:pt idx="3">
                  <c:v>0.29636368514840161</c:v>
                </c:pt>
                <c:pt idx="4">
                  <c:v>0.19010248384771927</c:v>
                </c:pt>
                <c:pt idx="5">
                  <c:v>0.33196777094638102</c:v>
                </c:pt>
                <c:pt idx="6">
                  <c:v>0.49916345547364066</c:v>
                </c:pt>
                <c:pt idx="7">
                  <c:v>0.28086936485585468</c:v>
                </c:pt>
                <c:pt idx="8">
                  <c:v>0.28086936485585468</c:v>
                </c:pt>
                <c:pt idx="9">
                  <c:v>0.33196777094638102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B3-4D59-A6C1-C6B3D1363FE9}"/>
            </c:ext>
          </c:extLst>
        </c:ser>
        <c:ser>
          <c:idx val="0"/>
          <c:order val="2"/>
          <c:tx>
            <c:v>Sample estimates</c:v>
          </c:tx>
          <c:spPr>
            <a:ln w="28575">
              <a:noFill/>
            </a:ln>
          </c:spPr>
          <c:marker>
            <c:symbol val="diamond"/>
            <c:size val="12"/>
          </c:marker>
          <c:cat>
            <c:strRef>
              <c:f>calculation!$A$8:$A$17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cat>
          <c:val>
            <c:numRef>
              <c:f>calculation!$D$8:$D$17</c:f>
              <c:numCache>
                <c:formatCode>0.0%</c:formatCode>
                <c:ptCount val="10"/>
                <c:pt idx="0">
                  <c:v>0.6</c:v>
                </c:pt>
                <c:pt idx="1">
                  <c:v>0.5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B3-4D59-A6C1-C6B3D1363FE9}"/>
            </c:ext>
          </c:extLst>
        </c:ser>
        <c:ser>
          <c:idx val="1"/>
          <c:order val="3"/>
          <c:tx>
            <c:v>Theoretical probability</c:v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calculation!$A$8:$A$17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cat>
          <c:val>
            <c:numRef>
              <c:f>calculation!$E$8:$E$17</c:f>
              <c:numCache>
                <c:formatCode>0.0%</c:formatCode>
                <c:ptCount val="10"/>
                <c:pt idx="0">
                  <c:v>0.53051648602262003</c:v>
                </c:pt>
                <c:pt idx="1">
                  <c:v>0.53051648602262003</c:v>
                </c:pt>
                <c:pt idx="2">
                  <c:v>0.53051648602262003</c:v>
                </c:pt>
                <c:pt idx="3">
                  <c:v>0.53051648602262003</c:v>
                </c:pt>
                <c:pt idx="4">
                  <c:v>0.53051648602262003</c:v>
                </c:pt>
                <c:pt idx="5">
                  <c:v>0.53051648602262003</c:v>
                </c:pt>
                <c:pt idx="6">
                  <c:v>0.53051648602262003</c:v>
                </c:pt>
                <c:pt idx="7">
                  <c:v>0.53051648602262003</c:v>
                </c:pt>
                <c:pt idx="8">
                  <c:v>0.53051648602262003</c:v>
                </c:pt>
                <c:pt idx="9">
                  <c:v>0.53051648602262003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B3-4D59-A6C1-C6B3D1363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>
              <a:solidFill>
                <a:schemeClr val="accent2"/>
              </a:solidFill>
            </a:ln>
          </c:spPr>
        </c:hiLowLines>
        <c:marker val="1"/>
        <c:smooth val="0"/>
        <c:axId val="-2119243064"/>
        <c:axId val="-2119239704"/>
      </c:lineChart>
      <c:catAx>
        <c:axId val="-2119243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bg-BG"/>
          </a:p>
        </c:txPr>
        <c:crossAx val="-2119239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923970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bg-BG"/>
          </a:p>
        </c:txPr>
        <c:crossAx val="-21192430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bg-BG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714500" y="939800"/>
    <xdr:ext cx="8569417" cy="5832136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5" workbookViewId="0">
      <selection activeCell="A19" sqref="A19"/>
    </sheetView>
  </sheetViews>
  <sheetFormatPr defaultColWidth="11.42578125" defaultRowHeight="12.75" x14ac:dyDescent="0.2"/>
  <cols>
    <col min="1" max="1" width="20.140625" bestFit="1" customWidth="1"/>
    <col min="2" max="2" width="9.7109375" bestFit="1" customWidth="1"/>
    <col min="3" max="3" width="8.140625" bestFit="1" customWidth="1"/>
    <col min="4" max="4" width="4.42578125" customWidth="1"/>
    <col min="5" max="5" width="17.28515625" customWidth="1"/>
    <col min="6" max="6" width="6.7109375" customWidth="1"/>
    <col min="7" max="7" width="3.140625" customWidth="1"/>
    <col min="8" max="8" width="3.85546875" customWidth="1"/>
  </cols>
  <sheetData>
    <row r="1" spans="1:8" x14ac:dyDescent="0.2">
      <c r="A1" s="48" t="s">
        <v>1</v>
      </c>
      <c r="B1" s="48"/>
      <c r="C1" s="48"/>
      <c r="D1" s="48"/>
      <c r="E1" s="48"/>
      <c r="F1" s="48"/>
      <c r="G1" s="48"/>
      <c r="H1" s="48"/>
    </row>
    <row r="2" spans="1:8" x14ac:dyDescent="0.2">
      <c r="A2" s="48"/>
      <c r="B2" s="48"/>
      <c r="C2" s="48"/>
      <c r="D2" s="48"/>
      <c r="E2" s="48"/>
      <c r="F2" s="48"/>
      <c r="G2" s="48"/>
      <c r="H2" s="48"/>
    </row>
    <row r="3" spans="1:8" ht="44.1" customHeight="1" x14ac:dyDescent="0.25">
      <c r="A3" s="49" t="s">
        <v>16</v>
      </c>
      <c r="B3" s="49"/>
      <c r="C3" s="49"/>
      <c r="D3" s="49"/>
      <c r="E3" s="49"/>
      <c r="F3" s="49"/>
      <c r="G3" s="49"/>
      <c r="H3" s="49"/>
    </row>
    <row r="4" spans="1:8" ht="128.1" customHeight="1" x14ac:dyDescent="0.2">
      <c r="A4" s="17" t="s">
        <v>2</v>
      </c>
      <c r="B4" s="50" t="s">
        <v>23</v>
      </c>
      <c r="C4" s="50"/>
      <c r="D4" s="50"/>
      <c r="E4" s="50"/>
      <c r="F4" s="50"/>
      <c r="G4" s="50"/>
      <c r="H4" s="50"/>
    </row>
    <row r="5" spans="1:8" ht="101.1" customHeight="1" x14ac:dyDescent="0.2">
      <c r="A5" s="14" t="s">
        <v>3</v>
      </c>
      <c r="B5" s="51" t="s">
        <v>26</v>
      </c>
      <c r="C5" s="51"/>
      <c r="D5" s="51"/>
      <c r="E5" s="51"/>
      <c r="F5" s="51"/>
      <c r="G5" s="51"/>
      <c r="H5" s="51"/>
    </row>
    <row r="6" spans="1:8" ht="51" customHeight="1" x14ac:dyDescent="0.2">
      <c r="A6" s="14" t="s">
        <v>4</v>
      </c>
      <c r="B6" s="51" t="s">
        <v>27</v>
      </c>
      <c r="C6" s="51"/>
      <c r="D6" s="51"/>
      <c r="E6" s="51"/>
      <c r="F6" s="51"/>
      <c r="G6" s="51"/>
      <c r="H6" s="51"/>
    </row>
    <row r="7" spans="1:8" ht="33" customHeight="1" x14ac:dyDescent="0.2">
      <c r="A7" s="14" t="s">
        <v>5</v>
      </c>
      <c r="B7" s="47" t="s">
        <v>13</v>
      </c>
      <c r="C7" s="47"/>
      <c r="D7" s="47"/>
      <c r="E7" s="47"/>
      <c r="F7" s="47"/>
      <c r="G7" s="47"/>
      <c r="H7" s="47"/>
    </row>
    <row r="8" spans="1:8" ht="15" x14ac:dyDescent="0.2">
      <c r="A8" s="15" t="s">
        <v>24</v>
      </c>
      <c r="B8" s="13" t="s">
        <v>25</v>
      </c>
      <c r="C8" s="13"/>
      <c r="D8" s="13"/>
      <c r="E8" s="13"/>
      <c r="F8" s="13"/>
      <c r="G8" s="13"/>
      <c r="H8" s="13"/>
    </row>
    <row r="9" spans="1:8" ht="51" x14ac:dyDescent="0.2">
      <c r="A9" s="1" t="s">
        <v>12</v>
      </c>
      <c r="B9" s="8" t="s">
        <v>14</v>
      </c>
      <c r="C9" s="8" t="s">
        <v>15</v>
      </c>
    </row>
    <row r="10" spans="1:8" x14ac:dyDescent="0.2">
      <c r="A10" s="5"/>
      <c r="B10" s="9"/>
      <c r="C10" s="9"/>
    </row>
    <row r="11" spans="1:8" x14ac:dyDescent="0.2">
      <c r="A11" s="5"/>
      <c r="B11" s="9"/>
      <c r="C11" s="9"/>
    </row>
    <row r="12" spans="1:8" ht="15.75" x14ac:dyDescent="0.25">
      <c r="A12" s="5" t="s">
        <v>6</v>
      </c>
      <c r="B12" s="9">
        <v>10</v>
      </c>
      <c r="C12" s="16">
        <v>6</v>
      </c>
      <c r="E12" s="20" t="s">
        <v>21</v>
      </c>
      <c r="F12" s="21">
        <v>3.5</v>
      </c>
    </row>
    <row r="13" spans="1:8" ht="15.75" x14ac:dyDescent="0.25">
      <c r="A13" s="5" t="s">
        <v>7</v>
      </c>
      <c r="B13" s="9">
        <v>10</v>
      </c>
      <c r="C13" s="16">
        <v>5</v>
      </c>
      <c r="E13" s="20" t="s">
        <v>22</v>
      </c>
      <c r="F13" s="21">
        <v>4.2</v>
      </c>
    </row>
    <row r="14" spans="1:8" x14ac:dyDescent="0.2">
      <c r="A14" s="5" t="s">
        <v>8</v>
      </c>
      <c r="B14" s="9">
        <v>10</v>
      </c>
      <c r="C14" s="16">
        <v>7</v>
      </c>
    </row>
    <row r="15" spans="1:8" ht="15.75" x14ac:dyDescent="0.25">
      <c r="A15" s="5" t="s">
        <v>9</v>
      </c>
      <c r="B15" s="9">
        <v>10</v>
      </c>
      <c r="C15" s="16">
        <v>6</v>
      </c>
      <c r="E15" s="20" t="s">
        <v>36</v>
      </c>
      <c r="F15" s="23">
        <v>0.95</v>
      </c>
    </row>
    <row r="16" spans="1:8" x14ac:dyDescent="0.2">
      <c r="A16" s="5" t="s">
        <v>10</v>
      </c>
      <c r="B16" s="9">
        <v>10</v>
      </c>
      <c r="C16" s="16">
        <v>5</v>
      </c>
    </row>
    <row r="17" spans="1:8" x14ac:dyDescent="0.2">
      <c r="A17" s="5" t="s">
        <v>28</v>
      </c>
      <c r="B17" s="9">
        <v>20</v>
      </c>
      <c r="C17" s="52">
        <v>11</v>
      </c>
      <c r="D17" s="4"/>
      <c r="E17" s="4"/>
      <c r="F17" s="12"/>
      <c r="G17" s="12"/>
      <c r="H17" s="12"/>
    </row>
    <row r="18" spans="1:8" x14ac:dyDescent="0.2">
      <c r="A18" s="5" t="s">
        <v>29</v>
      </c>
      <c r="B18" s="22">
        <v>20</v>
      </c>
      <c r="C18" s="52">
        <v>14</v>
      </c>
      <c r="D18" s="7"/>
      <c r="E18" s="7"/>
      <c r="F18" s="12"/>
      <c r="G18" s="12"/>
      <c r="H18" s="12"/>
    </row>
    <row r="19" spans="1:8" x14ac:dyDescent="0.2">
      <c r="A19" s="5" t="s">
        <v>30</v>
      </c>
      <c r="B19" s="9">
        <v>20</v>
      </c>
      <c r="C19" s="52">
        <v>10</v>
      </c>
    </row>
    <row r="20" spans="1:8" x14ac:dyDescent="0.2">
      <c r="A20" s="5" t="s">
        <v>31</v>
      </c>
      <c r="B20" s="9">
        <v>20</v>
      </c>
      <c r="C20" s="52">
        <v>10</v>
      </c>
    </row>
    <row r="21" spans="1:8" x14ac:dyDescent="0.2">
      <c r="A21" s="5" t="s">
        <v>32</v>
      </c>
      <c r="B21" s="9">
        <v>20</v>
      </c>
      <c r="C21" s="16">
        <v>11</v>
      </c>
    </row>
  </sheetData>
  <mergeCells count="6">
    <mergeCell ref="B7:H7"/>
    <mergeCell ref="A1:H2"/>
    <mergeCell ref="A3:H3"/>
    <mergeCell ref="B4:H4"/>
    <mergeCell ref="B5:H5"/>
    <mergeCell ref="B6:H6"/>
  </mergeCell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F21" sqref="F21"/>
    </sheetView>
  </sheetViews>
  <sheetFormatPr defaultColWidth="11.42578125" defaultRowHeight="12.75" x14ac:dyDescent="0.2"/>
  <cols>
    <col min="1" max="1" width="20.140625" bestFit="1" customWidth="1"/>
    <col min="11" max="11" width="10.85546875" style="5"/>
  </cols>
  <sheetData>
    <row r="1" spans="1:13" x14ac:dyDescent="0.2">
      <c r="A1" s="48" t="s">
        <v>1</v>
      </c>
      <c r="B1" s="48"/>
      <c r="C1" s="48"/>
      <c r="D1" s="48"/>
      <c r="E1" s="48"/>
      <c r="F1" s="48"/>
      <c r="G1" s="48"/>
      <c r="H1" s="48"/>
    </row>
    <row r="2" spans="1:13" ht="13.5" thickBot="1" x14ac:dyDescent="0.25">
      <c r="A2" s="48"/>
      <c r="B2" s="48"/>
      <c r="C2" s="48"/>
      <c r="D2" s="48"/>
      <c r="E2" s="48"/>
      <c r="F2" s="48"/>
      <c r="G2" s="48"/>
      <c r="H2" s="48"/>
    </row>
    <row r="3" spans="1:13" ht="20.25" x14ac:dyDescent="0.25">
      <c r="A3" s="19"/>
      <c r="B3" s="48" t="s">
        <v>20</v>
      </c>
      <c r="C3" s="48"/>
      <c r="D3" s="48"/>
      <c r="E3" s="48"/>
      <c r="F3" s="48"/>
      <c r="G3" s="19"/>
      <c r="H3" s="19"/>
      <c r="I3" s="42" t="s">
        <v>41</v>
      </c>
      <c r="J3" s="43"/>
      <c r="K3" s="44"/>
      <c r="L3" s="45" t="s">
        <v>40</v>
      </c>
      <c r="M3" s="46"/>
    </row>
    <row r="4" spans="1:13" ht="15" x14ac:dyDescent="0.2">
      <c r="A4" s="15"/>
      <c r="B4" s="18"/>
      <c r="C4" s="18"/>
      <c r="D4" s="18"/>
      <c r="E4" s="18"/>
      <c r="F4" s="18"/>
      <c r="G4" s="18"/>
      <c r="H4" s="18"/>
      <c r="I4" s="31"/>
      <c r="J4" s="32"/>
      <c r="L4" s="25"/>
      <c r="M4" s="26"/>
    </row>
    <row r="5" spans="1:13" ht="38.25" x14ac:dyDescent="0.2">
      <c r="A5" s="1" t="s">
        <v>12</v>
      </c>
      <c r="B5" s="8" t="s">
        <v>14</v>
      </c>
      <c r="C5" s="8" t="s">
        <v>15</v>
      </c>
      <c r="D5" s="2" t="s">
        <v>17</v>
      </c>
      <c r="E5" s="2" t="s">
        <v>18</v>
      </c>
      <c r="F5" s="11" t="s">
        <v>33</v>
      </c>
      <c r="G5" s="11" t="s">
        <v>0</v>
      </c>
      <c r="H5" s="11" t="s">
        <v>19</v>
      </c>
      <c r="I5" s="33" t="s">
        <v>35</v>
      </c>
      <c r="J5" s="34" t="s">
        <v>34</v>
      </c>
      <c r="K5" s="11"/>
      <c r="L5" s="27" t="s">
        <v>38</v>
      </c>
      <c r="M5" s="28" t="s">
        <v>39</v>
      </c>
    </row>
    <row r="6" spans="1:13" x14ac:dyDescent="0.2">
      <c r="A6" s="5"/>
      <c r="B6" s="9"/>
      <c r="C6" s="9"/>
      <c r="D6" s="4"/>
      <c r="E6" s="4"/>
      <c r="F6" s="12"/>
      <c r="G6" s="12"/>
      <c r="H6" s="12"/>
      <c r="I6" s="31"/>
      <c r="J6" s="32"/>
      <c r="L6" s="25"/>
      <c r="M6" s="26"/>
    </row>
    <row r="7" spans="1:13" x14ac:dyDescent="0.2">
      <c r="A7" s="5"/>
      <c r="B7" s="9"/>
      <c r="C7" s="9"/>
      <c r="D7" s="4"/>
      <c r="E7" s="4"/>
      <c r="F7" s="12"/>
      <c r="G7" s="12"/>
      <c r="H7" s="12"/>
      <c r="I7" s="31"/>
      <c r="J7" s="32"/>
      <c r="L7" s="25"/>
      <c r="M7" s="26"/>
    </row>
    <row r="8" spans="1:13" x14ac:dyDescent="0.2">
      <c r="A8" s="5" t="s">
        <v>6</v>
      </c>
      <c r="B8" s="9">
        <f>'data input'!B12</f>
        <v>10</v>
      </c>
      <c r="C8" s="16">
        <f>'data input'!C12</f>
        <v>6</v>
      </c>
      <c r="D8" s="6">
        <f>C8/B8</f>
        <v>0.6</v>
      </c>
      <c r="E8" s="6">
        <f>2*'data input'!F$12/'data input'!F$13/3.1415926</f>
        <v>0.53051648602262003</v>
      </c>
      <c r="F8" s="12">
        <f>$D$18</f>
        <v>0.56666666666666665</v>
      </c>
      <c r="G8" s="12">
        <f>SQRT((D8*(1-D8))/B8)</f>
        <v>0.15491933384829668</v>
      </c>
      <c r="H8" s="12">
        <f>G8*_xlfn.NORM.S.INV(1-(1-B$20)/2)</f>
        <v>0.30363631485159837</v>
      </c>
      <c r="I8" s="35">
        <f>D8-H8</f>
        <v>0.29636368514840161</v>
      </c>
      <c r="J8" s="36">
        <f>D8+H8</f>
        <v>0.90363631485159834</v>
      </c>
      <c r="K8" s="39"/>
      <c r="L8" s="40">
        <f>(D8-E8)/G8</f>
        <v>0.44851415411727136</v>
      </c>
      <c r="M8" s="29">
        <f>TDIST(ABS(L8), B8-1, 2)</f>
        <v>0.66438566630858076</v>
      </c>
    </row>
    <row r="9" spans="1:13" x14ac:dyDescent="0.2">
      <c r="A9" s="5" t="s">
        <v>7</v>
      </c>
      <c r="B9" s="9">
        <f>'data input'!B13</f>
        <v>10</v>
      </c>
      <c r="C9" s="16">
        <f>'data input'!C13</f>
        <v>5</v>
      </c>
      <c r="D9" s="6">
        <f>C9/B9</f>
        <v>0.5</v>
      </c>
      <c r="E9" s="6">
        <f>2*'data input'!F$12/'data input'!F$13/3.1415926</f>
        <v>0.53051648602262003</v>
      </c>
      <c r="F9" s="12">
        <f>$D$18</f>
        <v>0.56666666666666665</v>
      </c>
      <c r="G9" s="12">
        <f>SQRT((D9*(1-D9))/B9)</f>
        <v>0.15811388300841897</v>
      </c>
      <c r="H9" s="12">
        <f t="shared" ref="H9:H17" si="0">G9*_xlfn.NORM.S.INV(1-(1-B$20)/2)</f>
        <v>0.30989751615228073</v>
      </c>
      <c r="I9" s="35">
        <f t="shared" ref="I9:I17" si="1">D9-H9</f>
        <v>0.19010248384771927</v>
      </c>
      <c r="J9" s="36">
        <f t="shared" ref="J9:J17" si="2">D9+H9</f>
        <v>0.80989751615228078</v>
      </c>
      <c r="K9" s="39"/>
      <c r="L9" s="40">
        <f t="shared" ref="L9:L17" si="3">(D9-E9)/G9</f>
        <v>-0.19300320403234381</v>
      </c>
      <c r="M9" s="29">
        <f t="shared" ref="M9:M17" si="4">TDIST(ABS(L9), B9-1, 2)</f>
        <v>0.85124163223023597</v>
      </c>
    </row>
    <row r="10" spans="1:13" x14ac:dyDescent="0.2">
      <c r="A10" s="5" t="s">
        <v>8</v>
      </c>
      <c r="B10" s="9">
        <f>'data input'!B14</f>
        <v>10</v>
      </c>
      <c r="C10" s="16">
        <f>'data input'!C14</f>
        <v>7</v>
      </c>
      <c r="D10" s="6">
        <f>C10/B10</f>
        <v>0.7</v>
      </c>
      <c r="E10" s="6">
        <f>2*'data input'!F$12/'data input'!F$13/3.1415926</f>
        <v>0.53051648602262003</v>
      </c>
      <c r="F10" s="12">
        <f>$D$18</f>
        <v>0.56666666666666665</v>
      </c>
      <c r="G10" s="12">
        <f>SQRT((D10*(1-D10))/B10)</f>
        <v>0.14491376746189438</v>
      </c>
      <c r="H10" s="12">
        <f t="shared" si="0"/>
        <v>0.28402576508932531</v>
      </c>
      <c r="I10" s="35">
        <f t="shared" si="1"/>
        <v>0.41597423491067465</v>
      </c>
      <c r="J10" s="36">
        <f t="shared" si="2"/>
        <v>0.98402576508932527</v>
      </c>
      <c r="K10" s="39"/>
      <c r="L10" s="40">
        <f t="shared" si="3"/>
        <v>1.1695473587210838</v>
      </c>
      <c r="M10" s="29">
        <f t="shared" si="4"/>
        <v>0.27222335736326353</v>
      </c>
    </row>
    <row r="11" spans="1:13" x14ac:dyDescent="0.2">
      <c r="A11" s="5" t="s">
        <v>9</v>
      </c>
      <c r="B11" s="9">
        <f>'data input'!B15</f>
        <v>10</v>
      </c>
      <c r="C11" s="16">
        <f>'data input'!C15</f>
        <v>6</v>
      </c>
      <c r="D11" s="6">
        <f>C11/B11</f>
        <v>0.6</v>
      </c>
      <c r="E11" s="6">
        <f>2*'data input'!F$12/'data input'!F$13/3.1415926</f>
        <v>0.53051648602262003</v>
      </c>
      <c r="F11" s="12">
        <f>$D$18</f>
        <v>0.56666666666666665</v>
      </c>
      <c r="G11" s="12">
        <f>SQRT((D11*(1-D11))/B11)</f>
        <v>0.15491933384829668</v>
      </c>
      <c r="H11" s="12">
        <f t="shared" si="0"/>
        <v>0.30363631485159837</v>
      </c>
      <c r="I11" s="35">
        <f t="shared" si="1"/>
        <v>0.29636368514840161</v>
      </c>
      <c r="J11" s="36">
        <f t="shared" si="2"/>
        <v>0.90363631485159834</v>
      </c>
      <c r="K11" s="39"/>
      <c r="L11" s="40">
        <f t="shared" si="3"/>
        <v>0.44851415411727136</v>
      </c>
      <c r="M11" s="29">
        <f t="shared" si="4"/>
        <v>0.66438566630858076</v>
      </c>
    </row>
    <row r="12" spans="1:13" x14ac:dyDescent="0.2">
      <c r="A12" s="5" t="s">
        <v>10</v>
      </c>
      <c r="B12" s="9">
        <f>'data input'!B16</f>
        <v>10</v>
      </c>
      <c r="C12" s="16">
        <f>'data input'!C16</f>
        <v>5</v>
      </c>
      <c r="D12" s="6">
        <f>C12/B12</f>
        <v>0.5</v>
      </c>
      <c r="E12" s="6">
        <f>2*'data input'!F$12/'data input'!F$13/3.1415926</f>
        <v>0.53051648602262003</v>
      </c>
      <c r="F12" s="12">
        <f>$D$18</f>
        <v>0.56666666666666665</v>
      </c>
      <c r="G12" s="12">
        <f>SQRT((D12*(1-D12))/B12)</f>
        <v>0.15811388300841897</v>
      </c>
      <c r="H12" s="12">
        <f t="shared" si="0"/>
        <v>0.30989751615228073</v>
      </c>
      <c r="I12" s="35">
        <f t="shared" si="1"/>
        <v>0.19010248384771927</v>
      </c>
      <c r="J12" s="36">
        <f t="shared" si="2"/>
        <v>0.80989751615228078</v>
      </c>
      <c r="K12" s="39"/>
      <c r="L12" s="40">
        <f t="shared" si="3"/>
        <v>-0.19300320403234381</v>
      </c>
      <c r="M12" s="29">
        <f t="shared" si="4"/>
        <v>0.85124163223023597</v>
      </c>
    </row>
    <row r="13" spans="1:13" x14ac:dyDescent="0.2">
      <c r="A13" s="5" t="s">
        <v>28</v>
      </c>
      <c r="B13" s="9">
        <f>'data input'!B17</f>
        <v>20</v>
      </c>
      <c r="C13" s="16">
        <f>'data input'!C17</f>
        <v>11</v>
      </c>
      <c r="D13" s="6">
        <f t="shared" ref="D13:D17" si="5">C13/B13</f>
        <v>0.55000000000000004</v>
      </c>
      <c r="E13" s="6">
        <f>2*'data input'!F$12/'data input'!F$13/3.1415926</f>
        <v>0.53051648602262003</v>
      </c>
      <c r="F13" s="12">
        <f t="shared" ref="F13:F17" si="6">$D$18</f>
        <v>0.56666666666666665</v>
      </c>
      <c r="G13" s="12">
        <f t="shared" ref="G13:G17" si="7">SQRT((D13*(1-D13))/B13)</f>
        <v>0.11124297730643495</v>
      </c>
      <c r="H13" s="12">
        <f t="shared" si="0"/>
        <v>0.21803222905361902</v>
      </c>
      <c r="I13" s="35">
        <f t="shared" si="1"/>
        <v>0.33196777094638102</v>
      </c>
      <c r="J13" s="36">
        <f t="shared" si="2"/>
        <v>0.76803222905361901</v>
      </c>
      <c r="K13" s="39"/>
      <c r="L13" s="40">
        <f t="shared" si="3"/>
        <v>0.17514376591800349</v>
      </c>
      <c r="M13" s="29">
        <f t="shared" si="4"/>
        <v>0.86281964955892498</v>
      </c>
    </row>
    <row r="14" spans="1:13" x14ac:dyDescent="0.2">
      <c r="A14" s="5" t="s">
        <v>29</v>
      </c>
      <c r="B14" s="9">
        <f>'data input'!B18</f>
        <v>20</v>
      </c>
      <c r="C14" s="16">
        <f>'data input'!C18</f>
        <v>14</v>
      </c>
      <c r="D14" s="6">
        <f t="shared" si="5"/>
        <v>0.7</v>
      </c>
      <c r="E14" s="6">
        <f>2*'data input'!F$12/'data input'!F$13/3.1415926</f>
        <v>0.53051648602262003</v>
      </c>
      <c r="F14" s="12">
        <f t="shared" si="6"/>
        <v>0.56666666666666665</v>
      </c>
      <c r="G14" s="12">
        <f t="shared" si="7"/>
        <v>0.10246950765959599</v>
      </c>
      <c r="H14" s="12">
        <f t="shared" si="0"/>
        <v>0.2008365445263593</v>
      </c>
      <c r="I14" s="35">
        <f t="shared" si="1"/>
        <v>0.49916345547364066</v>
      </c>
      <c r="J14" s="36">
        <f t="shared" si="2"/>
        <v>0.90083654452635931</v>
      </c>
      <c r="K14" s="39"/>
      <c r="L14" s="40">
        <f t="shared" si="3"/>
        <v>1.6539897365409881</v>
      </c>
      <c r="M14" s="29">
        <f t="shared" si="4"/>
        <v>0.11455637521991498</v>
      </c>
    </row>
    <row r="15" spans="1:13" x14ac:dyDescent="0.2">
      <c r="A15" s="5" t="s">
        <v>30</v>
      </c>
      <c r="B15" s="9">
        <f>'data input'!B19</f>
        <v>20</v>
      </c>
      <c r="C15" s="16">
        <f>'data input'!C19</f>
        <v>10</v>
      </c>
      <c r="D15" s="6">
        <f t="shared" si="5"/>
        <v>0.5</v>
      </c>
      <c r="E15" s="6">
        <f>2*'data input'!F$12/'data input'!F$13/3.1415926</f>
        <v>0.53051648602262003</v>
      </c>
      <c r="F15" s="12">
        <f t="shared" si="6"/>
        <v>0.56666666666666665</v>
      </c>
      <c r="G15" s="12">
        <f t="shared" si="7"/>
        <v>0.11180339887498948</v>
      </c>
      <c r="H15" s="12">
        <f t="shared" si="0"/>
        <v>0.21913063514414532</v>
      </c>
      <c r="I15" s="35">
        <f t="shared" si="1"/>
        <v>0.28086936485585468</v>
      </c>
      <c r="J15" s="36">
        <f t="shared" si="2"/>
        <v>0.71913063514414532</v>
      </c>
      <c r="K15" s="39"/>
      <c r="L15" s="40">
        <f t="shared" si="3"/>
        <v>-0.27294774872400224</v>
      </c>
      <c r="M15" s="29">
        <f t="shared" si="4"/>
        <v>0.78783798395905191</v>
      </c>
    </row>
    <row r="16" spans="1:13" x14ac:dyDescent="0.2">
      <c r="A16" s="5" t="s">
        <v>31</v>
      </c>
      <c r="B16" s="9">
        <f>'data input'!B20</f>
        <v>20</v>
      </c>
      <c r="C16" s="16">
        <f>'data input'!C20</f>
        <v>10</v>
      </c>
      <c r="D16" s="6">
        <f t="shared" si="5"/>
        <v>0.5</v>
      </c>
      <c r="E16" s="6">
        <f>2*'data input'!F$12/'data input'!F$13/3.1415926</f>
        <v>0.53051648602262003</v>
      </c>
      <c r="F16" s="12">
        <f t="shared" si="6"/>
        <v>0.56666666666666665</v>
      </c>
      <c r="G16" s="12">
        <f t="shared" si="7"/>
        <v>0.11180339887498948</v>
      </c>
      <c r="H16" s="12">
        <f t="shared" si="0"/>
        <v>0.21913063514414532</v>
      </c>
      <c r="I16" s="35">
        <f t="shared" si="1"/>
        <v>0.28086936485585468</v>
      </c>
      <c r="J16" s="36">
        <f t="shared" si="2"/>
        <v>0.71913063514414532</v>
      </c>
      <c r="K16" s="39"/>
      <c r="L16" s="40">
        <f t="shared" si="3"/>
        <v>-0.27294774872400224</v>
      </c>
      <c r="M16" s="29">
        <f t="shared" si="4"/>
        <v>0.78783798395905191</v>
      </c>
    </row>
    <row r="17" spans="1:13" ht="13.5" thickBot="1" x14ac:dyDescent="0.25">
      <c r="A17" s="5" t="s">
        <v>32</v>
      </c>
      <c r="B17" s="9">
        <f>'data input'!B21</f>
        <v>20</v>
      </c>
      <c r="C17" s="16">
        <f>'data input'!C21</f>
        <v>11</v>
      </c>
      <c r="D17" s="6">
        <f t="shared" si="5"/>
        <v>0.55000000000000004</v>
      </c>
      <c r="E17" s="6">
        <f>2*'data input'!F$12/'data input'!F$13/3.1415926</f>
        <v>0.53051648602262003</v>
      </c>
      <c r="F17" s="12">
        <f t="shared" si="6"/>
        <v>0.56666666666666665</v>
      </c>
      <c r="G17" s="12">
        <f t="shared" si="7"/>
        <v>0.11124297730643495</v>
      </c>
      <c r="H17" s="12">
        <f t="shared" si="0"/>
        <v>0.21803222905361902</v>
      </c>
      <c r="I17" s="37">
        <f t="shared" si="1"/>
        <v>0.33196777094638102</v>
      </c>
      <c r="J17" s="38">
        <f t="shared" si="2"/>
        <v>0.76803222905361901</v>
      </c>
      <c r="K17" s="39"/>
      <c r="L17" s="41">
        <f t="shared" si="3"/>
        <v>0.17514376591800349</v>
      </c>
      <c r="M17" s="30">
        <f t="shared" si="4"/>
        <v>0.86281964955892498</v>
      </c>
    </row>
    <row r="18" spans="1:13" x14ac:dyDescent="0.2">
      <c r="A18" s="3" t="s">
        <v>11</v>
      </c>
      <c r="B18" s="10">
        <f>SUM(B8:B17)</f>
        <v>150</v>
      </c>
      <c r="C18" s="10">
        <f>SUM(C8:C17)</f>
        <v>85</v>
      </c>
      <c r="D18" s="7">
        <f>C18/B18</f>
        <v>0.56666666666666665</v>
      </c>
      <c r="E18" s="7"/>
      <c r="F18" s="12"/>
      <c r="G18" s="12"/>
      <c r="H18" s="12"/>
    </row>
    <row r="20" spans="1:13" x14ac:dyDescent="0.2">
      <c r="A20" t="s">
        <v>36</v>
      </c>
      <c r="B20" s="23">
        <f>'data input'!F15</f>
        <v>0.95</v>
      </c>
    </row>
  </sheetData>
  <sheetProtection password="EE1D" sheet="1" objects="1" scenarios="1"/>
  <mergeCells count="2">
    <mergeCell ref="A1:H2"/>
    <mergeCell ref="B3:F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G5"/>
  <sheetViews>
    <sheetView showGridLines="0" tabSelected="1" topLeftCell="A7" workbookViewId="0">
      <selection activeCell="F49" sqref="F49"/>
    </sheetView>
  </sheetViews>
  <sheetFormatPr defaultColWidth="11.42578125" defaultRowHeight="12.75" x14ac:dyDescent="0.2"/>
  <sheetData>
    <row r="5" spans="4:7" ht="23.25" x14ac:dyDescent="0.35">
      <c r="D5" s="24" t="s">
        <v>37</v>
      </c>
      <c r="E5" s="24"/>
      <c r="F5" s="24"/>
      <c r="G5" s="24"/>
    </row>
  </sheetData>
  <sheetProtection password="EE1D" sheet="1" objects="1" scenario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calculation</vt:lpstr>
      <vt:lpstr>confidence intervals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Kurtosis</dc:creator>
  <cp:lastModifiedBy>Yordan Darakchiev</cp:lastModifiedBy>
  <dcterms:created xsi:type="dcterms:W3CDTF">2009-04-29T17:11:18Z</dcterms:created>
  <dcterms:modified xsi:type="dcterms:W3CDTF">2016-10-13T00:33:31Z</dcterms:modified>
</cp:coreProperties>
</file>