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tudy 2\GRC we innovate\final assigment\"/>
    </mc:Choice>
  </mc:AlternateContent>
  <xr:revisionPtr revIDLastSave="0" documentId="13_ncr:1_{B48AF447-6EFA-401F-B6DE-4CC9E736180E}" xr6:coauthVersionLast="47" xr6:coauthVersionMax="47" xr10:uidLastSave="{00000000-0000-0000-0000-000000000000}"/>
  <bookViews>
    <workbookView xWindow="-120" yWindow="-120" windowWidth="29040" windowHeight="15720" xr2:uid="{C327A885-0900-4514-B7C3-B2F1EA3792A9}"/>
  </bookViews>
  <sheets>
    <sheet name="Risk Register" sheetId="1" r:id="rId1"/>
    <sheet name="Stand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  <c r="I2" i="1"/>
  <c r="I9" i="1"/>
  <c r="I16" i="1"/>
  <c r="I10" i="1"/>
  <c r="I11" i="1"/>
  <c r="I12" i="1"/>
  <c r="I17" i="1"/>
  <c r="I18" i="1"/>
  <c r="I19" i="1"/>
  <c r="I20" i="1"/>
  <c r="I21" i="1"/>
  <c r="I22" i="1"/>
  <c r="I13" i="1"/>
  <c r="I14" i="1"/>
  <c r="I23" i="1"/>
  <c r="I15" i="1"/>
  <c r="I24" i="1"/>
  <c r="I7" i="1"/>
  <c r="I4" i="1"/>
  <c r="I5" i="1"/>
  <c r="I6" i="1"/>
  <c r="I8" i="1"/>
  <c r="I3" i="1"/>
</calcChain>
</file>

<file path=xl/sharedStrings.xml><?xml version="1.0" encoding="utf-8"?>
<sst xmlns="http://schemas.openxmlformats.org/spreadsheetml/2006/main" count="352" uniqueCount="232">
  <si>
    <t>impact</t>
  </si>
  <si>
    <t>Minor</t>
  </si>
  <si>
    <t>Likely</t>
  </si>
  <si>
    <t>Possible</t>
  </si>
  <si>
    <t>Unlikely</t>
  </si>
  <si>
    <t>Likelihood</t>
  </si>
  <si>
    <t>Low</t>
  </si>
  <si>
    <t>Medium</t>
  </si>
  <si>
    <t xml:space="preserve">Risk 
ID </t>
  </si>
  <si>
    <t>Risk 
Statement</t>
  </si>
  <si>
    <t>Asset</t>
  </si>
  <si>
    <t>Threat</t>
  </si>
  <si>
    <t xml:space="preserve">Likelihood </t>
  </si>
  <si>
    <t xml:space="preserve">Impact </t>
  </si>
  <si>
    <t xml:space="preserve">Control </t>
  </si>
  <si>
    <t xml:space="preserve">Owner </t>
  </si>
  <si>
    <t xml:space="preserve">Treatment </t>
  </si>
  <si>
    <t xml:space="preserve">Due 
Date </t>
  </si>
  <si>
    <t>External attackers</t>
  </si>
  <si>
    <t>Risk Level $</t>
  </si>
  <si>
    <t>High</t>
  </si>
  <si>
    <t>Score</t>
  </si>
  <si>
    <t>Impact level</t>
  </si>
  <si>
    <t>Desciption</t>
  </si>
  <si>
    <t>Catastrophic</t>
  </si>
  <si>
    <t>Major</t>
  </si>
  <si>
    <t>Moderate</t>
  </si>
  <si>
    <t>Insignificant</t>
  </si>
  <si>
    <t>Severe financial loss, 
significant reputational damage, 
regulatory penalties, loss of customer trust</t>
  </si>
  <si>
    <t>Substantial financial loss, 
moderate reputational damage, 
regulatory fines possible</t>
  </si>
  <si>
    <t>Noticeable financial impact,
 limited reputational harm, 
some operational disruption</t>
  </si>
  <si>
    <t>Minor financial loss, 
minimal reputational impact, 
limited operational disruption</t>
  </si>
  <si>
    <t>Negligible financial/reputational impact, 
little or no disruption</t>
  </si>
  <si>
    <t>Likelihood Level</t>
  </si>
  <si>
    <t>Description</t>
  </si>
  <si>
    <t>Almost Certain</t>
  </si>
  <si>
    <t>Rare</t>
  </si>
  <si>
    <t>Expected to occur multiple times per year</t>
  </si>
  <si>
    <t>Expected to occur annually</t>
  </si>
  <si>
    <t>May occur within 2–3 years</t>
  </si>
  <si>
    <t>May occur within 3–5 years</t>
  </si>
  <si>
    <t>Critical</t>
  </si>
  <si>
    <t xml:space="preserve">Risk Rating Scale </t>
  </si>
  <si>
    <t>Risk Score</t>
  </si>
  <si>
    <t>Level</t>
  </si>
  <si>
    <t>Catastrophic (5)</t>
  </si>
  <si>
    <t>Likely (4)</t>
  </si>
  <si>
    <t>Almost Certain (5)</t>
  </si>
  <si>
    <t>Possible (3)</t>
  </si>
  <si>
    <t>Unlikely (2)</t>
  </si>
  <si>
    <t>Rare (1)</t>
  </si>
  <si>
    <t>Major(4)</t>
  </si>
  <si>
    <t xml:space="preserve">Insignificant (1) </t>
  </si>
  <si>
    <t>Minor (2)</t>
  </si>
  <si>
    <t>Moderate (3)</t>
  </si>
  <si>
    <t>PHYS-001</t>
  </si>
  <si>
    <t>Infrastructure</t>
  </si>
  <si>
    <t>Exploitation of outdated CentOS 7 web servers leading to RCE or privilege escalation.</t>
  </si>
  <si>
    <t>Hackers, Exploit Kits</t>
  </si>
  <si>
    <t>End-of-life OS, unpatched packages</t>
  </si>
  <si>
    <t>IT &amp;
Infrastructure</t>
  </si>
  <si>
    <t>PHYS-002</t>
  </si>
  <si>
    <t>Data Security</t>
  </si>
  <si>
    <t>Unauthorized access to financial transactions processed on Windows Server 2019.</t>
  </si>
  <si>
    <t>Hackers, Malware</t>
  </si>
  <si>
    <t>Weak access controls, delayed patching</t>
  </si>
  <si>
    <t>PHYS-003</t>
  </si>
  <si>
    <t>Network Security</t>
  </si>
  <si>
    <t>Unauthorized access due to weak firewall or network misconfiguration.</t>
  </si>
  <si>
    <t>Routers, Switches, Firewalls</t>
  </si>
  <si>
    <t>Misconfigured rules, weak passwords</t>
  </si>
  <si>
    <t>PHYS-004</t>
  </si>
  <si>
    <t>Insider Risk</t>
  </si>
  <si>
    <t>Employee Desktops</t>
  </si>
  <si>
    <t>Malicious insiders, Malware</t>
  </si>
  <si>
    <t>Weak endpoint protection, phishing</t>
  </si>
  <si>
    <t>PHYS-005</t>
  </si>
  <si>
    <t>Availability</t>
  </si>
  <si>
    <t>POS system downtime disrupting transactions.</t>
  </si>
  <si>
    <t>POS Systems</t>
  </si>
  <si>
    <t>Hardware failure, DoS attack</t>
  </si>
  <si>
    <t>SW-001</t>
  </si>
  <si>
    <t>Application 
Security</t>
  </si>
  <si>
    <t>SQL Injection on e-commerce platform leading to customer data breach.</t>
  </si>
  <si>
    <t>E-commerce Platform</t>
  </si>
  <si>
    <t>Hackers</t>
  </si>
  <si>
    <t>Poor input validation</t>
  </si>
  <si>
    <t>SW-002</t>
  </si>
  <si>
    <t>Mobile Security</t>
  </si>
  <si>
    <t>Reverse engineering or API abuse in mobile app.</t>
  </si>
  <si>
    <t>Weak API auth, insecure storage</t>
  </si>
  <si>
    <t>SW-003</t>
  </si>
  <si>
    <t>Transaction interception or failure at payment gateway.</t>
  </si>
  <si>
    <t>Digital Payment Gateway</t>
  </si>
  <si>
    <t>Hackers, MITM</t>
  </si>
  <si>
    <t>Weak encryption, DDoS</t>
  </si>
  <si>
    <t>Security Team</t>
  </si>
  <si>
    <t>Transfer – Use PCI-compliant provider, DDoS protection</t>
  </si>
  <si>
    <t>SW-004</t>
  </si>
  <si>
    <t>MySQL 8.0 Database</t>
  </si>
  <si>
    <t>Hackers, Insiders</t>
  </si>
  <si>
    <t>SW-005</t>
  </si>
  <si>
    <t>ERP Risk</t>
  </si>
  <si>
    <t>Unauthorized access to financial records in SAP Business One.</t>
  </si>
  <si>
    <t>SAP Business One</t>
  </si>
  <si>
    <t>Weak role-based access</t>
  </si>
  <si>
    <t>SW-006</t>
  </si>
  <si>
    <t>Security Control 
Failure</t>
  </si>
  <si>
    <t>WAF bypass through 
new exploit techniques.</t>
  </si>
  <si>
    <t>Web 
Application Firewall</t>
  </si>
  <si>
    <t>Zero-day bypass 
methods</t>
  </si>
  <si>
    <t>Accept – Residual risk, vendor updates</t>
  </si>
  <si>
    <t>Security 
Control Gaps</t>
  </si>
  <si>
    <t>Vulnerability scanners missing 
zero-days.</t>
  </si>
  <si>
    <t>Vulnerability 
Scanners</t>
  </si>
  <si>
    <t>Hackers, 
Exploit Kits</t>
  </si>
  <si>
    <t>Scanner limitations</t>
  </si>
  <si>
    <t>INT-001</t>
  </si>
  <si>
    <t>Leakage of customer personal data (PII).</t>
  </si>
  <si>
    <t>Customer Data</t>
  </si>
  <si>
    <t>Hackers, 
Insiders</t>
  </si>
  <si>
    <t>Weak encryption,
 insider access</t>
  </si>
  <si>
    <t>Compliance &amp; 
Risk Mgmt</t>
  </si>
  <si>
    <t>INT-002</t>
  </si>
  <si>
    <t>Breach of financial data, 
including credit cards.</t>
  </si>
  <si>
    <t>Financial Data</t>
  </si>
  <si>
    <t>Weak PCI DSS 
compliance</t>
  </si>
  <si>
    <t>INT-003</t>
  </si>
  <si>
    <t>Availability / 
Reputation</t>
  </si>
  <si>
    <t>Domain hijacking or DNS spoofing.</t>
  </si>
  <si>
    <t>Domain Name</t>
  </si>
  <si>
    <t>Weak registrar protection</t>
  </si>
  <si>
    <t>Business 
Owners</t>
  </si>
  <si>
    <t>Transfer – DNS security via registrar</t>
  </si>
  <si>
    <t>INT-004</t>
  </si>
  <si>
    <t>Reputation</t>
  </si>
  <si>
    <t>Brand identity misuse, phishing sites.</t>
  </si>
  <si>
    <t>Brand Identity</t>
  </si>
  <si>
    <t>Hackers, 
Competitors</t>
  </si>
  <si>
    <t>Lack of monitoring</t>
  </si>
  <si>
    <t>HUM-001</t>
  </si>
  <si>
    <t>Insider Threat</t>
  </si>
  <si>
    <t>Malicious insider leaking sensitive data.</t>
  </si>
  <si>
    <t>Team Members</t>
  </si>
  <si>
    <t>Malicious
 Insiders</t>
  </si>
  <si>
    <t>Excessive
 access rights</t>
  </si>
  <si>
    <t>HR + Security</t>
  </si>
  <si>
    <t>Mitigate – Background checks,
 least privilege,RBAC</t>
  </si>
  <si>
    <t>HUM-002</t>
  </si>
  <si>
    <t>Human Error</t>
  </si>
  <si>
    <t>Accidental 
misconfiguration or data deletion.</t>
  </si>
  <si>
    <t>Employees</t>
  </si>
  <si>
    <t>Lack of training, 
human mistakes</t>
  </si>
  <si>
    <t>HR + IT</t>
  </si>
  <si>
    <t>Mitigate – Awareness training, 
backup policies</t>
  </si>
  <si>
    <t>DB-001</t>
  </si>
  <si>
    <t>SQL Injection attack could 
expose or manipulate sensitive data.</t>
  </si>
  <si>
    <t>MySQL 8.0 
Database</t>
  </si>
  <si>
    <t>Hackers, 
External 
Attackers</t>
  </si>
  <si>
    <t>Poor input validation, 
lack of query sanitization</t>
  </si>
  <si>
    <t>WAF, SSL/TLS, 
vulnerability scans</t>
  </si>
  <si>
    <t>Mitigate – Enforce parameterized queries,
 periodic penetration testing</t>
  </si>
  <si>
    <t>DB-002</t>
  </si>
  <si>
    <t>Privileged users may abuse access
 rights to extract or modify data.</t>
  </si>
  <si>
    <t>DBAs, 
Developers, 
Admins</t>
  </si>
  <si>
    <t>Excessive privileges, 
weak logging</t>
  </si>
  <si>
    <t>DB-003</t>
  </si>
  <si>
    <t>Database outage caused by misconfiguration, 
hardware failure, or DDoS attack.</t>
  </si>
  <si>
    <t>Botnets, 
Human Error, 
Hardware</t>
  </si>
  <si>
    <t>Single point of failure,
 weak redundancy</t>
  </si>
  <si>
    <t>Transfer – Implement HA clustering, 
cloud-based failover,Daily backups</t>
  </si>
  <si>
    <t>DB-004</t>
  </si>
  <si>
    <t>Compliance</t>
  </si>
  <si>
    <t>Non-compliance with ISO 27001 / PCI DSS due to storage of customer payment and personal data.</t>
  </si>
  <si>
    <t>Regulators, Auditors</t>
  </si>
  <si>
    <t>Missing PCI DSS technical controls</t>
  </si>
  <si>
    <t>Mitigate – Tokenization, enforce PCI DSS controls, align with ISO 27001 Annex A requirements. It is required to separate E-commerce Catalog data from Customer Data to evaluate risks and compliance obligations independently.</t>
  </si>
  <si>
    <t>Avoid – migrate to supported platforms, enforce patch management, replace legacy components</t>
  </si>
  <si>
    <t>Mitigate – enforce access restrictions, apply MFA, patching, endpoint protection</t>
  </si>
  <si>
    <t>Mitigate – harden firewall configs, enable monitoring, enforce network segmentation</t>
  </si>
  <si>
    <t xml:space="preserve">Web Servers </t>
  </si>
  <si>
    <t xml:space="preserve">Payment Processing 
Servers </t>
  </si>
  <si>
    <t xml:space="preserve">Mobile App </t>
  </si>
  <si>
    <t>Daily Vulnerability Scans</t>
  </si>
  <si>
    <t>Mitigate – Regular maintenance , Redundancy for POS</t>
  </si>
  <si>
    <t>IT /
Application Development / Security Team</t>
  </si>
  <si>
    <t>Mitigate – Secure coding standards, Dev training, regular penetration testing</t>
  </si>
  <si>
    <t>SSL/TLS, WAF, Daily Vulnerability Scans</t>
  </si>
  <si>
    <t>Mobile Development / App Security Team</t>
  </si>
  <si>
    <t>Mitigate – API hardening, code obfuscation, stronger auth (MFA, token-based)</t>
  </si>
  <si>
    <t>Payment Operations +
Security Team</t>
  </si>
  <si>
    <t>Finance/ERP Owner + IT Security</t>
  </si>
  <si>
    <t>Mitigate – Strengthen RBAC, 
enforce least privilege,
enable audit logging</t>
  </si>
  <si>
    <t>WAF, SSL/TLS, 
Daily Vulnerability Scans</t>
  </si>
  <si>
    <t>Mitigate + Accept – Continuous scanning, patch mgmt, Threat Intel monitoring</t>
  </si>
  <si>
    <t>DBA + Dev Team</t>
  </si>
  <si>
    <t>Mitigate – least privilege, audit logging, RBAC, encryption</t>
  </si>
  <si>
    <t>DBA +
 IT Infrastructure</t>
  </si>
  <si>
    <t>DBA + 
Security Team</t>
  </si>
  <si>
    <t>Compliance Officer + DBA + Security Team</t>
  </si>
  <si>
    <t>Mitigate – PCI DSS controls, 
tokenization,Encryption of cardholder data</t>
  </si>
  <si>
    <t>Mitigate – MFA, DLP solutions,
DB encrption,,Access control hardening</t>
  </si>
  <si>
    <t>Mitigate – Brand monitoring services,
takedown services</t>
  </si>
  <si>
    <t>Expected to occur very rarely (once in 5–10 years)</t>
  </si>
  <si>
    <t>System Admin Lead &amp;
Infrastructure</t>
  </si>
  <si>
    <t>Information Security Manager</t>
  </si>
  <si>
    <t>IT &amp;
Network Security Manager</t>
  </si>
  <si>
    <t>Business Continuity Manager</t>
  </si>
  <si>
    <t>Lack of monitoring/alerting</t>
  </si>
  <si>
    <t>control Effectiveness</t>
  </si>
  <si>
    <t>Residual Risk</t>
  </si>
  <si>
    <t>Effectiveness level</t>
  </si>
  <si>
    <t>Excellent</t>
  </si>
  <si>
    <t>Good</t>
  </si>
  <si>
    <t>Fair</t>
  </si>
  <si>
    <t>Weak</t>
  </si>
  <si>
    <t>Ineffective</t>
  </si>
  <si>
    <t>Effectiveness</t>
  </si>
  <si>
    <t>Controls fully mitigate the risk</t>
  </si>
  <si>
    <t>Controls significantly reduce risk</t>
  </si>
  <si>
    <t>control partially reduce risk</t>
  </si>
  <si>
    <t>controls provide minimal reduction</t>
  </si>
  <si>
    <t>Controls provide almost no reduction</t>
  </si>
  <si>
    <t>WAF + SSL/TLS + Daily Vulnerability Scans</t>
  </si>
  <si>
    <t>SSL/TLS, Daily Vulnerability Scans</t>
  </si>
  <si>
    <t>SSL/TLS, 
Vulnerability Scans</t>
  </si>
  <si>
    <t>WAF, SSL/TLS,
 Vulnerability Scans</t>
  </si>
  <si>
    <t>Vulnerability Scans, 
SSL/TLS, WAF</t>
  </si>
  <si>
    <t>Data leakage through phishing or malware infections on employee desktops</t>
  </si>
  <si>
    <t>Mitigate – enforce stronger endpoint protection and user awareness</t>
  </si>
  <si>
    <t xml:space="preserve">Vulnerabilities </t>
  </si>
  <si>
    <t xml:space="preserve">Risk 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</si>
</sst>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vertical="center" wrapText="1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textRotation="90"/>
    </xf>
    <xf numFmtId="0" fontId="0" fillId="2" borderId="0" xfId="0" applyFill="1" applyAlignment="1">
      <alignment horizontal="center" vertical="center"/>
    </xf>
    <xf numFmtId="15" fontId="0" fillId="7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7CFE6-41A8-4B45-A4D6-33EEA7052C04}" name="Table1" displayName="Table1" ref="A3:C8" totalsRowShown="0" headerRowDxfId="24">
  <autoFilter ref="A3:C8" xr:uid="{E917CFE6-41A8-4B45-A4D6-33EEA7052C04}">
    <filterColumn colId="0" hiddenButton="1"/>
    <filterColumn colId="1" hiddenButton="1"/>
    <filterColumn colId="2" hiddenButton="1"/>
  </autoFilter>
  <tableColumns count="3">
    <tableColumn id="1" xr3:uid="{ACED9E89-F540-4E2B-A183-78B9699F2FAA}" name="Score" dataDxfId="23"/>
    <tableColumn id="2" xr3:uid="{4DD8ABF8-63A1-41FB-90D0-709D40AD4DE8}" name="Impact level" dataDxfId="22"/>
    <tableColumn id="3" xr3:uid="{2D536389-DCFC-47BE-8034-DD06661D6127}" name="Desciption" dataDxfId="2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8522F-D9AD-4847-8DD1-14B63D7F9ECA}" name="Table2" displayName="Table2" ref="E3:G8" totalsRowShown="0" headerRowDxfId="20" dataDxfId="19">
  <autoFilter ref="E3:G8" xr:uid="{3D58522F-D9AD-4847-8DD1-14B63D7F9ECA}">
    <filterColumn colId="0" hiddenButton="1"/>
    <filterColumn colId="1" hiddenButton="1"/>
    <filterColumn colId="2" hiddenButton="1"/>
  </autoFilter>
  <tableColumns count="3">
    <tableColumn id="1" xr3:uid="{F7985F8A-528C-46FC-B148-AC849DDA9F20}" name="Score" dataDxfId="18"/>
    <tableColumn id="2" xr3:uid="{D70EC1FC-A4A1-41B5-8B86-A11A4E1C1CB5}" name="Likelihood Level" dataDxfId="17"/>
    <tableColumn id="3" xr3:uid="{DBC02DB4-D6A8-4F96-BC61-C2F20CB49722}" name="Description" dataDxfId="1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8718A1-27CE-4B44-9B6B-EC5A65B2CAF5}" name="Table3" displayName="Table3" ref="O3:P7" totalsRowShown="0" dataDxfId="15">
  <autoFilter ref="O3:P7" xr:uid="{2D8718A1-27CE-4B44-9B6B-EC5A65B2CAF5}">
    <filterColumn colId="0" hiddenButton="1"/>
    <filterColumn colId="1" hiddenButton="1"/>
  </autoFilter>
  <tableColumns count="2">
    <tableColumn id="1" xr3:uid="{E6ED2154-B322-4B31-B800-A7ED02744167}" name="Risk Score" dataDxfId="14"/>
    <tableColumn id="2" xr3:uid="{FF5150F2-D23D-4382-8E61-2112353B7C8B}" name="Level" dataDxfId="1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78369E-DB6C-4656-B857-A0D45553CE7D}" name="Table25" displayName="Table25" ref="R3:T8" totalsRowShown="0" headerRowDxfId="12" dataDxfId="11">
  <autoFilter ref="R3:T8" xr:uid="{E578369E-DB6C-4656-B857-A0D45553CE7D}">
    <filterColumn colId="0" hiddenButton="1"/>
    <filterColumn colId="1" hiddenButton="1"/>
    <filterColumn colId="2" hiddenButton="1"/>
  </autoFilter>
  <tableColumns count="3">
    <tableColumn id="1" xr3:uid="{C965789D-82C8-46CE-ABFC-2614BCF22EAC}" name="Score" dataDxfId="10"/>
    <tableColumn id="2" xr3:uid="{61C7C5C6-23F9-4A3C-91E4-FBF778B957C3}" name="Effectiveness level" dataDxfId="9"/>
    <tableColumn id="3" xr3:uid="{EABE1391-A2A1-4AF1-AC1E-3686FE9FC178}" name="Description" dataDxfId="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DD8B-C6FB-481D-A499-E4F86CBD223B}">
  <dimension ref="A1:O24"/>
  <sheetViews>
    <sheetView tabSelected="1" zoomScale="88" workbookViewId="0">
      <pane ySplit="1" topLeftCell="A2" activePane="bottomLeft" state="frozen"/>
      <selection pane="bottomLeft" activeCell="Q3" sqref="Q3"/>
    </sheetView>
  </sheetViews>
  <sheetFormatPr defaultRowHeight="15" x14ac:dyDescent="0.25"/>
  <cols>
    <col min="1" max="1" width="10.5703125" customWidth="1"/>
    <col min="2" max="2" width="15.85546875" customWidth="1"/>
    <col min="3" max="3" width="34.28515625" customWidth="1"/>
    <col min="4" max="4" width="15.140625" customWidth="1"/>
    <col min="5" max="5" width="13.5703125" customWidth="1"/>
    <col min="6" max="6" width="22.140625" customWidth="1"/>
    <col min="7" max="7" width="16.42578125" customWidth="1"/>
    <col min="8" max="8" width="14.42578125" customWidth="1"/>
    <col min="9" max="9" width="12.85546875" customWidth="1"/>
    <col min="10" max="11" width="20.7109375" customWidth="1"/>
    <col min="12" max="12" width="16.7109375" customWidth="1"/>
    <col min="13" max="13" width="16.28515625" customWidth="1"/>
    <col min="14" max="14" width="33.7109375" customWidth="1"/>
    <col min="15" max="15" width="13.7109375" customWidth="1"/>
    <col min="18" max="18" width="12.140625" customWidth="1"/>
    <col min="19" max="19" width="2.5703125" customWidth="1"/>
    <col min="20" max="20" width="12" customWidth="1"/>
    <col min="22" max="22" width="8.42578125" customWidth="1"/>
    <col min="23" max="23" width="9.42578125" customWidth="1"/>
    <col min="24" max="24" width="9.85546875" customWidth="1"/>
  </cols>
  <sheetData>
    <row r="1" spans="1:15" ht="30" x14ac:dyDescent="0.25">
      <c r="A1" s="17" t="s">
        <v>8</v>
      </c>
      <c r="B1" s="5" t="s">
        <v>231</v>
      </c>
      <c r="C1" s="7" t="s">
        <v>9</v>
      </c>
      <c r="D1" s="8" t="s">
        <v>10</v>
      </c>
      <c r="E1" s="8" t="s">
        <v>11</v>
      </c>
      <c r="F1" s="8" t="s">
        <v>230</v>
      </c>
      <c r="G1" s="7" t="s">
        <v>12</v>
      </c>
      <c r="H1" s="7" t="s">
        <v>13</v>
      </c>
      <c r="I1" s="7" t="s">
        <v>19</v>
      </c>
      <c r="J1" s="7" t="s">
        <v>14</v>
      </c>
      <c r="K1" s="6" t="s">
        <v>209</v>
      </c>
      <c r="L1" s="7" t="s">
        <v>210</v>
      </c>
      <c r="M1" s="6" t="s">
        <v>15</v>
      </c>
      <c r="N1" s="7" t="s">
        <v>16</v>
      </c>
      <c r="O1" s="18" t="s">
        <v>17</v>
      </c>
    </row>
    <row r="2" spans="1:15" ht="75" customHeight="1" x14ac:dyDescent="0.25">
      <c r="A2" s="17" t="s">
        <v>55</v>
      </c>
      <c r="B2" s="16" t="s">
        <v>56</v>
      </c>
      <c r="C2" s="10" t="s">
        <v>57</v>
      </c>
      <c r="D2" s="11" t="s">
        <v>180</v>
      </c>
      <c r="E2" s="11" t="s">
        <v>58</v>
      </c>
      <c r="F2" s="12" t="s">
        <v>59</v>
      </c>
      <c r="G2" s="13" t="s">
        <v>2</v>
      </c>
      <c r="H2" s="13" t="s">
        <v>24</v>
      </c>
      <c r="I2" s="15" t="str">
        <f>_xlfn.LET(
  _xlpm.l, _xlfn.XLOOKUP(G2, Standards!$F$4:$F$9, Standards!$E$4:$E$9),
  _xlpm.i, _xlfn.XLOOKUP(H2, Standards!$B$4:$B$9, Standards!$A$4:$A$9),
  _xlpm.s, _xlpm.l*_xlpm.i,
  IF(OR(G2="",H2=""),"", _xlfn.XLOOKUP(_xlpm.s, Standards!$O$4:$O$7, Standards!$P$4:$P$7,,-1))
)</f>
        <v>Critical</v>
      </c>
      <c r="J2" s="14" t="s">
        <v>223</v>
      </c>
      <c r="K2" s="26" t="s">
        <v>216</v>
      </c>
      <c r="L2" s="15" t="str">
        <f>_xlfn.LET(
  _xlpm.l, _xlfn.XLOOKUP(G2, Standards!$F$4:$F$9, Standards!$E$4:$E$9),
  _xlpm.i, _xlfn.XLOOKUP(H2, Standards!$B$4:$B$9, Standards!$A$4:$A$9),
  _xlpm.s, _xlpm.l*_xlpm.i,
  _xlpm.ce_raw, IFERROR(VALUE(K2), _xlfn.XLOOKUP(K2, Standards!$S$4:$S$8, Standards!$R$4:$R$8)),
  _xlpm.ce, MIN(1, MAX(0, _xlpm.ce_raw)),
  _xlpm.r, _xlpm.s*(1-_xlpm.ce),
  IF(OR(G2="",H2="",K2=""),"", _xlfn.XLOOKUP(_xlpm.r, Standards!$O$4:$O$7, Standards!$P$4:$P$7,,-1))
)</f>
        <v>High</v>
      </c>
      <c r="M2" s="26" t="s">
        <v>204</v>
      </c>
      <c r="N2" s="12" t="s">
        <v>177</v>
      </c>
      <c r="O2" s="32">
        <v>45891</v>
      </c>
    </row>
    <row r="3" spans="1:15" ht="95.25" customHeight="1" x14ac:dyDescent="0.25">
      <c r="A3" s="17" t="s">
        <v>61</v>
      </c>
      <c r="B3" s="9" t="s">
        <v>62</v>
      </c>
      <c r="C3" s="19" t="s">
        <v>63</v>
      </c>
      <c r="D3" s="19" t="s">
        <v>181</v>
      </c>
      <c r="E3" s="20" t="s">
        <v>64</v>
      </c>
      <c r="F3" s="19" t="s">
        <v>65</v>
      </c>
      <c r="G3" s="9" t="s">
        <v>2</v>
      </c>
      <c r="H3" s="9" t="s">
        <v>25</v>
      </c>
      <c r="I3" s="15" t="str">
        <f>_xlfn.LET(
  _xlpm.l, _xlfn.XLOOKUP(G3, Standards!$F$4:$F$9, Standards!$E$4:$E$9),
  _xlpm.i, _xlfn.XLOOKUP(H3, Standards!$B$4:$B$9, Standards!$A$4:$A$9),
  _xlpm.s, _xlpm.l*_xlpm.i,
  IF(OR(G3="",H3=""),"", _xlfn.XLOOKUP(_xlpm.s, Standards!$O$4:$O$7, Standards!$P$4:$P$7,,-1))
)</f>
        <v>High</v>
      </c>
      <c r="J3" s="14" t="s">
        <v>223</v>
      </c>
      <c r="K3" s="26" t="s">
        <v>214</v>
      </c>
      <c r="L3" s="15" t="str">
        <f>_xlfn.LET(
  _xlpm.l, _xlfn.XLOOKUP(G3, Standards!$F$4:$F$9, Standards!$E$4:$E$9),
  _xlpm.i, _xlfn.XLOOKUP(H3, Standards!$B$4:$B$9, Standards!$A$4:$A$9),
  _xlpm.s, _xlpm.l*_xlpm.i,
  _xlpm.ce_raw, IFERROR(VALUE(K3), _xlfn.XLOOKUP(K3, Standards!$S$4:$S$8, Standards!$R$4:$R$8)),
  _xlpm.ce, MIN(1, MAX(0, _xlpm.ce_raw)),
  _xlpm.r, _xlpm.s*(1-_xlpm.ce),
  IF(OR(G3="",H3="",K3=""),"", _xlfn.XLOOKUP(_xlpm.r, Standards!$O$4:$O$7, Standards!$P$4:$P$7,,-1))
)</f>
        <v>Medium</v>
      </c>
      <c r="M3" s="26" t="s">
        <v>205</v>
      </c>
      <c r="N3" s="19" t="s">
        <v>178</v>
      </c>
      <c r="O3" s="32">
        <v>45891</v>
      </c>
    </row>
    <row r="4" spans="1:15" ht="95.25" customHeight="1" x14ac:dyDescent="0.25">
      <c r="A4" s="17" t="s">
        <v>66</v>
      </c>
      <c r="B4" s="9" t="s">
        <v>67</v>
      </c>
      <c r="C4" s="19" t="s">
        <v>68</v>
      </c>
      <c r="D4" s="19" t="s">
        <v>69</v>
      </c>
      <c r="E4" s="20" t="s">
        <v>18</v>
      </c>
      <c r="F4" s="19" t="s">
        <v>70</v>
      </c>
      <c r="G4" s="9" t="s">
        <v>2</v>
      </c>
      <c r="H4" s="9" t="s">
        <v>25</v>
      </c>
      <c r="I4" s="15" t="str">
        <f>_xlfn.LET(
  _xlpm.l, _xlfn.XLOOKUP(G4, Standards!$F$4:$F$9, Standards!$E$4:$E$9),
  _xlpm.i, _xlfn.XLOOKUP(H4, Standards!$B$4:$B$9, Standards!$A$4:$A$9),
  _xlpm.s, _xlpm.l*_xlpm.i,
  IF(OR(G4="",H4=""),"", _xlfn.XLOOKUP(_xlpm.s, Standards!$O$4:$O$7, Standards!$P$4:$P$7,,-1))
)</f>
        <v>High</v>
      </c>
      <c r="J4" s="14" t="s">
        <v>223</v>
      </c>
      <c r="K4" s="27" t="s">
        <v>214</v>
      </c>
      <c r="L4" s="15" t="str">
        <f>_xlfn.LET(
  _xlpm.l, _xlfn.XLOOKUP(G4, Standards!$F$4:$F$9, Standards!$E$4:$E$9),
  _xlpm.i, _xlfn.XLOOKUP(H4, Standards!$B$4:$B$9, Standards!$A$4:$A$9),
  _xlpm.s, _xlpm.l*_xlpm.i,
  _xlpm.ce_raw, IFERROR(VALUE(K4), _xlfn.XLOOKUP(K4, Standards!$S$4:$S$8, Standards!$R$4:$R$8)),
  _xlpm.ce, MIN(1, MAX(0, _xlpm.ce_raw)),
  _xlpm.r, _xlpm.s*(1-_xlpm.ce),
  IF(OR(G4="",H4="",K4=""),"", _xlfn.XLOOKUP(_xlpm.r, Standards!$O$4:$O$7, Standards!$P$4:$P$7,,-1))
)</f>
        <v>Medium</v>
      </c>
      <c r="M4" s="26" t="s">
        <v>206</v>
      </c>
      <c r="N4" s="19" t="s">
        <v>179</v>
      </c>
      <c r="O4" s="32">
        <v>45891</v>
      </c>
    </row>
    <row r="5" spans="1:15" ht="95.25" customHeight="1" x14ac:dyDescent="0.25">
      <c r="A5" s="17" t="s">
        <v>71</v>
      </c>
      <c r="B5" s="9" t="s">
        <v>72</v>
      </c>
      <c r="C5" s="19" t="s">
        <v>228</v>
      </c>
      <c r="D5" s="19" t="s">
        <v>73</v>
      </c>
      <c r="E5" s="20" t="s">
        <v>74</v>
      </c>
      <c r="F5" s="19" t="s">
        <v>75</v>
      </c>
      <c r="G5" s="9" t="s">
        <v>3</v>
      </c>
      <c r="H5" s="9" t="s">
        <v>26</v>
      </c>
      <c r="I5" s="15" t="str">
        <f>_xlfn.LET(
  _xlpm.l, _xlfn.XLOOKUP(G5, Standards!$F$4:$F$9, Standards!$E$4:$E$9),
  _xlpm.i, _xlfn.XLOOKUP(H5, Standards!$B$4:$B$9, Standards!$A$4:$A$9),
  _xlpm.s, _xlpm.l*_xlpm.i,
  IF(OR(G5="",H5=""),"", _xlfn.XLOOKUP(_xlpm.s, Standards!$O$4:$O$7, Standards!$P$4:$P$7,,-1))
)</f>
        <v>Medium</v>
      </c>
      <c r="J5" s="19" t="s">
        <v>183</v>
      </c>
      <c r="K5" s="27" t="s">
        <v>215</v>
      </c>
      <c r="L5" s="15" t="str">
        <f>_xlfn.LET(
  _xlpm.l, _xlfn.XLOOKUP(G5, Standards!$F$4:$F$9, Standards!$E$4:$E$9),
  _xlpm.i, _xlfn.XLOOKUP(H5, Standards!$B$4:$B$9, Standards!$A$4:$A$9),
  _xlpm.s, _xlpm.l*_xlpm.i,
  _xlpm.ce_raw, IFERROR(VALUE(K5), _xlfn.XLOOKUP(K5, Standards!$S$4:$S$8, Standards!$R$4:$R$8)),
  _xlpm.ce, MIN(1, MAX(0, _xlpm.ce_raw)),
  _xlpm.r, _xlpm.s*(1-_xlpm.ce),
  IF(OR(G5="",H5="",K5=""),"", _xlfn.XLOOKUP(_xlpm.r, Standards!$O$4:$O$7, Standards!$P$4:$P$7,,-1))
)</f>
        <v>Medium</v>
      </c>
      <c r="M5" s="26" t="s">
        <v>60</v>
      </c>
      <c r="N5" s="19" t="s">
        <v>229</v>
      </c>
      <c r="O5" s="32">
        <v>45891</v>
      </c>
    </row>
    <row r="6" spans="1:15" ht="95.25" customHeight="1" x14ac:dyDescent="0.25">
      <c r="A6" s="17" t="s">
        <v>76</v>
      </c>
      <c r="B6" s="9" t="s">
        <v>77</v>
      </c>
      <c r="C6" s="19" t="s">
        <v>78</v>
      </c>
      <c r="D6" s="19" t="s">
        <v>79</v>
      </c>
      <c r="E6" s="20" t="s">
        <v>80</v>
      </c>
      <c r="F6" s="19" t="s">
        <v>208</v>
      </c>
      <c r="G6" s="9" t="s">
        <v>3</v>
      </c>
      <c r="H6" s="9" t="s">
        <v>26</v>
      </c>
      <c r="I6" s="15" t="str">
        <f>_xlfn.LET(
  _xlpm.l, _xlfn.XLOOKUP(G6, Standards!$F$4:$F$9, Standards!$E$4:$E$9),
  _xlpm.i, _xlfn.XLOOKUP(H6, Standards!$B$4:$B$9, Standards!$A$4:$A$9),
  _xlpm.s, _xlpm.l*_xlpm.i,
  IF(OR(G6="",H6=""),"", _xlfn.XLOOKUP(_xlpm.s, Standards!$O$4:$O$7, Standards!$P$4:$P$7,,-1))
)</f>
        <v>Medium</v>
      </c>
      <c r="J6" s="19"/>
      <c r="K6" s="27" t="s">
        <v>216</v>
      </c>
      <c r="L6" s="15" t="str">
        <f>_xlfn.LET(
  _xlpm.l, _xlfn.XLOOKUP(G6, Standards!$F$4:$F$9, Standards!$E$4:$E$9),
  _xlpm.i, _xlfn.XLOOKUP(H6, Standards!$B$4:$B$9, Standards!$A$4:$A$9),
  _xlpm.s, _xlpm.l*_xlpm.i,
  _xlpm.ce_raw, IFERROR(VALUE(K6), _xlfn.XLOOKUP(K6, Standards!$S$4:$S$8, Standards!$R$4:$R$8)),
  _xlpm.ce, MIN(1, MAX(0, _xlpm.ce_raw)),
  _xlpm.r, _xlpm.s*(1-_xlpm.ce),
  IF(OR(G6="",H6="",K6=""),"", _xlfn.XLOOKUP(_xlpm.r, Standards!$O$4:$O$7, Standards!$P$4:$P$7,,-1))
)</f>
        <v>Medium</v>
      </c>
      <c r="M6" s="26" t="s">
        <v>207</v>
      </c>
      <c r="N6" s="19" t="s">
        <v>184</v>
      </c>
      <c r="O6" s="32">
        <v>45891</v>
      </c>
    </row>
    <row r="7" spans="1:15" ht="95.25" customHeight="1" x14ac:dyDescent="0.25">
      <c r="A7" s="17" t="s">
        <v>81</v>
      </c>
      <c r="B7" s="20" t="s">
        <v>82</v>
      </c>
      <c r="C7" s="19" t="s">
        <v>83</v>
      </c>
      <c r="D7" s="19" t="s">
        <v>84</v>
      </c>
      <c r="E7" s="20" t="s">
        <v>85</v>
      </c>
      <c r="F7" s="19" t="s">
        <v>86</v>
      </c>
      <c r="G7" s="9" t="s">
        <v>2</v>
      </c>
      <c r="H7" s="9" t="s">
        <v>24</v>
      </c>
      <c r="I7" s="15" t="str">
        <f>_xlfn.LET(
  _xlpm.l, _xlfn.XLOOKUP(G7, Standards!$F$4:$F$9, Standards!$E$4:$E$9),
  _xlpm.i, _xlfn.XLOOKUP(H7, Standards!$B$4:$B$9, Standards!$A$4:$A$9),
  _xlpm.s, _xlpm.l*_xlpm.i,
  IF(OR(G7="",H7=""),"", _xlfn.XLOOKUP(_xlpm.s, Standards!$O$4:$O$7, Standards!$P$4:$P$7,,-1))
)</f>
        <v>Critical</v>
      </c>
      <c r="J7" s="19" t="s">
        <v>223</v>
      </c>
      <c r="K7" s="27" t="s">
        <v>214</v>
      </c>
      <c r="L7" s="15" t="str">
        <f>_xlfn.LET(
  _xlpm.l, _xlfn.XLOOKUP(G7, Standards!$F$4:$F$9, Standards!$E$4:$E$9),
  _xlpm.i, _xlfn.XLOOKUP(H7, Standards!$B$4:$B$9, Standards!$A$4:$A$9),
  _xlpm.s, _xlpm.l*_xlpm.i,
  _xlpm.ce_raw, IFERROR(VALUE(K7), _xlfn.XLOOKUP(K7, Standards!$S$4:$S$8, Standards!$R$4:$R$8)),
  _xlpm.ce, MIN(1, MAX(0, _xlpm.ce_raw)),
  _xlpm.r, _xlpm.s*(1-_xlpm.ce),
  IF(OR(G7="",H7="",K7=""),"", _xlfn.XLOOKUP(_xlpm.r, Standards!$O$4:$O$7, Standards!$P$4:$P$7,,-1))
)</f>
        <v>Medium</v>
      </c>
      <c r="M7" s="26" t="s">
        <v>185</v>
      </c>
      <c r="N7" s="19" t="s">
        <v>186</v>
      </c>
      <c r="O7" s="32">
        <v>45891</v>
      </c>
    </row>
    <row r="8" spans="1:15" ht="127.5" customHeight="1" x14ac:dyDescent="0.25">
      <c r="A8" s="17" t="s">
        <v>87</v>
      </c>
      <c r="B8" s="9" t="s">
        <v>88</v>
      </c>
      <c r="C8" s="20" t="s">
        <v>89</v>
      </c>
      <c r="D8" s="20" t="s">
        <v>182</v>
      </c>
      <c r="E8" s="20" t="s">
        <v>85</v>
      </c>
      <c r="F8" s="20" t="s">
        <v>90</v>
      </c>
      <c r="G8" s="9" t="s">
        <v>3</v>
      </c>
      <c r="H8" s="9" t="s">
        <v>26</v>
      </c>
      <c r="I8" s="15" t="str">
        <f>_xlfn.LET(
  _xlpm.l, _xlfn.XLOOKUP(G8, Standards!$F$4:$F$9, Standards!$E$4:$E$9),
  _xlpm.i, _xlfn.XLOOKUP(H8, Standards!$B$4:$B$9, Standards!$A$4:$A$9),
  _xlpm.s, _xlpm.l*_xlpm.i,
  IF(OR(G8="",H8=""),"", _xlfn.XLOOKUP(_xlpm.s, Standards!$O$4:$O$7, Standards!$P$4:$P$7,,-1))
)</f>
        <v>Medium</v>
      </c>
      <c r="J8" s="20" t="s">
        <v>187</v>
      </c>
      <c r="K8" s="27" t="s">
        <v>215</v>
      </c>
      <c r="L8" s="15" t="str">
        <f>_xlfn.LET(
  _xlpm.l, _xlfn.XLOOKUP(G8, Standards!$F$4:$F$9, Standards!$E$4:$E$9),
  _xlpm.i, _xlfn.XLOOKUP(H8, Standards!$B$4:$B$9, Standards!$A$4:$A$9),
  _xlpm.s, _xlpm.l*_xlpm.i,
  _xlpm.ce_raw, IFERROR(VALUE(K8), _xlfn.XLOOKUP(K8, Standards!$S$4:$S$8, Standards!$R$4:$R$8)),
  _xlpm.ce, MIN(1, MAX(0, _xlpm.ce_raw)),
  _xlpm.r, _xlpm.s*(1-_xlpm.ce),
  IF(OR(G8="",H8="",K8=""),"", _xlfn.XLOOKUP(_xlpm.r, Standards!$O$4:$O$7, Standards!$P$4:$P$7,,-1))
)</f>
        <v>Medium</v>
      </c>
      <c r="M8" s="26" t="s">
        <v>188</v>
      </c>
      <c r="N8" s="19" t="s">
        <v>189</v>
      </c>
      <c r="O8" s="32">
        <v>45891</v>
      </c>
    </row>
    <row r="9" spans="1:15" ht="114" customHeight="1" x14ac:dyDescent="0.25">
      <c r="A9" s="17" t="s">
        <v>91</v>
      </c>
      <c r="B9" s="9" t="s">
        <v>62</v>
      </c>
      <c r="C9" s="20" t="s">
        <v>92</v>
      </c>
      <c r="D9" s="20" t="s">
        <v>93</v>
      </c>
      <c r="E9" s="9" t="s">
        <v>94</v>
      </c>
      <c r="F9" s="20" t="s">
        <v>95</v>
      </c>
      <c r="G9" s="9" t="s">
        <v>2</v>
      </c>
      <c r="H9" s="9" t="s">
        <v>25</v>
      </c>
      <c r="I9" s="15" t="str">
        <f>_xlfn.LET(
  _xlpm.l, _xlfn.XLOOKUP(G9, Standards!$F$4:$F$9, Standards!$E$4:$E$9),
  _xlpm.i, _xlfn.XLOOKUP(H9, Standards!$B$4:$B$9, Standards!$A$4:$A$9),
  _xlpm.s, _xlpm.l*_xlpm.i,
  IF(OR(G9="",H9=""),"", _xlfn.XLOOKUP(_xlpm.s, Standards!$O$4:$O$7, Standards!$P$4:$P$7,,-1))
)</f>
        <v>High</v>
      </c>
      <c r="J9" s="20" t="s">
        <v>187</v>
      </c>
      <c r="K9" s="20" t="s">
        <v>214</v>
      </c>
      <c r="L9" s="15" t="str">
        <f>_xlfn.LET(
  _xlpm.l, _xlfn.XLOOKUP(G9, Standards!$F$4:$F$9, Standards!$E$4:$E$9),
  _xlpm.i, _xlfn.XLOOKUP(H9, Standards!$B$4:$B$9, Standards!$A$4:$A$9),
  _xlpm.s, _xlpm.l*_xlpm.i,
  _xlpm.ce_raw, IFERROR(VALUE(K9), _xlfn.XLOOKUP(K9, Standards!$S$4:$S$8, Standards!$R$4:$R$8)),
  _xlpm.ce, MIN(1, MAX(0, _xlpm.ce_raw)),
  _xlpm.r, _xlpm.s*(1-_xlpm.ce),
  IF(OR(G9="",H9="",K9=""),"", _xlfn.XLOOKUP(_xlpm.r, Standards!$O$4:$O$7, Standards!$P$4:$P$7,,-1))
)</f>
        <v>Medium</v>
      </c>
      <c r="M9" s="20" t="s">
        <v>190</v>
      </c>
      <c r="N9" s="20" t="s">
        <v>97</v>
      </c>
      <c r="O9" s="32">
        <v>45891</v>
      </c>
    </row>
    <row r="10" spans="1:15" ht="83.25" customHeight="1" x14ac:dyDescent="0.25">
      <c r="A10" s="17" t="s">
        <v>98</v>
      </c>
      <c r="B10" s="20" t="s">
        <v>102</v>
      </c>
      <c r="C10" s="20" t="s">
        <v>103</v>
      </c>
      <c r="D10" s="20" t="s">
        <v>104</v>
      </c>
      <c r="E10" s="20" t="s">
        <v>100</v>
      </c>
      <c r="F10" s="20" t="s">
        <v>105</v>
      </c>
      <c r="G10" s="9" t="s">
        <v>3</v>
      </c>
      <c r="H10" s="9" t="s">
        <v>26</v>
      </c>
      <c r="I10" s="15" t="str">
        <f>_xlfn.LET(
  _xlpm.l, _xlfn.XLOOKUP(G10, Standards!$F$4:$F$9, Standards!$E$4:$E$9),
  _xlpm.i, _xlfn.XLOOKUP(H10, Standards!$B$4:$B$9, Standards!$A$4:$A$9),
  _xlpm.s, _xlpm.l*_xlpm.i,
  IF(OR(G10="",H10=""),"", _xlfn.XLOOKUP(_xlpm.s, Standards!$O$4:$O$7, Standards!$P$4:$P$7,,-1))
)</f>
        <v>Medium</v>
      </c>
      <c r="J10" s="9" t="s">
        <v>183</v>
      </c>
      <c r="K10" s="9" t="s">
        <v>215</v>
      </c>
      <c r="L10" s="15" t="str">
        <f>_xlfn.LET(
  _xlpm.l, _xlfn.XLOOKUP(G10, Standards!$F$4:$F$9, Standards!$E$4:$E$9),
  _xlpm.i, _xlfn.XLOOKUP(H10, Standards!$B$4:$B$9, Standards!$A$4:$A$9),
  _xlpm.s, _xlpm.l*_xlpm.i,
  _xlpm.ce_raw, IFERROR(VALUE(K10), _xlfn.XLOOKUP(K10, Standards!$S$4:$S$8, Standards!$R$4:$R$8)),
  _xlpm.ce, MIN(1, MAX(0, _xlpm.ce_raw)),
  _xlpm.r, _xlpm.s*(1-_xlpm.ce),
  IF(OR(G10="",H10="",K10=""),"", _xlfn.XLOOKUP(_xlpm.r, Standards!$O$4:$O$7, Standards!$P$4:$P$7,,-1))
)</f>
        <v>Medium</v>
      </c>
      <c r="M10" s="20" t="s">
        <v>191</v>
      </c>
      <c r="N10" s="20" t="s">
        <v>192</v>
      </c>
      <c r="O10" s="32">
        <v>45891</v>
      </c>
    </row>
    <row r="11" spans="1:15" ht="79.5" customHeight="1" x14ac:dyDescent="0.25">
      <c r="A11" s="17" t="s">
        <v>101</v>
      </c>
      <c r="B11" s="20" t="s">
        <v>107</v>
      </c>
      <c r="C11" s="20" t="s">
        <v>108</v>
      </c>
      <c r="D11" s="20" t="s">
        <v>109</v>
      </c>
      <c r="E11" s="9" t="s">
        <v>85</v>
      </c>
      <c r="F11" s="20" t="s">
        <v>110</v>
      </c>
      <c r="G11" s="9" t="s">
        <v>3</v>
      </c>
      <c r="H11" s="9" t="s">
        <v>25</v>
      </c>
      <c r="I11" s="15" t="str">
        <f>_xlfn.LET(
  _xlpm.l, _xlfn.XLOOKUP(G11, Standards!$F$4:$F$9, Standards!$E$4:$E$9),
  _xlpm.i, _xlfn.XLOOKUP(H11, Standards!$B$4:$B$9, Standards!$A$4:$A$9),
  _xlpm.s, _xlpm.l*_xlpm.i,
  IF(OR(G11="",H11=""),"", _xlfn.XLOOKUP(_xlpm.s, Standards!$O$4:$O$7, Standards!$P$4:$P$7,,-1))
)</f>
        <v>High</v>
      </c>
      <c r="J11" s="20" t="s">
        <v>193</v>
      </c>
      <c r="K11" s="20" t="s">
        <v>215</v>
      </c>
      <c r="L11" s="15" t="str">
        <f>_xlfn.LET(
  _xlpm.l, _xlfn.XLOOKUP(G11, Standards!$F$4:$F$9, Standards!$E$4:$E$9),
  _xlpm.i, _xlfn.XLOOKUP(H11, Standards!$B$4:$B$9, Standards!$A$4:$A$9),
  _xlpm.s, _xlpm.l*_xlpm.i,
  _xlpm.ce_raw, IFERROR(VALUE(K11), _xlfn.XLOOKUP(K11, Standards!$S$4:$S$8, Standards!$R$4:$R$8)),
  _xlpm.ce, MIN(1, MAX(0, _xlpm.ce_raw)),
  _xlpm.r, _xlpm.s*(1-_xlpm.ce),
  IF(OR(G11="",H11="",K11=""),"", _xlfn.XLOOKUP(_xlpm.r, Standards!$O$4:$O$7, Standards!$P$4:$P$7,,-1))
)</f>
        <v>Medium</v>
      </c>
      <c r="M11" s="9" t="s">
        <v>96</v>
      </c>
      <c r="N11" s="9" t="s">
        <v>111</v>
      </c>
      <c r="O11" s="32">
        <v>45891</v>
      </c>
    </row>
    <row r="12" spans="1:15" ht="57" customHeight="1" x14ac:dyDescent="0.25">
      <c r="A12" s="17" t="s">
        <v>106</v>
      </c>
      <c r="B12" s="20" t="s">
        <v>112</v>
      </c>
      <c r="C12" s="20" t="s">
        <v>113</v>
      </c>
      <c r="D12" s="20" t="s">
        <v>114</v>
      </c>
      <c r="E12" s="20" t="s">
        <v>115</v>
      </c>
      <c r="F12" s="9" t="s">
        <v>116</v>
      </c>
      <c r="G12" s="9" t="s">
        <v>36</v>
      </c>
      <c r="H12" s="9" t="s">
        <v>26</v>
      </c>
      <c r="I12" s="15" t="str">
        <f>_xlfn.LET(
  _xlpm.l, _xlfn.XLOOKUP(G12, Standards!$F$4:$F$9, Standards!$E$4:$E$9),
  _xlpm.i, _xlfn.XLOOKUP(H12, Standards!$B$4:$B$9, Standards!$A$4:$A$9),
  _xlpm.s, _xlpm.l*_xlpm.i,
  IF(OR(G12="",H12=""),"", _xlfn.XLOOKUP(_xlpm.s, Standards!$O$4:$O$7, Standards!$P$4:$P$7,,-1))
)</f>
        <v>Low</v>
      </c>
      <c r="J12" s="20" t="s">
        <v>183</v>
      </c>
      <c r="K12" s="20" t="s">
        <v>215</v>
      </c>
      <c r="L12" s="15" t="str">
        <f>_xlfn.LET(
  _xlpm.l, _xlfn.XLOOKUP(G12, Standards!$F$4:$F$9, Standards!$E$4:$E$9),
  _xlpm.i, _xlfn.XLOOKUP(H12, Standards!$B$4:$B$9, Standards!$A$4:$A$9),
  _xlpm.s, _xlpm.l*_xlpm.i,
  _xlpm.ce_raw, IFERROR(VALUE(K12), _xlfn.XLOOKUP(K12, Standards!$S$4:$S$8, Standards!$R$4:$R$8)),
  _xlpm.ce, MIN(1, MAX(0, _xlpm.ce_raw)),
  _xlpm.r, _xlpm.s*(1-_xlpm.ce),
  IF(OR(G12="",H12="",K12=""),"", _xlfn.XLOOKUP(_xlpm.r, Standards!$O$4:$O$7, Standards!$P$4:$P$7,,-1))
)</f>
        <v>Low</v>
      </c>
      <c r="M12" s="9" t="s">
        <v>96</v>
      </c>
      <c r="N12" s="20" t="s">
        <v>194</v>
      </c>
      <c r="O12" s="32">
        <v>45891</v>
      </c>
    </row>
    <row r="13" spans="1:15" ht="57" customHeight="1" x14ac:dyDescent="0.25">
      <c r="A13" s="17" t="s">
        <v>155</v>
      </c>
      <c r="B13" s="9" t="s">
        <v>62</v>
      </c>
      <c r="C13" s="20" t="s">
        <v>156</v>
      </c>
      <c r="D13" s="20" t="s">
        <v>157</v>
      </c>
      <c r="E13" s="20" t="s">
        <v>158</v>
      </c>
      <c r="F13" s="20" t="s">
        <v>159</v>
      </c>
      <c r="G13" s="9" t="s">
        <v>2</v>
      </c>
      <c r="H13" s="9" t="s">
        <v>24</v>
      </c>
      <c r="I13" s="15" t="str">
        <f>_xlfn.LET(
  _xlpm.l, _xlfn.XLOOKUP(G13, Standards!$F$4:$F$9, Standards!$E$4:$E$9),
  _xlpm.i, _xlfn.XLOOKUP(H13, Standards!$B$4:$B$9, Standards!$A$4:$A$9),
  _xlpm.s, _xlpm.l*_xlpm.i,
  IF(OR(G13="",H13=""),"", _xlfn.XLOOKUP(_xlpm.s, Standards!$O$4:$O$7, Standards!$P$4:$P$7,,-1))
)</f>
        <v>Critical</v>
      </c>
      <c r="J13" s="20" t="s">
        <v>160</v>
      </c>
      <c r="K13" s="20" t="s">
        <v>215</v>
      </c>
      <c r="L13" s="15" t="str">
        <f>_xlfn.LET(
  _xlpm.l, _xlfn.XLOOKUP(G13, Standards!$F$4:$F$9, Standards!$E$4:$E$9),
  _xlpm.i, _xlfn.XLOOKUP(H13, Standards!$B$4:$B$9, Standards!$A$4:$A$9),
  _xlpm.s, _xlpm.l*_xlpm.i,
  _xlpm.ce_raw, IFERROR(VALUE(K13), _xlfn.XLOOKUP(K13, Standards!$S$4:$S$8, Standards!$R$4:$R$8)),
  _xlpm.ce, MIN(1, MAX(0, _xlpm.ce_raw)),
  _xlpm.r, _xlpm.s*(1-_xlpm.ce),
  IF(OR(G13="",H13="",K13=""),"", _xlfn.XLOOKUP(_xlpm.r, Standards!$O$4:$O$7, Standards!$P$4:$P$7,,-1))
)</f>
        <v>High</v>
      </c>
      <c r="M13" s="9" t="s">
        <v>195</v>
      </c>
      <c r="N13" s="20" t="s">
        <v>161</v>
      </c>
      <c r="O13" s="32">
        <v>45891</v>
      </c>
    </row>
    <row r="14" spans="1:15" ht="57" customHeight="1" x14ac:dyDescent="0.25">
      <c r="A14" s="17" t="s">
        <v>162</v>
      </c>
      <c r="B14" s="9" t="s">
        <v>141</v>
      </c>
      <c r="C14" s="20" t="s">
        <v>163</v>
      </c>
      <c r="D14" s="20" t="s">
        <v>157</v>
      </c>
      <c r="E14" s="20" t="s">
        <v>164</v>
      </c>
      <c r="F14" s="20" t="s">
        <v>165</v>
      </c>
      <c r="G14" s="9" t="s">
        <v>3</v>
      </c>
      <c r="H14" s="9" t="s">
        <v>24</v>
      </c>
      <c r="I14" s="15" t="str">
        <f>_xlfn.LET(
  _xlpm.l, _xlfn.XLOOKUP(G14, Standards!$F$4:$F$9, Standards!$E$4:$E$9),
  _xlpm.i, _xlfn.XLOOKUP(H14, Standards!$B$4:$B$9, Standards!$A$4:$A$9),
  _xlpm.s, _xlpm.l*_xlpm.i,
  IF(OR(G14="",H14=""),"", _xlfn.XLOOKUP(_xlpm.s, Standards!$O$4:$O$7, Standards!$P$4:$P$7,,-1))
)</f>
        <v>High</v>
      </c>
      <c r="J14" s="9" t="s">
        <v>183</v>
      </c>
      <c r="K14" s="9" t="s">
        <v>215</v>
      </c>
      <c r="L14" s="15" t="str">
        <f>_xlfn.LET(
  _xlpm.l, _xlfn.XLOOKUP(G14, Standards!$F$4:$F$9, Standards!$E$4:$E$9),
  _xlpm.i, _xlfn.XLOOKUP(H14, Standards!$B$4:$B$9, Standards!$A$4:$A$9),
  _xlpm.s, _xlpm.l*_xlpm.i,
  _xlpm.ce_raw, IFERROR(VALUE(K14), _xlfn.XLOOKUP(K14, Standards!$S$4:$S$8, Standards!$R$4:$R$8)),
  _xlpm.ce, MIN(1, MAX(0, _xlpm.ce_raw)),
  _xlpm.r, _xlpm.s*(1-_xlpm.ce),
  IF(OR(G14="",H14="",K14=""),"", _xlfn.XLOOKUP(_xlpm.r, Standards!$O$4:$O$7, Standards!$P$4:$P$7,,-1))
)</f>
        <v>Medium</v>
      </c>
      <c r="M14" s="20" t="s">
        <v>198</v>
      </c>
      <c r="N14" s="20" t="s">
        <v>196</v>
      </c>
      <c r="O14" s="32">
        <v>45891</v>
      </c>
    </row>
    <row r="15" spans="1:15" ht="57" customHeight="1" x14ac:dyDescent="0.25">
      <c r="A15" s="17" t="s">
        <v>166</v>
      </c>
      <c r="B15" s="9" t="s">
        <v>77</v>
      </c>
      <c r="C15" s="20" t="s">
        <v>167</v>
      </c>
      <c r="D15" s="20" t="s">
        <v>157</v>
      </c>
      <c r="E15" s="20" t="s">
        <v>168</v>
      </c>
      <c r="F15" s="20" t="s">
        <v>169</v>
      </c>
      <c r="G15" s="9" t="s">
        <v>2</v>
      </c>
      <c r="H15" s="9" t="s">
        <v>25</v>
      </c>
      <c r="I15" s="15" t="str">
        <f>_xlfn.LET(
  _xlpm.l, _xlfn.XLOOKUP(G15, Standards!$F$4:$F$9, Standards!$E$4:$E$9),
  _xlpm.i, _xlfn.XLOOKUP(H15, Standards!$B$4:$B$9, Standards!$A$4:$A$9),
  _xlpm.s, _xlpm.l*_xlpm.i,
  IF(OR(G15="",H15=""),"", _xlfn.XLOOKUP(_xlpm.s, Standards!$O$4:$O$7, Standards!$P$4:$P$7,,-1))
)</f>
        <v>High</v>
      </c>
      <c r="J15" s="20" t="s">
        <v>183</v>
      </c>
      <c r="K15" s="20" t="s">
        <v>215</v>
      </c>
      <c r="L15" s="15" t="str">
        <f>_xlfn.LET(
  _xlpm.l, _xlfn.XLOOKUP(G15, Standards!$F$4:$F$9, Standards!$E$4:$E$9),
  _xlpm.i, _xlfn.XLOOKUP(H15, Standards!$B$4:$B$9, Standards!$A$4:$A$9),
  _xlpm.s, _xlpm.l*_xlpm.i,
  _xlpm.ce_raw, IFERROR(VALUE(K15), _xlfn.XLOOKUP(K15, Standards!$S$4:$S$8, Standards!$R$4:$R$8)),
  _xlpm.ce, MIN(1, MAX(0, _xlpm.ce_raw)),
  _xlpm.r, _xlpm.s*(1-_xlpm.ce),
  IF(OR(G15="",H15="",K15=""),"", _xlfn.XLOOKUP(_xlpm.r, Standards!$O$4:$O$7, Standards!$P$4:$P$7,,-1))
)</f>
        <v>Medium</v>
      </c>
      <c r="M15" s="20" t="s">
        <v>197</v>
      </c>
      <c r="N15" s="20" t="s">
        <v>170</v>
      </c>
      <c r="O15" s="32">
        <v>45891</v>
      </c>
    </row>
    <row r="16" spans="1:15" ht="107.25" customHeight="1" x14ac:dyDescent="0.25">
      <c r="A16" s="17" t="s">
        <v>171</v>
      </c>
      <c r="B16" s="9" t="s">
        <v>172</v>
      </c>
      <c r="C16" s="20" t="s">
        <v>173</v>
      </c>
      <c r="D16" s="20" t="s">
        <v>99</v>
      </c>
      <c r="E16" s="20" t="s">
        <v>174</v>
      </c>
      <c r="F16" s="20" t="s">
        <v>175</v>
      </c>
      <c r="G16" s="9" t="s">
        <v>2</v>
      </c>
      <c r="H16" s="9" t="s">
        <v>25</v>
      </c>
      <c r="I16" s="15" t="str">
        <f>_xlfn.LET(
  _xlpm.l, _xlfn.XLOOKUP(G16, Standards!$F$4:$F$9, Standards!$E$4:$E$9),
  _xlpm.i, _xlfn.XLOOKUP(H16, Standards!$B$4:$B$9, Standards!$A$4:$A$9),
  _xlpm.s, _xlpm.l*_xlpm.i,
  IF(OR(G16="",H16=""),"", _xlfn.XLOOKUP(_xlpm.s, Standards!$O$4:$O$7, Standards!$P$4:$P$7,,-1))
)</f>
        <v>High</v>
      </c>
      <c r="J16" s="20" t="s">
        <v>183</v>
      </c>
      <c r="K16" s="9" t="s">
        <v>215</v>
      </c>
      <c r="L16" s="15" t="str">
        <f>_xlfn.LET(
  _xlpm.l, _xlfn.XLOOKUP(G16, Standards!$F$4:$F$9, Standards!$E$4:$E$9),
  _xlpm.i, _xlfn.XLOOKUP(H16, Standards!$B$4:$B$9, Standards!$A$4:$A$9),
  _xlpm.s, _xlpm.l*_xlpm.i,
  _xlpm.ce_raw, IFERROR(VALUE(K16), _xlfn.XLOOKUP(K16, Standards!$S$4:$S$8, Standards!$R$4:$R$8)),
  _xlpm.ce, MIN(1, MAX(0, _xlpm.ce_raw)),
  _xlpm.r, _xlpm.s*(1-_xlpm.ce),
  IF(OR(G16="",H16="",K16=""),"", _xlfn.XLOOKUP(_xlpm.r, Standards!$O$4:$O$7, Standards!$P$4:$P$7,,-1))
)</f>
        <v>Medium</v>
      </c>
      <c r="M16" s="20" t="s">
        <v>199</v>
      </c>
      <c r="N16" s="20" t="s">
        <v>176</v>
      </c>
      <c r="O16" s="32">
        <v>45891</v>
      </c>
    </row>
    <row r="17" spans="1:15" ht="57" customHeight="1" x14ac:dyDescent="0.25">
      <c r="A17" s="17" t="s">
        <v>117</v>
      </c>
      <c r="B17" s="9" t="s">
        <v>62</v>
      </c>
      <c r="C17" s="9" t="s">
        <v>118</v>
      </c>
      <c r="D17" s="9" t="s">
        <v>119</v>
      </c>
      <c r="E17" s="20" t="s">
        <v>120</v>
      </c>
      <c r="F17" s="20" t="s">
        <v>121</v>
      </c>
      <c r="G17" s="9" t="s">
        <v>2</v>
      </c>
      <c r="H17" s="9" t="s">
        <v>24</v>
      </c>
      <c r="I17" s="15" t="str">
        <f>_xlfn.LET(
  _xlpm.l, _xlfn.XLOOKUP(G17, Standards!$F$4:$F$9, Standards!$E$4:$E$9),
  _xlpm.i, _xlfn.XLOOKUP(H17, Standards!$B$4:$B$9, Standards!$A$4:$A$9),
  _xlpm.s, _xlpm.l*_xlpm.i,
  IF(OR(G17="",H17=""),"", _xlfn.XLOOKUP(_xlpm.s, Standards!$O$4:$O$7, Standards!$P$4:$P$7,,-1))
)</f>
        <v>Critical</v>
      </c>
      <c r="J17" s="20" t="s">
        <v>224</v>
      </c>
      <c r="K17" s="20" t="s">
        <v>215</v>
      </c>
      <c r="L17" s="15" t="str">
        <f>_xlfn.LET(
  _xlpm.l, _xlfn.XLOOKUP(G17, Standards!$F$4:$F$9, Standards!$E$4:$E$9),
  _xlpm.i, _xlfn.XLOOKUP(H17, Standards!$B$4:$B$9, Standards!$A$4:$A$9),
  _xlpm.s, _xlpm.l*_xlpm.i,
  _xlpm.ce_raw, IFERROR(VALUE(K17), _xlfn.XLOOKUP(K17, Standards!$S$4:$S$8, Standards!$R$4:$R$8)),
  _xlpm.ce, MIN(1, MAX(0, _xlpm.ce_raw)),
  _xlpm.r, _xlpm.s*(1-_xlpm.ce),
  IF(OR(G17="",H17="",K17=""),"", _xlfn.XLOOKUP(_xlpm.r, Standards!$O$4:$O$7, Standards!$P$4:$P$7,,-1))
)</f>
        <v>High</v>
      </c>
      <c r="M17" s="20" t="s">
        <v>122</v>
      </c>
      <c r="N17" s="20" t="s">
        <v>201</v>
      </c>
      <c r="O17" s="32">
        <v>45891</v>
      </c>
    </row>
    <row r="18" spans="1:15" ht="57" customHeight="1" x14ac:dyDescent="0.25">
      <c r="A18" s="17" t="s">
        <v>123</v>
      </c>
      <c r="B18" s="9" t="s">
        <v>62</v>
      </c>
      <c r="C18" s="20" t="s">
        <v>124</v>
      </c>
      <c r="D18" s="9" t="s">
        <v>125</v>
      </c>
      <c r="E18" s="9" t="s">
        <v>85</v>
      </c>
      <c r="F18" s="20" t="s">
        <v>126</v>
      </c>
      <c r="G18" s="9" t="s">
        <v>2</v>
      </c>
      <c r="H18" s="9" t="s">
        <v>24</v>
      </c>
      <c r="I18" s="15" t="str">
        <f>_xlfn.LET(
  _xlpm.l, _xlfn.XLOOKUP(G18, Standards!$F$4:$F$9, Standards!$E$4:$E$9),
  _xlpm.i, _xlfn.XLOOKUP(H18, Standards!$B$4:$B$9, Standards!$A$4:$A$9),
  _xlpm.s, _xlpm.l*_xlpm.i,
  IF(OR(G18="",H18=""),"", _xlfn.XLOOKUP(_xlpm.s, Standards!$O$4:$O$7, Standards!$P$4:$P$7,,-1))
)</f>
        <v>Critical</v>
      </c>
      <c r="J18" s="20" t="s">
        <v>224</v>
      </c>
      <c r="K18" s="20" t="s">
        <v>215</v>
      </c>
      <c r="L18" s="15" t="str">
        <f>_xlfn.LET(
  _xlpm.l, _xlfn.XLOOKUP(G18, Standards!$F$4:$F$9, Standards!$E$4:$E$9),
  _xlpm.i, _xlfn.XLOOKUP(H18, Standards!$B$4:$B$9, Standards!$A$4:$A$9),
  _xlpm.s, _xlpm.l*_xlpm.i,
  _xlpm.ce_raw, IFERROR(VALUE(K18), _xlfn.XLOOKUP(K18, Standards!$S$4:$S$8, Standards!$R$4:$R$8)),
  _xlpm.ce, MIN(1, MAX(0, _xlpm.ce_raw)),
  _xlpm.r, _xlpm.s*(1-_xlpm.ce),
  IF(OR(G18="",H18="",K18=""),"", _xlfn.XLOOKUP(_xlpm.r, Standards!$O$4:$O$7, Standards!$P$4:$P$7,,-1))
)</f>
        <v>High</v>
      </c>
      <c r="M18" s="20" t="s">
        <v>122</v>
      </c>
      <c r="N18" s="20" t="s">
        <v>200</v>
      </c>
      <c r="O18" s="32">
        <v>45891</v>
      </c>
    </row>
    <row r="19" spans="1:15" ht="57" customHeight="1" x14ac:dyDescent="0.25">
      <c r="A19" s="17" t="s">
        <v>127</v>
      </c>
      <c r="B19" s="20" t="s">
        <v>128</v>
      </c>
      <c r="C19" s="9" t="s">
        <v>129</v>
      </c>
      <c r="D19" s="9" t="s">
        <v>130</v>
      </c>
      <c r="E19" s="9" t="s">
        <v>85</v>
      </c>
      <c r="F19" s="20" t="s">
        <v>131</v>
      </c>
      <c r="G19" s="9" t="s">
        <v>4</v>
      </c>
      <c r="H19" s="9" t="s">
        <v>25</v>
      </c>
      <c r="I19" s="15" t="str">
        <f>_xlfn.LET(
  _xlpm.l, _xlfn.XLOOKUP(G19, Standards!$F$4:$F$9, Standards!$E$4:$E$9),
  _xlpm.i, _xlfn.XLOOKUP(H19, Standards!$B$4:$B$9, Standards!$A$4:$A$9),
  _xlpm.s, _xlpm.l*_xlpm.i,
  IF(OR(G19="",H19=""),"", _xlfn.XLOOKUP(_xlpm.s, Standards!$O$4:$O$7, Standards!$P$4:$P$7,,-1))
)</f>
        <v>Medium</v>
      </c>
      <c r="J19" s="20" t="s">
        <v>225</v>
      </c>
      <c r="K19" s="9" t="s">
        <v>216</v>
      </c>
      <c r="L19" s="15" t="str">
        <f>_xlfn.LET(
  _xlpm.l, _xlfn.XLOOKUP(G19, Standards!$F$4:$F$9, Standards!$E$4:$E$9),
  _xlpm.i, _xlfn.XLOOKUP(H19, Standards!$B$4:$B$9, Standards!$A$4:$A$9),
  _xlpm.s, _xlpm.l*_xlpm.i,
  _xlpm.ce_raw, IFERROR(VALUE(K19), _xlfn.XLOOKUP(K19, Standards!$S$4:$S$8, Standards!$R$4:$R$8)),
  _xlpm.ce, MIN(1, MAX(0, _xlpm.ce_raw)),
  _xlpm.r, _xlpm.s*(1-_xlpm.ce),
  IF(OR(G19="",H19="",K19=""),"", _xlfn.XLOOKUP(_xlpm.r, Standards!$O$4:$O$7, Standards!$P$4:$P$7,,-1))
)</f>
        <v>Medium</v>
      </c>
      <c r="M19" s="20" t="s">
        <v>132</v>
      </c>
      <c r="N19" s="9" t="s">
        <v>133</v>
      </c>
      <c r="O19" s="32">
        <v>45891</v>
      </c>
    </row>
    <row r="20" spans="1:15" ht="57" customHeight="1" x14ac:dyDescent="0.25">
      <c r="A20" s="17" t="s">
        <v>134</v>
      </c>
      <c r="B20" s="9" t="s">
        <v>135</v>
      </c>
      <c r="C20" s="9" t="s">
        <v>136</v>
      </c>
      <c r="D20" s="9" t="s">
        <v>137</v>
      </c>
      <c r="E20" s="20" t="s">
        <v>138</v>
      </c>
      <c r="F20" s="9" t="s">
        <v>139</v>
      </c>
      <c r="G20" s="9" t="s">
        <v>3</v>
      </c>
      <c r="H20" s="9" t="s">
        <v>26</v>
      </c>
      <c r="I20" s="15" t="str">
        <f>_xlfn.LET(
  _xlpm.l, _xlfn.XLOOKUP(G20, Standards!$F$4:$F$9, Standards!$E$4:$E$9),
  _xlpm.i, _xlfn.XLOOKUP(H20, Standards!$B$4:$B$9, Standards!$A$4:$A$9),
  _xlpm.s, _xlpm.l*_xlpm.i,
  IF(OR(G20="",H20=""),"", _xlfn.XLOOKUP(_xlpm.s, Standards!$O$4:$O$7, Standards!$P$4:$P$7,,-1))
)</f>
        <v>Medium</v>
      </c>
      <c r="J20" s="20" t="s">
        <v>226</v>
      </c>
      <c r="K20" s="9" t="s">
        <v>215</v>
      </c>
      <c r="L20" s="15" t="str">
        <f>_xlfn.LET(
  _xlpm.l, _xlfn.XLOOKUP(G20, Standards!$F$4:$F$9, Standards!$E$4:$E$9),
  _xlpm.i, _xlfn.XLOOKUP(H20, Standards!$B$4:$B$9, Standards!$A$4:$A$9),
  _xlpm.s, _xlpm.l*_xlpm.i,
  _xlpm.ce_raw, IFERROR(VALUE(K20), _xlfn.XLOOKUP(K20, Standards!$S$4:$S$8, Standards!$R$4:$R$8)),
  _xlpm.ce, MIN(1, MAX(0, _xlpm.ce_raw)),
  _xlpm.r, _xlpm.s*(1-_xlpm.ce),
  IF(OR(G20="",H20="",K20=""),"", _xlfn.XLOOKUP(_xlpm.r, Standards!$O$4:$O$7, Standards!$P$4:$P$7,,-1))
)</f>
        <v>Medium</v>
      </c>
      <c r="M20" s="20" t="s">
        <v>132</v>
      </c>
      <c r="N20" s="20" t="s">
        <v>202</v>
      </c>
      <c r="O20" s="32">
        <v>45891</v>
      </c>
    </row>
    <row r="21" spans="1:15" ht="57" customHeight="1" x14ac:dyDescent="0.25">
      <c r="A21" s="17" t="s">
        <v>140</v>
      </c>
      <c r="B21" s="9" t="s">
        <v>141</v>
      </c>
      <c r="C21" s="9" t="s">
        <v>142</v>
      </c>
      <c r="D21" s="9" t="s">
        <v>143</v>
      </c>
      <c r="E21" s="20" t="s">
        <v>144</v>
      </c>
      <c r="F21" s="20" t="s">
        <v>145</v>
      </c>
      <c r="G21" s="9" t="s">
        <v>2</v>
      </c>
      <c r="H21" s="9" t="s">
        <v>24</v>
      </c>
      <c r="I21" s="15" t="str">
        <f>_xlfn.LET(
  _xlpm.l, _xlfn.XLOOKUP(G21, Standards!$F$4:$F$9, Standards!$E$4:$E$9),
  _xlpm.i, _xlfn.XLOOKUP(H21, Standards!$B$4:$B$9, Standards!$A$4:$A$9),
  _xlpm.s, _xlpm.l*_xlpm.i,
  IF(OR(G21="",H21=""),"", _xlfn.XLOOKUP(_xlpm.s, Standards!$O$4:$O$7, Standards!$P$4:$P$7,,-1))
)</f>
        <v>Critical</v>
      </c>
      <c r="J21" s="20" t="s">
        <v>227</v>
      </c>
      <c r="K21" s="9" t="s">
        <v>215</v>
      </c>
      <c r="L21" s="15" t="str">
        <f>_xlfn.LET(
  _xlpm.l, _xlfn.XLOOKUP(G21, Standards!$F$4:$F$9, Standards!$E$4:$E$9),
  _xlpm.i, _xlfn.XLOOKUP(H21, Standards!$B$4:$B$9, Standards!$A$4:$A$9),
  _xlpm.s, _xlpm.l*_xlpm.i,
  _xlpm.ce_raw, IFERROR(VALUE(K21), _xlfn.XLOOKUP(K21, Standards!$S$4:$S$8, Standards!$R$4:$R$8)),
  _xlpm.ce, MIN(1, MAX(0, _xlpm.ce_raw)),
  _xlpm.r, _xlpm.s*(1-_xlpm.ce),
  IF(OR(G21="",H21="",K21=""),"", _xlfn.XLOOKUP(_xlpm.r, Standards!$O$4:$O$7, Standards!$P$4:$P$7,,-1))
)</f>
        <v>High</v>
      </c>
      <c r="M21" s="9" t="s">
        <v>146</v>
      </c>
      <c r="N21" s="20" t="s">
        <v>147</v>
      </c>
      <c r="O21" s="32">
        <v>45891</v>
      </c>
    </row>
    <row r="22" spans="1:15" ht="63.75" customHeight="1" x14ac:dyDescent="0.25">
      <c r="A22" s="17" t="s">
        <v>148</v>
      </c>
      <c r="B22" s="9" t="s">
        <v>149</v>
      </c>
      <c r="C22" s="20" t="s">
        <v>150</v>
      </c>
      <c r="D22" s="9" t="s">
        <v>143</v>
      </c>
      <c r="E22" s="9" t="s">
        <v>151</v>
      </c>
      <c r="F22" s="20" t="s">
        <v>152</v>
      </c>
      <c r="G22" s="9" t="s">
        <v>3</v>
      </c>
      <c r="H22" s="9" t="s">
        <v>26</v>
      </c>
      <c r="I22" s="15" t="str">
        <f>_xlfn.LET(
  _xlpm.l, _xlfn.XLOOKUP(G22, Standards!$F$4:$F$9, Standards!$E$4:$E$9),
  _xlpm.i, _xlfn.XLOOKUP(H22, Standards!$B$4:$B$9, Standards!$A$4:$A$9),
  _xlpm.s, _xlpm.l*_xlpm.i,
  IF(OR(G22="",H22=""),"", _xlfn.XLOOKUP(_xlpm.s, Standards!$O$4:$O$7, Standards!$P$4:$P$7,,-1))
)</f>
        <v>Medium</v>
      </c>
      <c r="J22" s="9" t="s">
        <v>183</v>
      </c>
      <c r="K22" s="9" t="s">
        <v>215</v>
      </c>
      <c r="L22" s="15" t="str">
        <f>_xlfn.LET(
  _xlpm.l, _xlfn.XLOOKUP(G22, Standards!$F$4:$F$9, Standards!$E$4:$E$9),
  _xlpm.i, _xlfn.XLOOKUP(H22, Standards!$B$4:$B$9, Standards!$A$4:$A$9),
  _xlpm.s, _xlpm.l*_xlpm.i,
  _xlpm.ce_raw, IFERROR(VALUE(K22), _xlfn.XLOOKUP(K22, Standards!$S$4:$S$8, Standards!$R$4:$R$8)),
  _xlpm.ce, MIN(1, MAX(0, _xlpm.ce_raw)),
  _xlpm.r, _xlpm.s*(1-_xlpm.ce),
  IF(OR(G22="",H22="",K22=""),"", _xlfn.XLOOKUP(_xlpm.r, Standards!$O$4:$O$7, Standards!$P$4:$P$7,,-1))
)</f>
        <v>Medium</v>
      </c>
      <c r="M22" s="9" t="s">
        <v>153</v>
      </c>
      <c r="N22" s="20" t="s">
        <v>154</v>
      </c>
      <c r="O22" s="32">
        <v>45891</v>
      </c>
    </row>
    <row r="23" spans="1:15" ht="57" customHeight="1" x14ac:dyDescent="0.25">
      <c r="A23" s="17"/>
      <c r="B23" s="9"/>
      <c r="C23" s="9"/>
      <c r="D23" s="9"/>
      <c r="E23" s="9"/>
      <c r="F23" s="9"/>
      <c r="G23" s="9"/>
      <c r="H23" s="9"/>
      <c r="I23" s="15" t="str">
        <f>_xlfn.LET(
  _xlpm.l, _xlfn.XLOOKUP(G23, Standards!$F$4:$F$9, Standards!$E$4:$E$9),
  _xlpm.i, _xlfn.XLOOKUP(H23, Standards!$B$4:$B$9, Standards!$A$4:$A$9),
  _xlpm.s, _xlpm.l*_xlpm.i,
  IF(OR(G23="",H23=""),"", _xlfn.XLOOKUP(_xlpm.s, Standards!$O$4:$O$7, Standards!$P$4:$P$7,,-1))
)</f>
        <v/>
      </c>
      <c r="J23" s="9"/>
      <c r="K23" s="9"/>
      <c r="L23" s="15" t="str">
        <f>_xlfn.LET(
  _xlpm.l, _xlfn.XLOOKUP(G23, Standards!$F$4:$F$9, Standards!$E$4:$E$9),
  _xlpm.i, _xlfn.XLOOKUP(H23, Standards!$B$4:$B$9, Standards!$A$4:$A$9),
  _xlpm.s, _xlpm.l*_xlpm.i,
  _xlpm.ce_raw, IFERROR(VALUE(K23), _xlfn.XLOOKUP(K23, Standards!$S$4:$S$8, Standards!$R$4:$R$8)),
  _xlpm.ce, MIN(1, MAX(0, _xlpm.ce_raw)),
  _xlpm.r, _xlpm.s*(1-_xlpm.ce),
  IF(OR(G23="",H23="",K23=""),"", _xlfn.XLOOKUP(_xlpm.r, Standards!$O$4:$O$7, Standards!$P$4:$P$7,,-1))
)</f>
        <v/>
      </c>
      <c r="M23" s="9"/>
      <c r="N23" s="9"/>
      <c r="O23" s="9"/>
    </row>
    <row r="24" spans="1:15" ht="57" customHeight="1" x14ac:dyDescent="0.25">
      <c r="A24" s="17"/>
      <c r="B24" s="9"/>
      <c r="C24" s="9"/>
      <c r="D24" s="9"/>
      <c r="E24" s="9"/>
      <c r="F24" s="9"/>
      <c r="G24" s="9"/>
      <c r="H24" s="9"/>
      <c r="I24" s="15" t="str">
        <f>_xlfn.LET(
  _xlpm.l, _xlfn.XLOOKUP(G24, Standards!$F$4:$F$9, Standards!$E$4:$E$9),
  _xlpm.i, _xlfn.XLOOKUP(H24, Standards!$B$4:$B$9, Standards!$A$4:$A$9),
  _xlpm.s, _xlpm.l*_xlpm.i,
  IF(OR(G24="",H24=""),"", _xlfn.XLOOKUP(_xlpm.s, Standards!$O$4:$O$7, Standards!$P$4:$P$7,,-1))
)</f>
        <v/>
      </c>
      <c r="J24" s="9"/>
      <c r="K24" s="9"/>
      <c r="L24" s="15" t="str">
        <f>_xlfn.LET(
  _xlpm.l, _xlfn.XLOOKUP(G24, Standards!$F$4:$F$9, Standards!$E$4:$E$9),
  _xlpm.i, _xlfn.XLOOKUP(H24, Standards!$B$4:$B$9, Standards!$A$4:$A$9),
  _xlpm.s, _xlpm.l*_xlpm.i,
  _xlpm.ce_raw, IFERROR(VALUE(K24), _xlfn.XLOOKUP(K24, Standards!$S$4:$S$8, Standards!$R$4:$R$8)),
  _xlpm.ce, MIN(1, MAX(0, _xlpm.ce_raw)),
  _xlpm.r, _xlpm.s*(1-_xlpm.ce),
  IF(OR(G24="",H24="",K24=""),"", _xlfn.XLOOKUP(_xlpm.r, Standards!$O$4:$O$7, Standards!$P$4:$P$7,,-1))
)</f>
        <v/>
      </c>
      <c r="M24" s="9"/>
      <c r="N24" s="9"/>
      <c r="O24" s="9"/>
    </row>
  </sheetData>
  <phoneticPr fontId="2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496A2305-0C76-4654-8C2A-96D7C795E701}">
            <xm:f>NOT(ISERROR(SEARCH(Standards!$P$7,I2)))</xm:f>
            <xm:f>Standards!$P$7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A59E8F5-18DD-4376-AC20-76C87EC449A0}">
            <xm:f>NOT(ISERROR(SEARCH(Standards!$P$6,I2)))</xm:f>
            <xm:f>Standards!$P$6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AB2BBF9B-CA8F-48EF-9376-88FBF36D6C6F}">
            <xm:f>NOT(ISERROR(SEARCH(Standards!$P$5,I2)))</xm:f>
            <xm:f>Standards!$P$5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2ACE9FE6-7C3F-4255-A1F2-C712C1E7A41F}">
            <xm:f>NOT(ISERROR(SEARCH(Standards!$P$4,I2)))</xm:f>
            <xm:f>Standards!$P$4</xm:f>
            <x14:dxf>
              <fill>
                <patternFill>
                  <bgColor rgb="FF92D050"/>
                </patternFill>
              </fill>
            </x14:dxf>
          </x14:cfRule>
          <xm:sqref>I2:I24</xm:sqref>
        </x14:conditionalFormatting>
        <x14:conditionalFormatting xmlns:xm="http://schemas.microsoft.com/office/excel/2006/main">
          <x14:cfRule type="containsText" priority="1" operator="containsText" id="{FE25D4D4-628F-4FD4-8FE3-1814109F97C9}">
            <xm:f>NOT(ISERROR(SEARCH(Standards!$P$7,L2)))</xm:f>
            <xm:f>Standards!$P$7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3BAE1D2A-C08C-4E8F-B8D8-CCFA7095C500}">
            <xm:f>NOT(ISERROR(SEARCH(Standards!$P$6,L2)))</xm:f>
            <xm:f>Standards!$P$6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BE4EE022-EF54-4480-9E26-ECD237015ACE}">
            <xm:f>NOT(ISERROR(SEARCH(Standards!$P$5,L2)))</xm:f>
            <xm:f>Standards!$P$5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68A8B2F-BD67-4B25-AEFA-9D9276A4D5AF}">
            <xm:f>NOT(ISERROR(SEARCH(Standards!$P$4,L2)))</xm:f>
            <xm:f>Standards!$P$4</xm:f>
            <x14:dxf>
              <fill>
                <patternFill>
                  <bgColor rgb="FF92D050"/>
                </patternFill>
              </fill>
            </x14:dxf>
          </x14:cfRule>
          <xm:sqref>L2:L24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92CC7C-5F7F-48E3-8DBD-665BDE03BADC}">
          <x14:formula1>
            <xm:f>Standards!$F$4:$F$8</xm:f>
          </x14:formula1>
          <xm:sqref>G1:G1048576</xm:sqref>
        </x14:dataValidation>
        <x14:dataValidation type="list" allowBlank="1" showInputMessage="1" showErrorMessage="1" xr:uid="{A84D3AD9-4261-4C71-B023-394E26F6E348}">
          <x14:formula1>
            <xm:f>Standards!$B$4:$B$8</xm:f>
          </x14:formula1>
          <xm:sqref>H1:H1048576</xm:sqref>
        </x14:dataValidation>
        <x14:dataValidation type="list" allowBlank="1" showInputMessage="1" showErrorMessage="1" xr:uid="{D34C5238-A06B-423B-BA48-0B20C2057161}">
          <x14:formula1>
            <xm:f>Standards!$S$4:$S$8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D40C-28A0-4444-ADD9-C3BBEC6630B6}">
  <dimension ref="A2:T16"/>
  <sheetViews>
    <sheetView topLeftCell="C1" workbookViewId="0">
      <selection activeCell="J5" sqref="J5"/>
    </sheetView>
  </sheetViews>
  <sheetFormatPr defaultRowHeight="15" x14ac:dyDescent="0.25"/>
  <cols>
    <col min="2" max="2" width="13.7109375" customWidth="1"/>
    <col min="3" max="3" width="38.85546875" customWidth="1"/>
    <col min="6" max="6" width="17" customWidth="1"/>
    <col min="7" max="7" width="26" customWidth="1"/>
    <col min="8" max="8" width="10.85546875" customWidth="1"/>
    <col min="9" max="9" width="16.85546875" customWidth="1"/>
    <col min="10" max="10" width="15.42578125" customWidth="1"/>
    <col min="11" max="13" width="11.42578125" customWidth="1"/>
    <col min="14" max="14" width="15.7109375" customWidth="1"/>
    <col min="15" max="15" width="12.140625" customWidth="1"/>
    <col min="16" max="16" width="9.7109375" customWidth="1"/>
    <col min="17" max="17" width="15.140625" customWidth="1"/>
    <col min="19" max="19" width="19.42578125" customWidth="1"/>
    <col min="20" max="20" width="42.7109375" customWidth="1"/>
  </cols>
  <sheetData>
    <row r="2" spans="1:20" x14ac:dyDescent="0.25">
      <c r="A2" s="31" t="s">
        <v>0</v>
      </c>
      <c r="B2" s="31"/>
      <c r="C2" s="31"/>
      <c r="E2" s="28" t="s">
        <v>5</v>
      </c>
      <c r="F2" s="28"/>
      <c r="G2" s="28"/>
      <c r="O2" s="28" t="s">
        <v>42</v>
      </c>
      <c r="P2" s="28"/>
      <c r="R2" s="28" t="s">
        <v>217</v>
      </c>
      <c r="S2" s="28"/>
      <c r="T2" s="28"/>
    </row>
    <row r="3" spans="1:20" x14ac:dyDescent="0.25">
      <c r="A3" s="22" t="s">
        <v>21</v>
      </c>
      <c r="B3" s="22" t="s">
        <v>22</v>
      </c>
      <c r="C3" s="22" t="s">
        <v>23</v>
      </c>
      <c r="E3" s="22" t="s">
        <v>21</v>
      </c>
      <c r="F3" s="22" t="s">
        <v>33</v>
      </c>
      <c r="G3" s="22" t="s">
        <v>34</v>
      </c>
      <c r="O3" t="s">
        <v>43</v>
      </c>
      <c r="P3" t="s">
        <v>44</v>
      </c>
      <c r="R3" s="22" t="s">
        <v>21</v>
      </c>
      <c r="S3" s="22" t="s">
        <v>211</v>
      </c>
      <c r="T3" s="22" t="s">
        <v>34</v>
      </c>
    </row>
    <row r="4" spans="1:20" ht="45" customHeight="1" x14ac:dyDescent="0.25">
      <c r="A4" s="22">
        <v>5</v>
      </c>
      <c r="B4" s="22" t="s">
        <v>24</v>
      </c>
      <c r="C4" s="23" t="s">
        <v>28</v>
      </c>
      <c r="E4" s="22">
        <v>5</v>
      </c>
      <c r="F4" s="22" t="s">
        <v>35</v>
      </c>
      <c r="G4" s="23" t="s">
        <v>37</v>
      </c>
      <c r="O4" s="22">
        <v>0</v>
      </c>
      <c r="P4" s="22" t="s">
        <v>6</v>
      </c>
      <c r="R4" s="22">
        <v>1</v>
      </c>
      <c r="S4" s="22" t="s">
        <v>212</v>
      </c>
      <c r="T4" s="23" t="s">
        <v>218</v>
      </c>
    </row>
    <row r="5" spans="1:20" ht="45" x14ac:dyDescent="0.25">
      <c r="A5" s="22">
        <v>4</v>
      </c>
      <c r="B5" s="22" t="s">
        <v>25</v>
      </c>
      <c r="C5" s="23" t="s">
        <v>29</v>
      </c>
      <c r="E5" s="22">
        <v>4</v>
      </c>
      <c r="F5" s="22" t="s">
        <v>2</v>
      </c>
      <c r="G5" s="23" t="s">
        <v>38</v>
      </c>
      <c r="O5" s="22">
        <v>5</v>
      </c>
      <c r="P5" s="22" t="s">
        <v>7</v>
      </c>
      <c r="R5" s="22">
        <v>0.8</v>
      </c>
      <c r="S5" s="22" t="s">
        <v>213</v>
      </c>
      <c r="T5" s="23" t="s">
        <v>219</v>
      </c>
    </row>
    <row r="6" spans="1:20" ht="45" x14ac:dyDescent="0.25">
      <c r="A6" s="22">
        <v>3</v>
      </c>
      <c r="B6" s="22" t="s">
        <v>26</v>
      </c>
      <c r="C6" s="23" t="s">
        <v>30</v>
      </c>
      <c r="E6" s="22">
        <v>3</v>
      </c>
      <c r="F6" s="22" t="s">
        <v>3</v>
      </c>
      <c r="G6" s="22" t="s">
        <v>39</v>
      </c>
      <c r="O6" s="22">
        <v>10</v>
      </c>
      <c r="P6" s="22" t="s">
        <v>20</v>
      </c>
      <c r="R6" s="22">
        <v>0.6</v>
      </c>
      <c r="S6" s="22" t="s">
        <v>214</v>
      </c>
      <c r="T6" s="22" t="s">
        <v>220</v>
      </c>
    </row>
    <row r="7" spans="1:20" ht="45" x14ac:dyDescent="0.25">
      <c r="A7" s="22">
        <v>2</v>
      </c>
      <c r="B7" s="22" t="s">
        <v>1</v>
      </c>
      <c r="C7" s="23" t="s">
        <v>31</v>
      </c>
      <c r="E7" s="22">
        <v>2</v>
      </c>
      <c r="F7" s="22" t="s">
        <v>4</v>
      </c>
      <c r="G7" s="22" t="s">
        <v>40</v>
      </c>
      <c r="O7" s="22">
        <v>17</v>
      </c>
      <c r="P7" s="22" t="s">
        <v>41</v>
      </c>
      <c r="R7" s="22">
        <v>0.4</v>
      </c>
      <c r="S7" s="22" t="s">
        <v>215</v>
      </c>
      <c r="T7" s="22" t="s">
        <v>221</v>
      </c>
    </row>
    <row r="8" spans="1:20" ht="47.25" customHeight="1" x14ac:dyDescent="0.25">
      <c r="A8" s="22">
        <v>1</v>
      </c>
      <c r="B8" s="22" t="s">
        <v>27</v>
      </c>
      <c r="C8" s="23" t="s">
        <v>32</v>
      </c>
      <c r="E8" s="22">
        <v>1</v>
      </c>
      <c r="F8" s="22" t="s">
        <v>36</v>
      </c>
      <c r="G8" s="23" t="s">
        <v>203</v>
      </c>
      <c r="R8" s="22">
        <v>0.2</v>
      </c>
      <c r="S8" s="22" t="s">
        <v>216</v>
      </c>
      <c r="T8" s="23" t="s">
        <v>222</v>
      </c>
    </row>
    <row r="9" spans="1:20" x14ac:dyDescent="0.25">
      <c r="G9" s="21"/>
    </row>
    <row r="10" spans="1:20" ht="35.25" customHeight="1" x14ac:dyDescent="0.25">
      <c r="J10" s="29" t="s">
        <v>0</v>
      </c>
      <c r="K10" s="29"/>
      <c r="L10" s="29"/>
      <c r="M10" s="29"/>
      <c r="N10" s="29"/>
    </row>
    <row r="11" spans="1:20" x14ac:dyDescent="0.25">
      <c r="J11" s="2" t="s">
        <v>52</v>
      </c>
      <c r="K11" s="2" t="s">
        <v>53</v>
      </c>
      <c r="L11" s="2" t="s">
        <v>54</v>
      </c>
      <c r="M11" s="2" t="s">
        <v>51</v>
      </c>
      <c r="N11" s="2" t="s">
        <v>45</v>
      </c>
    </row>
    <row r="12" spans="1:20" ht="20.25" customHeight="1" x14ac:dyDescent="0.25">
      <c r="H12" s="30" t="s">
        <v>5</v>
      </c>
      <c r="I12" s="1" t="s">
        <v>50</v>
      </c>
      <c r="J12" s="24" t="s">
        <v>6</v>
      </c>
      <c r="K12" s="24" t="s">
        <v>6</v>
      </c>
      <c r="L12" s="24" t="s">
        <v>6</v>
      </c>
      <c r="M12" s="24" t="s">
        <v>6</v>
      </c>
      <c r="N12" s="3" t="s">
        <v>7</v>
      </c>
    </row>
    <row r="13" spans="1:20" ht="20.25" customHeight="1" x14ac:dyDescent="0.25">
      <c r="H13" s="30"/>
      <c r="I13" s="1" t="s">
        <v>49</v>
      </c>
      <c r="J13" s="24" t="s">
        <v>6</v>
      </c>
      <c r="K13" s="24" t="s">
        <v>6</v>
      </c>
      <c r="L13" s="3" t="s">
        <v>7</v>
      </c>
      <c r="M13" s="3" t="s">
        <v>7</v>
      </c>
      <c r="N13" s="4" t="s">
        <v>20</v>
      </c>
    </row>
    <row r="14" spans="1:20" ht="20.25" customHeight="1" x14ac:dyDescent="0.25">
      <c r="H14" s="30"/>
      <c r="I14" s="1" t="s">
        <v>48</v>
      </c>
      <c r="J14" s="24" t="s">
        <v>6</v>
      </c>
      <c r="K14" s="3" t="s">
        <v>7</v>
      </c>
      <c r="L14" s="3" t="s">
        <v>7</v>
      </c>
      <c r="M14" s="4" t="s">
        <v>20</v>
      </c>
      <c r="N14" s="4" t="s">
        <v>20</v>
      </c>
    </row>
    <row r="15" spans="1:20" ht="20.25" customHeight="1" x14ac:dyDescent="0.25">
      <c r="H15" s="30"/>
      <c r="I15" s="1" t="s">
        <v>46</v>
      </c>
      <c r="J15" s="24" t="s">
        <v>6</v>
      </c>
      <c r="K15" s="3" t="s">
        <v>7</v>
      </c>
      <c r="L15" s="4" t="s">
        <v>20</v>
      </c>
      <c r="M15" s="4" t="s">
        <v>20</v>
      </c>
      <c r="N15" s="25" t="s">
        <v>41</v>
      </c>
    </row>
    <row r="16" spans="1:20" ht="20.25" customHeight="1" x14ac:dyDescent="0.25">
      <c r="H16" s="30"/>
      <c r="I16" s="1" t="s">
        <v>47</v>
      </c>
      <c r="J16" s="3" t="s">
        <v>7</v>
      </c>
      <c r="K16" s="4" t="s">
        <v>20</v>
      </c>
      <c r="L16" s="4" t="s">
        <v>20</v>
      </c>
      <c r="M16" s="25" t="s">
        <v>41</v>
      </c>
      <c r="N16" s="25" t="s">
        <v>41</v>
      </c>
    </row>
  </sheetData>
  <mergeCells count="6">
    <mergeCell ref="R2:T2"/>
    <mergeCell ref="J10:N10"/>
    <mergeCell ref="H12:H16"/>
    <mergeCell ref="A2:C2"/>
    <mergeCell ref="E2:G2"/>
    <mergeCell ref="O2:P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Register</vt:lpstr>
      <vt:lpstr>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عرفة سيد محمد</dc:creator>
  <cp:lastModifiedBy>محمد عرفة سيد محمد</cp:lastModifiedBy>
  <dcterms:created xsi:type="dcterms:W3CDTF">2025-08-18T18:12:22Z</dcterms:created>
  <dcterms:modified xsi:type="dcterms:W3CDTF">2025-08-22T22:19:06Z</dcterms:modified>
</cp:coreProperties>
</file>