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5400" windowWidth="20640" windowHeight="11760" activeTab="1"/>
  </bookViews>
  <sheets>
    <sheet name="2024" sheetId="6" r:id="rId1"/>
    <sheet name="salaries" sheetId="7" r:id="rId2"/>
  </sheets>
  <externalReferences>
    <externalReference r:id="rId3"/>
    <externalReference r:id="rId4"/>
    <externalReference r:id="rId5"/>
  </externalReferences>
  <calcPr calcId="12451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7" i="7"/>
  <c r="F117"/>
  <c r="G116"/>
  <c r="I116" s="1"/>
  <c r="J116" s="1"/>
  <c r="F116"/>
  <c r="G115"/>
  <c r="F115"/>
  <c r="G114"/>
  <c r="I114" s="1"/>
  <c r="J114" s="1"/>
  <c r="F114"/>
  <c r="G113"/>
  <c r="I113" s="1"/>
  <c r="J113" s="1"/>
  <c r="F113"/>
  <c r="F112"/>
  <c r="I112" s="1"/>
  <c r="G111"/>
  <c r="I117"/>
  <c r="H117" s="1"/>
  <c r="F111"/>
  <c r="F110"/>
  <c r="I110" s="1"/>
  <c r="H110" s="1"/>
  <c r="F109"/>
  <c r="I109" s="1"/>
  <c r="H109" s="1"/>
  <c r="F108"/>
  <c r="I108" s="1"/>
  <c r="J108" s="1"/>
  <c r="F107"/>
  <c r="I107" s="1"/>
  <c r="J107" s="1"/>
  <c r="F106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I68"/>
  <c r="J68" s="1"/>
  <c r="I67"/>
  <c r="J67" s="1"/>
  <c r="I66"/>
  <c r="H66" s="1"/>
  <c r="I65"/>
  <c r="J65" s="1"/>
  <c r="I64"/>
  <c r="J64" s="1"/>
  <c r="I63"/>
  <c r="J63" s="1"/>
  <c r="I62"/>
  <c r="H62" s="1"/>
  <c r="I61"/>
  <c r="J61" s="1"/>
  <c r="I60"/>
  <c r="J60" s="1"/>
  <c r="I59"/>
  <c r="J59" s="1"/>
  <c r="I58"/>
  <c r="H58" s="1"/>
  <c r="I57"/>
  <c r="J57" s="1"/>
  <c r="I56"/>
  <c r="J56" s="1"/>
  <c r="I55"/>
  <c r="J55" s="1"/>
  <c r="I54"/>
  <c r="H54" s="1"/>
  <c r="I53"/>
  <c r="J53" s="1"/>
  <c r="I52"/>
  <c r="J52" s="1"/>
  <c r="I51"/>
  <c r="J51" s="1"/>
  <c r="I50"/>
  <c r="H50" s="1"/>
  <c r="I49"/>
  <c r="J49" s="1"/>
  <c r="I48"/>
  <c r="J48" s="1"/>
  <c r="I47"/>
  <c r="J47" s="1"/>
  <c r="I46"/>
  <c r="H46" s="1"/>
  <c r="I45"/>
  <c r="J45" s="1"/>
  <c r="I44"/>
  <c r="J44" s="1"/>
  <c r="I43"/>
  <c r="J43" s="1"/>
  <c r="I42"/>
  <c r="H42" s="1"/>
  <c r="I41"/>
  <c r="J41" s="1"/>
  <c r="I40"/>
  <c r="J40" s="1"/>
  <c r="I39"/>
  <c r="J39" s="1"/>
  <c r="I38"/>
  <c r="H38" s="1"/>
  <c r="I37"/>
  <c r="J37" s="1"/>
  <c r="I36"/>
  <c r="J36" s="1"/>
  <c r="I35"/>
  <c r="J35" s="1"/>
  <c r="I34"/>
  <c r="H34" s="1"/>
  <c r="I33"/>
  <c r="J33" s="1"/>
  <c r="I32"/>
  <c r="J32" s="1"/>
  <c r="I31"/>
  <c r="J31" s="1"/>
  <c r="I30"/>
  <c r="H30" s="1"/>
  <c r="I29"/>
  <c r="J29" s="1"/>
  <c r="I28"/>
  <c r="J28" s="1"/>
  <c r="I27"/>
  <c r="J27" s="1"/>
  <c r="I26"/>
  <c r="H26" s="1"/>
  <c r="I25"/>
  <c r="J25" s="1"/>
  <c r="I24"/>
  <c r="J24" s="1"/>
  <c r="I23"/>
  <c r="J23" s="1"/>
  <c r="I22"/>
  <c r="F22"/>
  <c r="I21"/>
  <c r="H21" s="1"/>
  <c r="I20"/>
  <c r="H20" s="1"/>
  <c r="F20"/>
  <c r="F18"/>
  <c r="E18"/>
  <c r="I17"/>
  <c r="F17"/>
  <c r="E17"/>
  <c r="I16"/>
  <c r="H16" s="1"/>
  <c r="E16"/>
  <c r="F15"/>
  <c r="I15" s="1"/>
  <c r="I14"/>
  <c r="J14" s="1"/>
  <c r="I13"/>
  <c r="H13" s="1"/>
  <c r="I12"/>
  <c r="J12" s="1"/>
  <c r="I11"/>
  <c r="J11" s="1"/>
  <c r="I10"/>
  <c r="J10" s="1"/>
  <c r="I9"/>
  <c r="H9" s="1"/>
  <c r="I8"/>
  <c r="J8" s="1"/>
  <c r="I7"/>
  <c r="J7" s="1"/>
  <c r="I6"/>
  <c r="J6" s="1"/>
  <c r="I5"/>
  <c r="H5" s="1"/>
  <c r="E118" i="6"/>
  <c r="E116"/>
  <c r="J103"/>
  <c r="J104"/>
  <c r="J101"/>
  <c r="J102"/>
  <c r="F102"/>
  <c r="I102" s="1"/>
  <c r="I101"/>
  <c r="F101"/>
  <c r="H101" s="1"/>
  <c r="F104"/>
  <c r="F103"/>
  <c r="J100"/>
  <c r="F99"/>
  <c r="I99" s="1"/>
  <c r="J99" s="1"/>
  <c r="F98"/>
  <c r="I98" s="1"/>
  <c r="H98" s="1"/>
  <c r="I97"/>
  <c r="H97" s="1"/>
  <c r="F97"/>
  <c r="F96"/>
  <c r="I96" s="1"/>
  <c r="H96" s="1"/>
  <c r="I95"/>
  <c r="J95" s="1"/>
  <c r="F95"/>
  <c r="I94"/>
  <c r="J94" s="1"/>
  <c r="F94"/>
  <c r="F93"/>
  <c r="I93" s="1"/>
  <c r="J93" s="1"/>
  <c r="F92"/>
  <c r="I92" s="1"/>
  <c r="J92" s="1"/>
  <c r="F91"/>
  <c r="I91" s="1"/>
  <c r="J91" s="1"/>
  <c r="I90"/>
  <c r="J90" s="1"/>
  <c r="F90"/>
  <c r="I89"/>
  <c r="J89" s="1"/>
  <c r="F89"/>
  <c r="F100"/>
  <c r="I100" s="1"/>
  <c r="H100" s="1"/>
  <c r="F87"/>
  <c r="F86"/>
  <c r="I86" s="1"/>
  <c r="J86" s="1"/>
  <c r="I85"/>
  <c r="J85" s="1"/>
  <c r="F85"/>
  <c r="F84"/>
  <c r="I84" s="1"/>
  <c r="J84" s="1"/>
  <c r="F83"/>
  <c r="I83" s="1"/>
  <c r="J83" s="1"/>
  <c r="F82"/>
  <c r="F81"/>
  <c r="F80"/>
  <c r="I80" s="1"/>
  <c r="J80" s="1"/>
  <c r="I79"/>
  <c r="J79" s="1"/>
  <c r="F79"/>
  <c r="F78"/>
  <c r="I78" s="1"/>
  <c r="J78" s="1"/>
  <c r="F77"/>
  <c r="I76"/>
  <c r="J76" s="1"/>
  <c r="F76"/>
  <c r="F75"/>
  <c r="F74"/>
  <c r="I73"/>
  <c r="H73" s="1"/>
  <c r="F73"/>
  <c r="F72"/>
  <c r="I72" s="1"/>
  <c r="J72" s="1"/>
  <c r="I71"/>
  <c r="J71" s="1"/>
  <c r="F71"/>
  <c r="F70"/>
  <c r="I69"/>
  <c r="J69" s="1"/>
  <c r="F69"/>
  <c r="F88"/>
  <c r="I68"/>
  <c r="J68" s="1"/>
  <c r="I67"/>
  <c r="H67" s="1"/>
  <c r="I65"/>
  <c r="H65" s="1"/>
  <c r="I64"/>
  <c r="H64" s="1"/>
  <c r="I66"/>
  <c r="H66" s="1"/>
  <c r="I63"/>
  <c r="H63" s="1"/>
  <c r="I62"/>
  <c r="J62" s="1"/>
  <c r="I61"/>
  <c r="H61" s="1"/>
  <c r="I60"/>
  <c r="J60" s="1"/>
  <c r="I59"/>
  <c r="J59" s="1"/>
  <c r="I55"/>
  <c r="J55" s="1"/>
  <c r="I58"/>
  <c r="J58" s="1"/>
  <c r="I57"/>
  <c r="J57" s="1"/>
  <c r="I56"/>
  <c r="J56" s="1"/>
  <c r="I54"/>
  <c r="H54" s="1"/>
  <c r="I50"/>
  <c r="H50" s="1"/>
  <c r="I53"/>
  <c r="J53" s="1"/>
  <c r="I52"/>
  <c r="J52" s="1"/>
  <c r="I51"/>
  <c r="H51" s="1"/>
  <c r="I49"/>
  <c r="J49" s="1"/>
  <c r="I48"/>
  <c r="J48" s="1"/>
  <c r="I47"/>
  <c r="H47" s="1"/>
  <c r="I46"/>
  <c r="H46" s="1"/>
  <c r="I45"/>
  <c r="H45" s="1"/>
  <c r="I44"/>
  <c r="J44" s="1"/>
  <c r="I43"/>
  <c r="H43" s="1"/>
  <c r="I42"/>
  <c r="H42" s="1"/>
  <c r="I38"/>
  <c r="H38" s="1"/>
  <c r="I33"/>
  <c r="J33" s="1"/>
  <c r="I26"/>
  <c r="H26" s="1"/>
  <c r="I34"/>
  <c r="H34" s="1"/>
  <c r="I41"/>
  <c r="H41" s="1"/>
  <c r="I40"/>
  <c r="H40" s="1"/>
  <c r="I39"/>
  <c r="H39" s="1"/>
  <c r="I37"/>
  <c r="J37" s="1"/>
  <c r="I36"/>
  <c r="H36" s="1"/>
  <c r="I35"/>
  <c r="H35" s="1"/>
  <c r="I32"/>
  <c r="J32" s="1"/>
  <c r="I31"/>
  <c r="J31" s="1"/>
  <c r="I30"/>
  <c r="J30" s="1"/>
  <c r="I29"/>
  <c r="J29" s="1"/>
  <c r="I28"/>
  <c r="J28" s="1"/>
  <c r="I27"/>
  <c r="J27" s="1"/>
  <c r="I25"/>
  <c r="H25" s="1"/>
  <c r="I24"/>
  <c r="H24" s="1"/>
  <c r="I23"/>
  <c r="H23" s="1"/>
  <c r="I21"/>
  <c r="H21" s="1"/>
  <c r="F20"/>
  <c r="I20" s="1"/>
  <c r="J20" s="1"/>
  <c r="I88"/>
  <c r="H88" s="1"/>
  <c r="F18"/>
  <c r="I18" s="1"/>
  <c r="H18" s="1"/>
  <c r="E18"/>
  <c r="E17"/>
  <c r="E16"/>
  <c r="H51" i="7" l="1"/>
  <c r="H65"/>
  <c r="H116"/>
  <c r="I115"/>
  <c r="H115" s="1"/>
  <c r="H10"/>
  <c r="H25"/>
  <c r="H114"/>
  <c r="H6"/>
  <c r="H12"/>
  <c r="H37"/>
  <c r="H57"/>
  <c r="H113"/>
  <c r="H112"/>
  <c r="J112"/>
  <c r="J110"/>
  <c r="H14"/>
  <c r="H27"/>
  <c r="H45"/>
  <c r="J109"/>
  <c r="H33"/>
  <c r="H43"/>
  <c r="H49"/>
  <c r="H53"/>
  <c r="H59"/>
  <c r="H29"/>
  <c r="H35"/>
  <c r="H41"/>
  <c r="H61"/>
  <c r="H67"/>
  <c r="H108"/>
  <c r="H107"/>
  <c r="I106"/>
  <c r="J106" s="1"/>
  <c r="H8"/>
  <c r="H23"/>
  <c r="H31"/>
  <c r="H39"/>
  <c r="H47"/>
  <c r="H55"/>
  <c r="H63"/>
  <c r="J16"/>
  <c r="J20"/>
  <c r="H17"/>
  <c r="H22"/>
  <c r="I111"/>
  <c r="J111" s="1"/>
  <c r="I18"/>
  <c r="J18" s="1"/>
  <c r="H15"/>
  <c r="J15"/>
  <c r="J5"/>
  <c r="H7"/>
  <c r="J9"/>
  <c r="H11"/>
  <c r="J13"/>
  <c r="J17"/>
  <c r="J21"/>
  <c r="J22"/>
  <c r="H24"/>
  <c r="J26"/>
  <c r="H28"/>
  <c r="J30"/>
  <c r="H32"/>
  <c r="J34"/>
  <c r="H36"/>
  <c r="J38"/>
  <c r="H40"/>
  <c r="J42"/>
  <c r="H44"/>
  <c r="J46"/>
  <c r="H48"/>
  <c r="J50"/>
  <c r="H52"/>
  <c r="J54"/>
  <c r="H56"/>
  <c r="J58"/>
  <c r="H60"/>
  <c r="J62"/>
  <c r="H64"/>
  <c r="J66"/>
  <c r="H68"/>
  <c r="I69"/>
  <c r="J69" s="1"/>
  <c r="I70"/>
  <c r="H70" s="1"/>
  <c r="I71"/>
  <c r="H71" s="1"/>
  <c r="I72"/>
  <c r="H72" s="1"/>
  <c r="I73"/>
  <c r="H73" s="1"/>
  <c r="I74"/>
  <c r="J74" s="1"/>
  <c r="I75"/>
  <c r="H75" s="1"/>
  <c r="I76"/>
  <c r="J76" s="1"/>
  <c r="I77"/>
  <c r="J77" s="1"/>
  <c r="I78"/>
  <c r="H78" s="1"/>
  <c r="I79"/>
  <c r="J79" s="1"/>
  <c r="I80"/>
  <c r="J80" s="1"/>
  <c r="I81"/>
  <c r="H81" s="1"/>
  <c r="I82"/>
  <c r="H82" s="1"/>
  <c r="I83"/>
  <c r="J83" s="1"/>
  <c r="I84"/>
  <c r="J84" s="1"/>
  <c r="I85"/>
  <c r="J85" s="1"/>
  <c r="I86"/>
  <c r="H86" s="1"/>
  <c r="I87"/>
  <c r="H87" s="1"/>
  <c r="I88"/>
  <c r="H88" s="1"/>
  <c r="I89"/>
  <c r="J89" s="1"/>
  <c r="I90"/>
  <c r="J90" s="1"/>
  <c r="I91"/>
  <c r="H91" s="1"/>
  <c r="I92"/>
  <c r="J92" s="1"/>
  <c r="I93"/>
  <c r="J93" s="1"/>
  <c r="I94"/>
  <c r="H94" s="1"/>
  <c r="I95"/>
  <c r="J95" s="1"/>
  <c r="I96"/>
  <c r="J96" s="1"/>
  <c r="I97"/>
  <c r="H97" s="1"/>
  <c r="I98"/>
  <c r="H98" s="1"/>
  <c r="I99"/>
  <c r="J99" s="1"/>
  <c r="I100"/>
  <c r="J100" s="1"/>
  <c r="I101"/>
  <c r="H101" s="1"/>
  <c r="I102"/>
  <c r="H102" s="1"/>
  <c r="I103"/>
  <c r="H103" s="1"/>
  <c r="I104"/>
  <c r="H104" s="1"/>
  <c r="H102" i="6"/>
  <c r="J98"/>
  <c r="H103"/>
  <c r="I103"/>
  <c r="I104"/>
  <c r="H104" s="1"/>
  <c r="H99"/>
  <c r="J97"/>
  <c r="J96"/>
  <c r="H94"/>
  <c r="H95"/>
  <c r="H93"/>
  <c r="H89"/>
  <c r="H92"/>
  <c r="H90"/>
  <c r="H91"/>
  <c r="J88"/>
  <c r="I87"/>
  <c r="J87" s="1"/>
  <c r="H85"/>
  <c r="H86"/>
  <c r="H78"/>
  <c r="H84"/>
  <c r="H83"/>
  <c r="I82"/>
  <c r="J82" s="1"/>
  <c r="I81"/>
  <c r="H81" s="1"/>
  <c r="H80"/>
  <c r="H72"/>
  <c r="H79"/>
  <c r="H76"/>
  <c r="I77"/>
  <c r="J77" s="1"/>
  <c r="I75"/>
  <c r="J75" s="1"/>
  <c r="H69"/>
  <c r="I74"/>
  <c r="J74" s="1"/>
  <c r="H59"/>
  <c r="H71"/>
  <c r="J73"/>
  <c r="I70"/>
  <c r="J70" s="1"/>
  <c r="J67"/>
  <c r="J64"/>
  <c r="J66"/>
  <c r="H68"/>
  <c r="J65"/>
  <c r="H57"/>
  <c r="J63"/>
  <c r="J61"/>
  <c r="H60"/>
  <c r="H62"/>
  <c r="H58"/>
  <c r="H55"/>
  <c r="H53"/>
  <c r="H56"/>
  <c r="J54"/>
  <c r="H52"/>
  <c r="J50"/>
  <c r="J51"/>
  <c r="H49"/>
  <c r="J47"/>
  <c r="H48"/>
  <c r="H44"/>
  <c r="J46"/>
  <c r="J43"/>
  <c r="J45"/>
  <c r="J41"/>
  <c r="J42"/>
  <c r="H33"/>
  <c r="H37"/>
  <c r="H31"/>
  <c r="H29"/>
  <c r="H32"/>
  <c r="H30"/>
  <c r="H28"/>
  <c r="H27"/>
  <c r="H20"/>
  <c r="J38"/>
  <c r="J35"/>
  <c r="J40"/>
  <c r="J39"/>
  <c r="J36"/>
  <c r="J34"/>
  <c r="J23"/>
  <c r="J26"/>
  <c r="J21"/>
  <c r="J25"/>
  <c r="J24"/>
  <c r="J18"/>
  <c r="J115" i="7" l="1"/>
  <c r="H106"/>
  <c r="J104"/>
  <c r="J91"/>
  <c r="J87"/>
  <c r="H111"/>
  <c r="J82"/>
  <c r="J102"/>
  <c r="J78"/>
  <c r="J98"/>
  <c r="J70"/>
  <c r="J94"/>
  <c r="J72"/>
  <c r="J75"/>
  <c r="H18"/>
  <c r="J88"/>
  <c r="J86"/>
  <c r="J103"/>
  <c r="J71"/>
  <c r="H93"/>
  <c r="H85"/>
  <c r="H77"/>
  <c r="H69"/>
  <c r="J73"/>
  <c r="H96"/>
  <c r="H92"/>
  <c r="H84"/>
  <c r="H80"/>
  <c r="H76"/>
  <c r="J101"/>
  <c r="H99"/>
  <c r="H95"/>
  <c r="H83"/>
  <c r="H79"/>
  <c r="J97"/>
  <c r="J81"/>
  <c r="H90"/>
  <c r="H74"/>
  <c r="H89"/>
  <c r="H100"/>
  <c r="H87" i="6"/>
  <c r="J81"/>
  <c r="H82"/>
  <c r="H77"/>
  <c r="H75"/>
  <c r="H74"/>
  <c r="H70"/>
  <c r="F17"/>
  <c r="I17" s="1"/>
  <c r="J17" s="1"/>
  <c r="F22"/>
  <c r="I5"/>
  <c r="I6"/>
  <c r="I7"/>
  <c r="I8"/>
  <c r="I9"/>
  <c r="I10"/>
  <c r="I11"/>
  <c r="I12"/>
  <c r="I13"/>
  <c r="I14"/>
  <c r="I16"/>
  <c r="J121" i="7" l="1"/>
  <c r="K121" s="1"/>
  <c r="H123"/>
  <c r="I22" i="6"/>
  <c r="H17"/>
  <c r="J6"/>
  <c r="J7"/>
  <c r="J16"/>
  <c r="H8"/>
  <c r="J9"/>
  <c r="J10"/>
  <c r="H11"/>
  <c r="J12"/>
  <c r="H13"/>
  <c r="J14"/>
  <c r="H5"/>
  <c r="F15"/>
  <c r="J22" l="1"/>
  <c r="H22"/>
  <c r="I15"/>
  <c r="H15" s="1"/>
  <c r="J8"/>
  <c r="H16"/>
  <c r="H14"/>
  <c r="H9"/>
  <c r="H6"/>
  <c r="H12"/>
  <c r="J13"/>
  <c r="J11"/>
  <c r="J5"/>
  <c r="H7"/>
  <c r="H10"/>
  <c r="H109" l="1"/>
  <c r="J15"/>
  <c r="J107" s="1"/>
  <c r="K107" s="1"/>
</calcChain>
</file>

<file path=xl/sharedStrings.xml><?xml version="1.0" encoding="utf-8"?>
<sst xmlns="http://schemas.openxmlformats.org/spreadsheetml/2006/main" count="470" uniqueCount="42">
  <si>
    <t>Code</t>
  </si>
  <si>
    <t>Loanee</t>
  </si>
  <si>
    <t>S No</t>
  </si>
  <si>
    <t>LOAN BOOK</t>
  </si>
  <si>
    <t>Loan Amount</t>
  </si>
  <si>
    <t>Amount Outstanding</t>
  </si>
  <si>
    <t>Amount Paid</t>
  </si>
  <si>
    <t>Priyadarshini</t>
  </si>
  <si>
    <t>Mona</t>
  </si>
  <si>
    <t>Bijenti</t>
  </si>
  <si>
    <t>D5000P60</t>
  </si>
  <si>
    <t>D10000P120</t>
  </si>
  <si>
    <t>W10000P17</t>
  </si>
  <si>
    <t>Salam sunanda</t>
  </si>
  <si>
    <t>Khoirom priyadarsini</t>
  </si>
  <si>
    <t>W15000P17</t>
  </si>
  <si>
    <t>Salam Sunanda 2</t>
  </si>
  <si>
    <t>Keisham Kamala</t>
  </si>
  <si>
    <t>L20000W17P1400-WED</t>
  </si>
  <si>
    <t>L20000W17P1400-SAT</t>
  </si>
  <si>
    <t>Moirangthem Naobi</t>
  </si>
  <si>
    <t>L50000W48P1750-FRI</t>
  </si>
  <si>
    <t>Thongram Rambhabati</t>
  </si>
  <si>
    <t>L20000P120</t>
  </si>
  <si>
    <t>Haobijam Thasana</t>
  </si>
  <si>
    <t>Hidangmayum Debjani</t>
  </si>
  <si>
    <t>L10000P350-FRI</t>
  </si>
  <si>
    <t>Week</t>
  </si>
  <si>
    <t>EWI</t>
  </si>
  <si>
    <t>Payment</t>
  </si>
  <si>
    <t>Payable</t>
  </si>
  <si>
    <t>Loan</t>
  </si>
  <si>
    <t>Start</t>
  </si>
  <si>
    <t>Date Start</t>
  </si>
  <si>
    <t>Cash Balance</t>
  </si>
  <si>
    <t>Pangambam Baruni</t>
  </si>
  <si>
    <t>Maibam Chandrika</t>
  </si>
  <si>
    <t>L10000P350-WED</t>
  </si>
  <si>
    <t>Yaithewngbam Bidyabati</t>
  </si>
  <si>
    <t>CashBal</t>
  </si>
  <si>
    <t>10000 invesmtnet</t>
  </si>
  <si>
    <t>10000 investment</t>
  </si>
</sst>
</file>

<file path=xl/styles.xml><?xml version="1.0" encoding="utf-8"?>
<styleSheet xmlns="http://schemas.openxmlformats.org/spreadsheetml/2006/main">
  <numFmts count="4">
    <numFmt numFmtId="164" formatCode="_ &quot;₹&quot;\ * #,##0.00_ ;_ &quot;₹&quot;\ * \-#,##0.00_ ;_ &quot;₹&quot;\ * &quot;-&quot;??_ ;_ @_ "/>
    <numFmt numFmtId="165" formatCode="_ [$₹-4009]\ * #,##0.00_ ;_ [$₹-4009]\ * \-#,##0.00_ ;_ [$₹-4009]\ * &quot;-&quot;??_ ;_ @_ "/>
    <numFmt numFmtId="166" formatCode="[$-F800]dddd\,\ mmmm\ dd\,\ yyyy"/>
    <numFmt numFmtId="167" formatCode="[$-409]d/mmm;@"/>
  </numFmts>
  <fonts count="6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9999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2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5" fontId="2" fillId="3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5" fontId="2" fillId="5" borderId="1" xfId="0" applyNumberFormat="1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166" fontId="1" fillId="4" borderId="2" xfId="0" applyNumberFormat="1" applyFont="1" applyFill="1" applyBorder="1" applyAlignment="1">
      <alignment horizontal="center" vertical="center"/>
    </xf>
    <xf numFmtId="166" fontId="1" fillId="4" borderId="2" xfId="0" applyNumberFormat="1" applyFont="1" applyFill="1" applyBorder="1" applyAlignment="1">
      <alignment horizontal="center" vertical="center"/>
    </xf>
    <xf numFmtId="1" fontId="1" fillId="4" borderId="3" xfId="0" applyNumberFormat="1" applyFont="1" applyFill="1" applyBorder="1" applyAlignment="1">
      <alignment horizontal="center" vertical="center"/>
    </xf>
    <xf numFmtId="167" fontId="2" fillId="5" borderId="1" xfId="0" applyNumberFormat="1" applyFont="1" applyFill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/>
    <xf numFmtId="165" fontId="1" fillId="4" borderId="3" xfId="1" applyNumberFormat="1" applyFont="1" applyFill="1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15" fontId="2" fillId="5" borderId="0" xfId="0" applyNumberFormat="1" applyFont="1" applyFill="1" applyBorder="1" applyAlignment="1">
      <alignment horizontal="center" vertical="center"/>
    </xf>
    <xf numFmtId="165" fontId="2" fillId="5" borderId="0" xfId="0" applyNumberFormat="1" applyFont="1" applyFill="1" applyBorder="1" applyAlignment="1">
      <alignment horizontal="center" vertical="center"/>
    </xf>
    <xf numFmtId="165" fontId="2" fillId="3" borderId="0" xfId="0" applyNumberFormat="1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167" fontId="2" fillId="5" borderId="0" xfId="0" applyNumberFormat="1" applyFont="1" applyFill="1" applyBorder="1" applyAlignment="1">
      <alignment horizontal="center" vertical="center"/>
    </xf>
    <xf numFmtId="165" fontId="5" fillId="4" borderId="2" xfId="0" applyNumberFormat="1" applyFont="1" applyFill="1" applyBorder="1" applyAlignment="1">
      <alignment horizontal="center" vertical="center"/>
    </xf>
    <xf numFmtId="165" fontId="5" fillId="4" borderId="3" xfId="0" applyNumberFormat="1" applyFont="1" applyFill="1" applyBorder="1" applyAlignment="1">
      <alignment horizontal="center" vertical="center"/>
    </xf>
    <xf numFmtId="166" fontId="1" fillId="4" borderId="2" xfId="0" applyNumberFormat="1" applyFont="1" applyFill="1" applyBorder="1" applyAlignment="1">
      <alignment horizontal="center" vertical="center"/>
    </xf>
    <xf numFmtId="166" fontId="1" fillId="4" borderId="3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6666"/>
      <color rgb="FF003366"/>
      <color rgb="FF336699"/>
      <color rgb="FF006699"/>
      <color rgb="FF003300"/>
      <color rgb="FF6600CC"/>
      <color rgb="FF000066"/>
      <color rgb="FF336600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ungfam%20Finance\LoanOfficer-A\2023\Pangambam%20Barun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ungfam%20Finance\LoanOfficer-A\2023\Maibam%20Chandrik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ungfam%20Finance\LoanOfficer-A\2023\Yaithengbam%20Bidyabati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5000-Jan24"/>
    </sheetNames>
    <sheetDataSet>
      <sheetData sheetId="0"/>
      <sheetData sheetId="1">
        <row r="1">
          <cell r="C1">
            <v>5000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0000.10-JAN"/>
      <sheetName val="Sheet1"/>
    </sheetNames>
    <sheetDataSet>
      <sheetData sheetId="0"/>
      <sheetData sheetId="1">
        <row r="1">
          <cell r="C1">
            <v>10000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0000.10-JAN"/>
      <sheetName val="Sheet1"/>
    </sheetNames>
    <sheetDataSet>
      <sheetData sheetId="0"/>
      <sheetData sheetId="1">
        <row r="1">
          <cell r="C1">
            <v>10000</v>
          </cell>
        </row>
        <row r="2">
          <cell r="O2">
            <v>16800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21"/>
  <sheetViews>
    <sheetView topLeftCell="B106" workbookViewId="0">
      <selection activeCell="E118" sqref="E118"/>
    </sheetView>
  </sheetViews>
  <sheetFormatPr defaultRowHeight="15"/>
  <cols>
    <col min="1" max="1" width="3.7109375" style="1" customWidth="1"/>
    <col min="2" max="2" width="6.7109375" style="1" customWidth="1"/>
    <col min="3" max="3" width="25.28515625" style="1" customWidth="1"/>
    <col min="4" max="4" width="27.85546875" style="1" hidden="1" customWidth="1"/>
    <col min="5" max="5" width="20.85546875" style="1" customWidth="1"/>
    <col min="6" max="6" width="18.5703125" style="1" customWidth="1"/>
    <col min="7" max="7" width="15" style="1" customWidth="1"/>
    <col min="8" max="8" width="15.28515625" style="1" customWidth="1"/>
    <col min="9" max="9" width="14.28515625" style="1" customWidth="1"/>
    <col min="10" max="10" width="18.85546875" style="1" customWidth="1"/>
    <col min="11" max="11" width="17.5703125" style="1" customWidth="1"/>
    <col min="12" max="12" width="10.85546875" style="1" customWidth="1"/>
    <col min="13" max="13" width="15.85546875" style="1" customWidth="1"/>
    <col min="14" max="16384" width="9.140625" style="1"/>
  </cols>
  <sheetData>
    <row r="2" spans="2:13" ht="22.5" customHeight="1">
      <c r="B2" s="30" t="s">
        <v>3</v>
      </c>
      <c r="C2" s="31"/>
    </row>
    <row r="3" spans="2:13" ht="18">
      <c r="C3" s="2"/>
      <c r="D3" s="3"/>
      <c r="E3" s="4"/>
      <c r="G3" s="3"/>
    </row>
    <row r="4" spans="2:13" ht="40.5" customHeight="1">
      <c r="B4" s="9" t="s">
        <v>2</v>
      </c>
      <c r="C4" s="9" t="s">
        <v>1</v>
      </c>
      <c r="D4" s="9" t="s">
        <v>0</v>
      </c>
      <c r="E4" s="9" t="s">
        <v>4</v>
      </c>
      <c r="F4" s="9" t="s">
        <v>30</v>
      </c>
      <c r="G4" s="9" t="s">
        <v>28</v>
      </c>
      <c r="H4" s="9" t="s">
        <v>5</v>
      </c>
      <c r="I4" s="9" t="s">
        <v>6</v>
      </c>
      <c r="J4" s="9" t="s">
        <v>29</v>
      </c>
      <c r="K4" s="9" t="s">
        <v>32</v>
      </c>
      <c r="L4" s="9" t="s">
        <v>33</v>
      </c>
      <c r="M4" s="9" t="s">
        <v>34</v>
      </c>
    </row>
    <row r="5" spans="2:13" ht="22.5" customHeight="1">
      <c r="B5" s="5">
        <v>1</v>
      </c>
      <c r="C5" s="7" t="s">
        <v>7</v>
      </c>
      <c r="D5" s="8" t="s">
        <v>11</v>
      </c>
      <c r="E5" s="6">
        <v>10000</v>
      </c>
      <c r="F5" s="6">
        <v>3500</v>
      </c>
      <c r="G5" s="6">
        <v>700</v>
      </c>
      <c r="H5" s="6">
        <f t="shared" ref="H5:H17" si="0">F5-I5</f>
        <v>0</v>
      </c>
      <c r="I5" s="6">
        <f t="shared" ref="I5:I18" si="1">IF(($I$108-K5)*G5 &lt;F5,($I$108-K5)*G5,F5)</f>
        <v>3500</v>
      </c>
      <c r="J5" s="6">
        <f>IF(F5&gt;I5,G5,0)</f>
        <v>0</v>
      </c>
      <c r="K5" s="5">
        <v>0</v>
      </c>
      <c r="L5" s="18"/>
      <c r="M5" s="6"/>
    </row>
    <row r="6" spans="2:13" ht="22.5" customHeight="1">
      <c r="B6" s="10">
        <v>2</v>
      </c>
      <c r="C6" s="11" t="s">
        <v>8</v>
      </c>
      <c r="D6" s="12" t="s">
        <v>11</v>
      </c>
      <c r="E6" s="13">
        <v>10000</v>
      </c>
      <c r="F6" s="13">
        <v>5000</v>
      </c>
      <c r="G6" s="13">
        <v>700</v>
      </c>
      <c r="H6" s="13">
        <f t="shared" si="0"/>
        <v>0</v>
      </c>
      <c r="I6" s="13">
        <f t="shared" si="1"/>
        <v>5000</v>
      </c>
      <c r="J6" s="13">
        <f t="shared" ref="J6:J15" si="2">IF(F6&gt;I6,G6,0)</f>
        <v>0</v>
      </c>
      <c r="K6" s="10">
        <v>0</v>
      </c>
      <c r="L6" s="17"/>
      <c r="M6" s="13"/>
    </row>
    <row r="7" spans="2:13" ht="22.5" customHeight="1">
      <c r="B7" s="5">
        <v>3</v>
      </c>
      <c r="C7" s="7" t="s">
        <v>9</v>
      </c>
      <c r="D7" s="8" t="s">
        <v>12</v>
      </c>
      <c r="E7" s="6">
        <v>10000</v>
      </c>
      <c r="F7" s="6">
        <v>4200</v>
      </c>
      <c r="G7" s="6">
        <v>700</v>
      </c>
      <c r="H7" s="6">
        <f t="shared" si="0"/>
        <v>0</v>
      </c>
      <c r="I7" s="6">
        <f t="shared" si="1"/>
        <v>4200</v>
      </c>
      <c r="J7" s="6">
        <f t="shared" si="2"/>
        <v>0</v>
      </c>
      <c r="K7" s="5">
        <v>0</v>
      </c>
      <c r="L7" s="18"/>
      <c r="M7" s="6"/>
    </row>
    <row r="8" spans="2:13" ht="22.5" customHeight="1">
      <c r="B8" s="10">
        <v>4</v>
      </c>
      <c r="C8" s="11" t="s">
        <v>13</v>
      </c>
      <c r="D8" s="12" t="s">
        <v>12</v>
      </c>
      <c r="E8" s="13">
        <v>10000</v>
      </c>
      <c r="F8" s="13">
        <v>6300</v>
      </c>
      <c r="G8" s="13">
        <v>700</v>
      </c>
      <c r="H8" s="13">
        <f t="shared" si="0"/>
        <v>0</v>
      </c>
      <c r="I8" s="13">
        <f t="shared" si="1"/>
        <v>6300</v>
      </c>
      <c r="J8" s="13">
        <f t="shared" si="2"/>
        <v>0</v>
      </c>
      <c r="K8" s="10">
        <v>0</v>
      </c>
      <c r="L8" s="17"/>
      <c r="M8" s="13"/>
    </row>
    <row r="9" spans="2:13" ht="22.5" customHeight="1">
      <c r="B9" s="5">
        <v>5</v>
      </c>
      <c r="C9" s="7" t="s">
        <v>14</v>
      </c>
      <c r="D9" s="8" t="s">
        <v>15</v>
      </c>
      <c r="E9" s="6">
        <v>15000</v>
      </c>
      <c r="F9" s="6">
        <v>12600</v>
      </c>
      <c r="G9" s="6">
        <v>1050</v>
      </c>
      <c r="H9" s="6">
        <f t="shared" si="0"/>
        <v>0</v>
      </c>
      <c r="I9" s="6">
        <f t="shared" si="1"/>
        <v>12600</v>
      </c>
      <c r="J9" s="6">
        <f t="shared" si="2"/>
        <v>0</v>
      </c>
      <c r="K9" s="5">
        <v>0</v>
      </c>
      <c r="L9" s="18"/>
      <c r="M9" s="6"/>
    </row>
    <row r="10" spans="2:13" ht="22.5" customHeight="1">
      <c r="B10" s="10">
        <v>6</v>
      </c>
      <c r="C10" s="11" t="s">
        <v>16</v>
      </c>
      <c r="D10" s="12" t="s">
        <v>19</v>
      </c>
      <c r="E10" s="13">
        <v>20000</v>
      </c>
      <c r="F10" s="13">
        <v>22400</v>
      </c>
      <c r="G10" s="13">
        <v>1400</v>
      </c>
      <c r="H10" s="13">
        <f t="shared" si="0"/>
        <v>0</v>
      </c>
      <c r="I10" s="13">
        <f t="shared" si="1"/>
        <v>22400</v>
      </c>
      <c r="J10" s="13">
        <f t="shared" si="2"/>
        <v>0</v>
      </c>
      <c r="K10" s="10">
        <v>0</v>
      </c>
      <c r="L10" s="17"/>
      <c r="M10" s="13"/>
    </row>
    <row r="11" spans="2:13" ht="22.5" customHeight="1">
      <c r="B11" s="5">
        <v>7</v>
      </c>
      <c r="C11" s="7" t="s">
        <v>17</v>
      </c>
      <c r="D11" s="8" t="s">
        <v>18</v>
      </c>
      <c r="E11" s="6">
        <v>20000</v>
      </c>
      <c r="F11" s="6">
        <v>19600</v>
      </c>
      <c r="G11" s="6">
        <v>1400</v>
      </c>
      <c r="H11" s="6">
        <f t="shared" si="0"/>
        <v>0</v>
      </c>
      <c r="I11" s="6">
        <f t="shared" si="1"/>
        <v>19600</v>
      </c>
      <c r="J11" s="6">
        <f t="shared" si="2"/>
        <v>0</v>
      </c>
      <c r="K11" s="5">
        <v>0</v>
      </c>
      <c r="L11" s="18"/>
      <c r="M11" s="6"/>
    </row>
    <row r="12" spans="2:13" ht="22.5" customHeight="1">
      <c r="B12" s="10">
        <v>8</v>
      </c>
      <c r="C12" s="11" t="s">
        <v>20</v>
      </c>
      <c r="D12" s="12" t="s">
        <v>21</v>
      </c>
      <c r="E12" s="13">
        <v>50000</v>
      </c>
      <c r="F12" s="13">
        <v>78750</v>
      </c>
      <c r="G12" s="13">
        <v>1750</v>
      </c>
      <c r="H12" s="13">
        <f t="shared" si="0"/>
        <v>0</v>
      </c>
      <c r="I12" s="13">
        <f t="shared" si="1"/>
        <v>78750</v>
      </c>
      <c r="J12" s="13">
        <f t="shared" si="2"/>
        <v>0</v>
      </c>
      <c r="K12" s="10">
        <v>0</v>
      </c>
      <c r="L12" s="17"/>
      <c r="M12" s="13"/>
    </row>
    <row r="13" spans="2:13" ht="22.5" customHeight="1">
      <c r="B13" s="5">
        <v>9</v>
      </c>
      <c r="C13" s="7" t="s">
        <v>22</v>
      </c>
      <c r="D13" s="8" t="s">
        <v>23</v>
      </c>
      <c r="E13" s="6">
        <v>20000</v>
      </c>
      <c r="F13" s="6">
        <v>20600</v>
      </c>
      <c r="G13" s="6">
        <v>1400</v>
      </c>
      <c r="H13" s="6">
        <f t="shared" si="0"/>
        <v>0</v>
      </c>
      <c r="I13" s="6">
        <f t="shared" si="1"/>
        <v>20600</v>
      </c>
      <c r="J13" s="6">
        <f t="shared" si="2"/>
        <v>0</v>
      </c>
      <c r="K13" s="5">
        <v>0</v>
      </c>
      <c r="L13" s="18"/>
      <c r="M13" s="6"/>
    </row>
    <row r="14" spans="2:13" ht="22.5" customHeight="1">
      <c r="B14" s="10">
        <v>10</v>
      </c>
      <c r="C14" s="11" t="s">
        <v>24</v>
      </c>
      <c r="D14" s="12" t="s">
        <v>23</v>
      </c>
      <c r="E14" s="13">
        <v>20000</v>
      </c>
      <c r="F14" s="13">
        <v>21600</v>
      </c>
      <c r="G14" s="13">
        <v>1400</v>
      </c>
      <c r="H14" s="13">
        <f t="shared" si="0"/>
        <v>0</v>
      </c>
      <c r="I14" s="13">
        <f t="shared" si="1"/>
        <v>21600</v>
      </c>
      <c r="J14" s="13">
        <f t="shared" si="2"/>
        <v>0</v>
      </c>
      <c r="K14" s="10">
        <v>0</v>
      </c>
      <c r="L14" s="17"/>
      <c r="M14" s="13"/>
    </row>
    <row r="15" spans="2:13" ht="22.5" customHeight="1">
      <c r="B15" s="5">
        <v>11</v>
      </c>
      <c r="C15" s="7" t="s">
        <v>25</v>
      </c>
      <c r="D15" s="8" t="s">
        <v>26</v>
      </c>
      <c r="E15" s="6">
        <v>10000</v>
      </c>
      <c r="F15" s="6">
        <f>48*350</f>
        <v>16800</v>
      </c>
      <c r="G15" s="6">
        <v>350</v>
      </c>
      <c r="H15" s="6">
        <f t="shared" si="0"/>
        <v>0</v>
      </c>
      <c r="I15" s="6">
        <f t="shared" si="1"/>
        <v>16800</v>
      </c>
      <c r="J15" s="6">
        <f t="shared" si="2"/>
        <v>0</v>
      </c>
      <c r="K15" s="5">
        <v>0</v>
      </c>
      <c r="L15" s="18"/>
      <c r="M15" s="6"/>
    </row>
    <row r="16" spans="2:13" ht="22.5" customHeight="1">
      <c r="B16" s="5">
        <v>15</v>
      </c>
      <c r="C16" s="7" t="s">
        <v>35</v>
      </c>
      <c r="D16" s="8" t="s">
        <v>10</v>
      </c>
      <c r="E16" s="6">
        <f>'[1]MD5000-Jan24'!$C$1</f>
        <v>5000</v>
      </c>
      <c r="F16" s="13">
        <v>6000</v>
      </c>
      <c r="G16" s="13">
        <v>700</v>
      </c>
      <c r="H16" s="13">
        <f t="shared" si="0"/>
        <v>0</v>
      </c>
      <c r="I16" s="13">
        <f t="shared" si="1"/>
        <v>6000</v>
      </c>
      <c r="J16" s="13">
        <f>IF(F16&gt;I16,G16,0)</f>
        <v>0</v>
      </c>
      <c r="K16" s="10">
        <v>0</v>
      </c>
      <c r="L16" s="17">
        <v>45298</v>
      </c>
      <c r="M16" s="13"/>
    </row>
    <row r="17" spans="2:14" ht="22.5" customHeight="1">
      <c r="B17" s="10">
        <v>16</v>
      </c>
      <c r="C17" s="11" t="s">
        <v>36</v>
      </c>
      <c r="D17" s="12" t="s">
        <v>37</v>
      </c>
      <c r="E17" s="13">
        <f>'[2]MD10000.10-JAN'!$C$1</f>
        <v>10000</v>
      </c>
      <c r="F17" s="6">
        <f>48*350</f>
        <v>16800</v>
      </c>
      <c r="G17" s="6">
        <v>350</v>
      </c>
      <c r="H17" s="6">
        <f t="shared" si="0"/>
        <v>0</v>
      </c>
      <c r="I17" s="6">
        <f t="shared" si="1"/>
        <v>16800</v>
      </c>
      <c r="J17" s="6">
        <f t="shared" ref="J17" si="3">IF(F17&gt;I17,G17,0)</f>
        <v>0</v>
      </c>
      <c r="K17" s="5">
        <v>0</v>
      </c>
      <c r="L17" s="18">
        <v>45298</v>
      </c>
      <c r="M17" s="6"/>
    </row>
    <row r="18" spans="2:14" ht="22.5" customHeight="1">
      <c r="B18" s="5">
        <v>17</v>
      </c>
      <c r="C18" s="7" t="s">
        <v>38</v>
      </c>
      <c r="D18" s="8" t="s">
        <v>37</v>
      </c>
      <c r="E18" s="6">
        <f>'[3]MD10000.10-JAN'!$C$1</f>
        <v>10000</v>
      </c>
      <c r="F18" s="6">
        <f>'[3]MD10000.10-JAN'!$O$2</f>
        <v>16800</v>
      </c>
      <c r="G18" s="6">
        <v>350</v>
      </c>
      <c r="H18" s="6">
        <f t="shared" ref="H18" si="4">F18-I18</f>
        <v>0</v>
      </c>
      <c r="I18" s="6">
        <f t="shared" si="1"/>
        <v>16800</v>
      </c>
      <c r="J18" s="6">
        <f t="shared" ref="J18" si="5">IF(F18&gt;I18,G18,0)</f>
        <v>0</v>
      </c>
      <c r="K18" s="5">
        <v>0</v>
      </c>
      <c r="L18" s="18">
        <v>45298</v>
      </c>
      <c r="M18" s="13"/>
    </row>
    <row r="19" spans="2:14" ht="22.5" customHeight="1"/>
    <row r="20" spans="2:14" ht="22.5" customHeight="1">
      <c r="B20" s="5">
        <v>18</v>
      </c>
      <c r="C20" s="7" t="s">
        <v>31</v>
      </c>
      <c r="D20" s="8" t="s">
        <v>26</v>
      </c>
      <c r="E20" s="6">
        <v>10000</v>
      </c>
      <c r="F20" s="6">
        <f>48*350</f>
        <v>16800</v>
      </c>
      <c r="G20" s="6">
        <v>350</v>
      </c>
      <c r="H20" s="6">
        <f t="shared" ref="H20:H51" si="6">IF($I$108 &gt;= K20,F20-I20,0)</f>
        <v>0</v>
      </c>
      <c r="I20" s="6">
        <f t="shared" ref="I20:I51" si="7">IF(($I$108-K20)*G20 &lt;F20,($I$108-K20)*G20,F20)</f>
        <v>16800</v>
      </c>
      <c r="J20" s="6">
        <f t="shared" ref="J20:J23" si="8">IF(F20&gt;I20,G20,0)</f>
        <v>0</v>
      </c>
      <c r="K20" s="5">
        <v>1</v>
      </c>
      <c r="L20" s="18">
        <v>45312</v>
      </c>
      <c r="M20" s="6"/>
    </row>
    <row r="21" spans="2:14" ht="22.5" customHeight="1">
      <c r="B21" s="10">
        <v>19</v>
      </c>
      <c r="C21" s="11" t="s">
        <v>31</v>
      </c>
      <c r="D21" s="12" t="s">
        <v>10</v>
      </c>
      <c r="E21" s="13">
        <v>10000</v>
      </c>
      <c r="F21" s="13">
        <v>16800</v>
      </c>
      <c r="G21" s="13">
        <v>350</v>
      </c>
      <c r="H21" s="6">
        <f t="shared" si="6"/>
        <v>0</v>
      </c>
      <c r="I21" s="6">
        <f t="shared" si="7"/>
        <v>16800</v>
      </c>
      <c r="J21" s="6">
        <f t="shared" si="8"/>
        <v>0</v>
      </c>
      <c r="K21" s="10">
        <v>1</v>
      </c>
      <c r="L21" s="17">
        <v>45312</v>
      </c>
      <c r="M21" s="6">
        <v>2950</v>
      </c>
      <c r="N21" s="1" t="s">
        <v>40</v>
      </c>
    </row>
    <row r="22" spans="2:14" ht="22.5" customHeight="1">
      <c r="B22" s="5">
        <v>20</v>
      </c>
      <c r="C22" s="7" t="s">
        <v>31</v>
      </c>
      <c r="D22" s="8" t="s">
        <v>26</v>
      </c>
      <c r="E22" s="6">
        <v>10000</v>
      </c>
      <c r="F22" s="6">
        <f>48*350</f>
        <v>16800</v>
      </c>
      <c r="G22" s="6">
        <v>350</v>
      </c>
      <c r="H22" s="6">
        <f t="shared" si="6"/>
        <v>0</v>
      </c>
      <c r="I22" s="6">
        <f t="shared" si="7"/>
        <v>16800</v>
      </c>
      <c r="J22" s="6">
        <f t="shared" si="8"/>
        <v>0</v>
      </c>
      <c r="K22" s="5">
        <v>2</v>
      </c>
      <c r="L22" s="18">
        <v>45319</v>
      </c>
      <c r="M22" s="6">
        <v>6600</v>
      </c>
    </row>
    <row r="23" spans="2:14" ht="22.5" customHeight="1">
      <c r="B23" s="5">
        <v>21</v>
      </c>
      <c r="C23" s="11" t="s">
        <v>31</v>
      </c>
      <c r="D23" s="12" t="s">
        <v>10</v>
      </c>
      <c r="E23" s="13">
        <v>10000</v>
      </c>
      <c r="F23" s="13">
        <v>16800</v>
      </c>
      <c r="G23" s="13">
        <v>350</v>
      </c>
      <c r="H23" s="6">
        <f t="shared" si="6"/>
        <v>0</v>
      </c>
      <c r="I23" s="6">
        <f t="shared" si="7"/>
        <v>16800</v>
      </c>
      <c r="J23" s="6">
        <f t="shared" si="8"/>
        <v>0</v>
      </c>
      <c r="K23" s="10">
        <v>3</v>
      </c>
      <c r="L23" s="17">
        <v>45326</v>
      </c>
      <c r="M23" s="6"/>
    </row>
    <row r="24" spans="2:14" ht="22.5" customHeight="1">
      <c r="B24" s="10">
        <v>22</v>
      </c>
      <c r="C24" s="11" t="s">
        <v>31</v>
      </c>
      <c r="D24" s="12" t="s">
        <v>10</v>
      </c>
      <c r="E24" s="13">
        <v>10000</v>
      </c>
      <c r="F24" s="13">
        <v>16800</v>
      </c>
      <c r="G24" s="13">
        <v>350</v>
      </c>
      <c r="H24" s="6">
        <f t="shared" si="6"/>
        <v>0</v>
      </c>
      <c r="I24" s="6">
        <f t="shared" si="7"/>
        <v>16800</v>
      </c>
      <c r="J24" s="6">
        <f t="shared" ref="J24" si="9">IF(F24&gt;I24,G24,0)</f>
        <v>0</v>
      </c>
      <c r="K24" s="10">
        <v>3</v>
      </c>
      <c r="L24" s="17">
        <v>45326</v>
      </c>
      <c r="M24" s="6">
        <v>600</v>
      </c>
    </row>
    <row r="25" spans="2:14" ht="22.5" customHeight="1">
      <c r="B25" s="5">
        <v>23</v>
      </c>
      <c r="C25" s="11" t="s">
        <v>31</v>
      </c>
      <c r="D25" s="12" t="s">
        <v>10</v>
      </c>
      <c r="E25" s="13">
        <v>10000</v>
      </c>
      <c r="F25" s="13">
        <v>16800</v>
      </c>
      <c r="G25" s="13">
        <v>350</v>
      </c>
      <c r="H25" s="6">
        <f t="shared" si="6"/>
        <v>0</v>
      </c>
      <c r="I25" s="6">
        <f t="shared" si="7"/>
        <v>16800</v>
      </c>
      <c r="J25" s="6">
        <f t="shared" ref="J25:J43" si="10">IF(F25&gt;I25,G25,0)</f>
        <v>0</v>
      </c>
      <c r="K25" s="10">
        <v>4</v>
      </c>
      <c r="L25" s="17">
        <v>45333</v>
      </c>
      <c r="M25" s="6">
        <v>5300</v>
      </c>
    </row>
    <row r="26" spans="2:14" ht="22.5" customHeight="1">
      <c r="B26" s="5">
        <v>24</v>
      </c>
      <c r="C26" s="11" t="s">
        <v>31</v>
      </c>
      <c r="D26" s="12" t="s">
        <v>10</v>
      </c>
      <c r="E26" s="13">
        <v>10000</v>
      </c>
      <c r="F26" s="13">
        <v>16800</v>
      </c>
      <c r="G26" s="13">
        <v>350</v>
      </c>
      <c r="H26" s="6">
        <f t="shared" si="6"/>
        <v>350</v>
      </c>
      <c r="I26" s="6">
        <f t="shared" si="7"/>
        <v>16450</v>
      </c>
      <c r="J26" s="6">
        <f t="shared" si="10"/>
        <v>350</v>
      </c>
      <c r="K26" s="10">
        <v>5</v>
      </c>
      <c r="L26" s="17">
        <v>45340</v>
      </c>
      <c r="M26" s="6"/>
    </row>
    <row r="27" spans="2:14" ht="22.5" customHeight="1">
      <c r="B27" s="10">
        <v>25</v>
      </c>
      <c r="C27" s="11" t="s">
        <v>31</v>
      </c>
      <c r="D27" s="12" t="s">
        <v>10</v>
      </c>
      <c r="E27" s="13">
        <v>10000</v>
      </c>
      <c r="F27" s="13">
        <v>16800</v>
      </c>
      <c r="G27" s="13">
        <v>350</v>
      </c>
      <c r="H27" s="6">
        <f t="shared" si="6"/>
        <v>350</v>
      </c>
      <c r="I27" s="6">
        <f t="shared" si="7"/>
        <v>16450</v>
      </c>
      <c r="J27" s="6">
        <f t="shared" si="10"/>
        <v>350</v>
      </c>
      <c r="K27" s="10">
        <v>5</v>
      </c>
      <c r="L27" s="17">
        <v>45340</v>
      </c>
      <c r="M27" s="6">
        <v>9650</v>
      </c>
      <c r="N27" s="1" t="s">
        <v>40</v>
      </c>
    </row>
    <row r="28" spans="2:14" ht="22.5" customHeight="1">
      <c r="B28" s="5">
        <v>26</v>
      </c>
      <c r="C28" s="11" t="s">
        <v>31</v>
      </c>
      <c r="D28" s="12" t="s">
        <v>10</v>
      </c>
      <c r="E28" s="13">
        <v>10000</v>
      </c>
      <c r="F28" s="13">
        <v>16800</v>
      </c>
      <c r="G28" s="13">
        <v>350</v>
      </c>
      <c r="H28" s="6">
        <f t="shared" si="6"/>
        <v>700</v>
      </c>
      <c r="I28" s="6">
        <f t="shared" si="7"/>
        <v>16100</v>
      </c>
      <c r="J28" s="6">
        <f t="shared" si="10"/>
        <v>350</v>
      </c>
      <c r="K28" s="10">
        <v>6</v>
      </c>
      <c r="L28" s="17">
        <v>45347</v>
      </c>
      <c r="M28" s="6"/>
    </row>
    <row r="29" spans="2:14" ht="22.5" customHeight="1">
      <c r="B29" s="5">
        <v>27</v>
      </c>
      <c r="C29" s="11" t="s">
        <v>31</v>
      </c>
      <c r="D29" s="12" t="s">
        <v>10</v>
      </c>
      <c r="E29" s="13">
        <v>10000</v>
      </c>
      <c r="F29" s="13">
        <v>16800</v>
      </c>
      <c r="G29" s="13">
        <v>350</v>
      </c>
      <c r="H29" s="6">
        <f t="shared" si="6"/>
        <v>700</v>
      </c>
      <c r="I29" s="6">
        <f t="shared" si="7"/>
        <v>16100</v>
      </c>
      <c r="J29" s="6">
        <f t="shared" si="10"/>
        <v>350</v>
      </c>
      <c r="K29" s="10">
        <v>6</v>
      </c>
      <c r="L29" s="17">
        <v>45347</v>
      </c>
      <c r="M29" s="6">
        <v>4000</v>
      </c>
    </row>
    <row r="30" spans="2:14" ht="22.5" customHeight="1">
      <c r="B30" s="10">
        <v>28</v>
      </c>
      <c r="C30" s="11" t="s">
        <v>31</v>
      </c>
      <c r="D30" s="12" t="s">
        <v>10</v>
      </c>
      <c r="E30" s="13">
        <v>10000</v>
      </c>
      <c r="F30" s="13">
        <v>16800</v>
      </c>
      <c r="G30" s="13">
        <v>350</v>
      </c>
      <c r="H30" s="6">
        <f t="shared" si="6"/>
        <v>1050</v>
      </c>
      <c r="I30" s="6">
        <f t="shared" si="7"/>
        <v>15750</v>
      </c>
      <c r="J30" s="6">
        <f t="shared" si="10"/>
        <v>350</v>
      </c>
      <c r="K30" s="10">
        <v>7</v>
      </c>
      <c r="L30" s="17">
        <v>45354</v>
      </c>
      <c r="M30" s="6">
        <v>9050</v>
      </c>
    </row>
    <row r="31" spans="2:14" ht="22.5" customHeight="1">
      <c r="B31" s="5">
        <v>29</v>
      </c>
      <c r="C31" s="11" t="s">
        <v>31</v>
      </c>
      <c r="D31" s="12" t="s">
        <v>10</v>
      </c>
      <c r="E31" s="13">
        <v>10000</v>
      </c>
      <c r="F31" s="13">
        <v>16800</v>
      </c>
      <c r="G31" s="13">
        <v>350</v>
      </c>
      <c r="H31" s="6">
        <f t="shared" si="6"/>
        <v>1400</v>
      </c>
      <c r="I31" s="6">
        <f t="shared" si="7"/>
        <v>15400</v>
      </c>
      <c r="J31" s="6">
        <f t="shared" si="10"/>
        <v>350</v>
      </c>
      <c r="K31" s="10">
        <v>8</v>
      </c>
      <c r="L31" s="17">
        <v>45361</v>
      </c>
      <c r="M31" s="6"/>
    </row>
    <row r="32" spans="2:14" ht="22.5" customHeight="1">
      <c r="B32" s="5">
        <v>30</v>
      </c>
      <c r="C32" s="11" t="s">
        <v>31</v>
      </c>
      <c r="D32" s="12" t="s">
        <v>10</v>
      </c>
      <c r="E32" s="13">
        <v>10000</v>
      </c>
      <c r="F32" s="13">
        <v>16800</v>
      </c>
      <c r="G32" s="13">
        <v>350</v>
      </c>
      <c r="H32" s="6">
        <f t="shared" si="6"/>
        <v>1400</v>
      </c>
      <c r="I32" s="6">
        <f t="shared" si="7"/>
        <v>15400</v>
      </c>
      <c r="J32" s="6">
        <f t="shared" si="10"/>
        <v>350</v>
      </c>
      <c r="K32" s="10">
        <v>8</v>
      </c>
      <c r="L32" s="17">
        <v>45361</v>
      </c>
      <c r="M32" s="6">
        <v>3750</v>
      </c>
    </row>
    <row r="33" spans="2:14" ht="22.5" customHeight="1">
      <c r="B33" s="10">
        <v>31</v>
      </c>
      <c r="C33" s="11" t="s">
        <v>31</v>
      </c>
      <c r="D33" s="12" t="s">
        <v>10</v>
      </c>
      <c r="E33" s="13">
        <v>10000</v>
      </c>
      <c r="F33" s="13">
        <v>16800</v>
      </c>
      <c r="G33" s="13">
        <v>350</v>
      </c>
      <c r="H33" s="6">
        <f t="shared" si="6"/>
        <v>1750</v>
      </c>
      <c r="I33" s="6">
        <f t="shared" si="7"/>
        <v>15050</v>
      </c>
      <c r="J33" s="6">
        <f t="shared" ref="J33" si="11">IF(F33&gt;I33,G33,0)</f>
        <v>350</v>
      </c>
      <c r="K33" s="10">
        <v>9</v>
      </c>
      <c r="L33" s="17">
        <v>45368</v>
      </c>
      <c r="M33" s="6"/>
    </row>
    <row r="34" spans="2:14" ht="22.5" customHeight="1">
      <c r="B34" s="5">
        <v>32</v>
      </c>
      <c r="C34" s="11" t="s">
        <v>31</v>
      </c>
      <c r="D34" s="12" t="s">
        <v>10</v>
      </c>
      <c r="E34" s="13">
        <v>10000</v>
      </c>
      <c r="F34" s="13">
        <v>16800</v>
      </c>
      <c r="G34" s="13">
        <v>350</v>
      </c>
      <c r="H34" s="6">
        <f t="shared" si="6"/>
        <v>1750</v>
      </c>
      <c r="I34" s="6">
        <f t="shared" si="7"/>
        <v>15050</v>
      </c>
      <c r="J34" s="6">
        <f t="shared" si="10"/>
        <v>350</v>
      </c>
      <c r="K34" s="10">
        <v>9</v>
      </c>
      <c r="L34" s="17">
        <v>45368</v>
      </c>
      <c r="M34" s="6">
        <v>7750</v>
      </c>
      <c r="N34" s="1" t="s">
        <v>40</v>
      </c>
    </row>
    <row r="35" spans="2:14" ht="22.5" customHeight="1">
      <c r="B35" s="5">
        <v>33</v>
      </c>
      <c r="C35" s="11" t="s">
        <v>31</v>
      </c>
      <c r="D35" s="12" t="s">
        <v>10</v>
      </c>
      <c r="E35" s="13">
        <v>10000</v>
      </c>
      <c r="F35" s="13">
        <v>16800</v>
      </c>
      <c r="G35" s="13">
        <v>350</v>
      </c>
      <c r="H35" s="6">
        <f t="shared" si="6"/>
        <v>2100</v>
      </c>
      <c r="I35" s="6">
        <f t="shared" si="7"/>
        <v>14700</v>
      </c>
      <c r="J35" s="6">
        <f t="shared" si="10"/>
        <v>350</v>
      </c>
      <c r="K35" s="10">
        <v>10</v>
      </c>
      <c r="L35" s="17">
        <v>45375</v>
      </c>
      <c r="M35" s="6"/>
    </row>
    <row r="36" spans="2:14" ht="22.5" customHeight="1">
      <c r="B36" s="10">
        <v>34</v>
      </c>
      <c r="C36" s="11" t="s">
        <v>31</v>
      </c>
      <c r="D36" s="12" t="s">
        <v>10</v>
      </c>
      <c r="E36" s="13">
        <v>10000</v>
      </c>
      <c r="F36" s="13">
        <v>16800</v>
      </c>
      <c r="G36" s="13">
        <v>350</v>
      </c>
      <c r="H36" s="6">
        <f t="shared" si="6"/>
        <v>2100</v>
      </c>
      <c r="I36" s="6">
        <f t="shared" si="7"/>
        <v>14700</v>
      </c>
      <c r="J36" s="6">
        <f t="shared" si="10"/>
        <v>350</v>
      </c>
      <c r="K36" s="10">
        <v>10</v>
      </c>
      <c r="L36" s="17">
        <v>45375</v>
      </c>
      <c r="M36" s="6">
        <v>2450</v>
      </c>
    </row>
    <row r="37" spans="2:14" ht="22.5" customHeight="1">
      <c r="B37" s="5">
        <v>35</v>
      </c>
      <c r="C37" s="11" t="s">
        <v>31</v>
      </c>
      <c r="D37" s="12" t="s">
        <v>10</v>
      </c>
      <c r="E37" s="13">
        <v>10000</v>
      </c>
      <c r="F37" s="13">
        <v>16800</v>
      </c>
      <c r="G37" s="13">
        <v>350</v>
      </c>
      <c r="H37" s="6">
        <f t="shared" si="6"/>
        <v>2450</v>
      </c>
      <c r="I37" s="6">
        <f t="shared" si="7"/>
        <v>14350</v>
      </c>
      <c r="J37" s="6">
        <f t="shared" si="10"/>
        <v>350</v>
      </c>
      <c r="K37" s="10">
        <v>11</v>
      </c>
      <c r="L37" s="17">
        <v>45382</v>
      </c>
      <c r="M37" s="6">
        <v>7850</v>
      </c>
    </row>
    <row r="38" spans="2:14" ht="22.5" customHeight="1">
      <c r="B38" s="5">
        <v>36</v>
      </c>
      <c r="C38" s="11" t="s">
        <v>31</v>
      </c>
      <c r="D38" s="12" t="s">
        <v>10</v>
      </c>
      <c r="E38" s="13">
        <v>10000</v>
      </c>
      <c r="F38" s="13">
        <v>16800</v>
      </c>
      <c r="G38" s="13">
        <v>350</v>
      </c>
      <c r="H38" s="6">
        <f t="shared" si="6"/>
        <v>2800</v>
      </c>
      <c r="I38" s="6">
        <f t="shared" si="7"/>
        <v>14000</v>
      </c>
      <c r="J38" s="6">
        <f t="shared" si="10"/>
        <v>350</v>
      </c>
      <c r="K38" s="10">
        <v>12</v>
      </c>
      <c r="L38" s="17">
        <v>45389</v>
      </c>
      <c r="M38" s="6"/>
    </row>
    <row r="39" spans="2:14" ht="22.5" customHeight="1">
      <c r="B39" s="10">
        <v>37</v>
      </c>
      <c r="C39" s="11" t="s">
        <v>31</v>
      </c>
      <c r="D39" s="12" t="s">
        <v>10</v>
      </c>
      <c r="E39" s="13">
        <v>10000</v>
      </c>
      <c r="F39" s="13">
        <v>16800</v>
      </c>
      <c r="G39" s="13">
        <v>350</v>
      </c>
      <c r="H39" s="6">
        <f t="shared" si="6"/>
        <v>2800</v>
      </c>
      <c r="I39" s="6">
        <f t="shared" si="7"/>
        <v>14000</v>
      </c>
      <c r="J39" s="6">
        <f t="shared" si="10"/>
        <v>350</v>
      </c>
      <c r="K39" s="10">
        <v>12</v>
      </c>
      <c r="L39" s="17">
        <v>45389</v>
      </c>
      <c r="M39" s="6">
        <v>2550</v>
      </c>
    </row>
    <row r="40" spans="2:14" ht="22.5" customHeight="1">
      <c r="B40" s="5">
        <v>38</v>
      </c>
      <c r="C40" s="11" t="s">
        <v>31</v>
      </c>
      <c r="D40" s="12" t="s">
        <v>10</v>
      </c>
      <c r="E40" s="13">
        <v>10000</v>
      </c>
      <c r="F40" s="13">
        <v>16800</v>
      </c>
      <c r="G40" s="13">
        <v>350</v>
      </c>
      <c r="H40" s="6">
        <f t="shared" si="6"/>
        <v>3150</v>
      </c>
      <c r="I40" s="6">
        <f t="shared" si="7"/>
        <v>13650</v>
      </c>
      <c r="J40" s="6">
        <f t="shared" si="10"/>
        <v>350</v>
      </c>
      <c r="K40" s="10">
        <v>13</v>
      </c>
      <c r="L40" s="17">
        <v>45396</v>
      </c>
      <c r="M40" s="6">
        <v>7950</v>
      </c>
    </row>
    <row r="41" spans="2:14" ht="22.5" customHeight="1">
      <c r="B41" s="5">
        <v>39</v>
      </c>
      <c r="C41" s="11" t="s">
        <v>31</v>
      </c>
      <c r="D41" s="12" t="s">
        <v>10</v>
      </c>
      <c r="E41" s="13">
        <v>10000</v>
      </c>
      <c r="F41" s="13">
        <v>16800</v>
      </c>
      <c r="G41" s="13">
        <v>350</v>
      </c>
      <c r="H41" s="6">
        <f t="shared" si="6"/>
        <v>3500</v>
      </c>
      <c r="I41" s="6">
        <f t="shared" si="7"/>
        <v>13300</v>
      </c>
      <c r="J41" s="6">
        <f t="shared" si="10"/>
        <v>350</v>
      </c>
      <c r="K41" s="10">
        <v>14</v>
      </c>
      <c r="L41" s="17">
        <v>45396</v>
      </c>
      <c r="M41" s="6"/>
    </row>
    <row r="42" spans="2:14" ht="22.5" customHeight="1">
      <c r="B42" s="10">
        <v>40</v>
      </c>
      <c r="C42" s="11" t="s">
        <v>31</v>
      </c>
      <c r="D42" s="12" t="s">
        <v>10</v>
      </c>
      <c r="E42" s="13">
        <v>10000</v>
      </c>
      <c r="F42" s="13">
        <v>16800</v>
      </c>
      <c r="G42" s="13">
        <v>350</v>
      </c>
      <c r="H42" s="6">
        <f t="shared" si="6"/>
        <v>3500</v>
      </c>
      <c r="I42" s="6">
        <f t="shared" si="7"/>
        <v>13300</v>
      </c>
      <c r="J42" s="6">
        <f t="shared" si="10"/>
        <v>350</v>
      </c>
      <c r="K42" s="10">
        <v>14</v>
      </c>
      <c r="L42" s="17">
        <v>45396</v>
      </c>
      <c r="M42" s="6">
        <v>2230</v>
      </c>
    </row>
    <row r="43" spans="2:14" ht="22.5" customHeight="1">
      <c r="B43" s="5">
        <v>41</v>
      </c>
      <c r="C43" s="11" t="s">
        <v>31</v>
      </c>
      <c r="D43" s="12" t="s">
        <v>10</v>
      </c>
      <c r="E43" s="13">
        <v>10000</v>
      </c>
      <c r="F43" s="13">
        <v>16800</v>
      </c>
      <c r="G43" s="13">
        <v>350</v>
      </c>
      <c r="H43" s="6">
        <f t="shared" si="6"/>
        <v>3850</v>
      </c>
      <c r="I43" s="6">
        <f t="shared" si="7"/>
        <v>12950</v>
      </c>
      <c r="J43" s="6">
        <f t="shared" si="10"/>
        <v>350</v>
      </c>
      <c r="K43" s="10">
        <v>15</v>
      </c>
      <c r="L43" s="17">
        <v>45403</v>
      </c>
      <c r="M43" s="6"/>
    </row>
    <row r="44" spans="2:14" ht="22.5" customHeight="1">
      <c r="B44" s="5">
        <v>42</v>
      </c>
      <c r="C44" s="11" t="s">
        <v>31</v>
      </c>
      <c r="D44" s="12" t="s">
        <v>10</v>
      </c>
      <c r="E44" s="13">
        <v>10000</v>
      </c>
      <c r="F44" s="13">
        <v>16800</v>
      </c>
      <c r="G44" s="13">
        <v>350</v>
      </c>
      <c r="H44" s="6">
        <f t="shared" si="6"/>
        <v>3850</v>
      </c>
      <c r="I44" s="6">
        <f t="shared" si="7"/>
        <v>12950</v>
      </c>
      <c r="J44" s="6">
        <f t="shared" ref="J44:J45" si="12">IF(F44&gt;I44,G44,0)</f>
        <v>350</v>
      </c>
      <c r="K44" s="10">
        <v>15</v>
      </c>
      <c r="L44" s="17">
        <v>45403</v>
      </c>
      <c r="M44" s="6">
        <v>5880</v>
      </c>
      <c r="N44" s="1" t="s">
        <v>40</v>
      </c>
    </row>
    <row r="45" spans="2:14" ht="22.5" customHeight="1">
      <c r="B45" s="5">
        <v>42</v>
      </c>
      <c r="C45" s="11" t="s">
        <v>31</v>
      </c>
      <c r="D45" s="12" t="s">
        <v>10</v>
      </c>
      <c r="E45" s="13">
        <v>10000</v>
      </c>
      <c r="F45" s="13">
        <v>16800</v>
      </c>
      <c r="G45" s="13">
        <v>350</v>
      </c>
      <c r="H45" s="6">
        <f t="shared" si="6"/>
        <v>4200</v>
      </c>
      <c r="I45" s="6">
        <f t="shared" si="7"/>
        <v>12600</v>
      </c>
      <c r="J45" s="6">
        <f t="shared" si="12"/>
        <v>350</v>
      </c>
      <c r="K45" s="10">
        <v>16</v>
      </c>
      <c r="L45" s="17">
        <v>45410</v>
      </c>
      <c r="M45" s="6">
        <v>7430</v>
      </c>
    </row>
    <row r="46" spans="2:14" ht="22.5" customHeight="1">
      <c r="B46" s="5">
        <v>42</v>
      </c>
      <c r="C46" s="11" t="s">
        <v>31</v>
      </c>
      <c r="D46" s="12" t="s">
        <v>10</v>
      </c>
      <c r="E46" s="13">
        <v>10000</v>
      </c>
      <c r="F46" s="13">
        <v>16800</v>
      </c>
      <c r="G46" s="13">
        <v>350</v>
      </c>
      <c r="H46" s="6">
        <f t="shared" si="6"/>
        <v>4550</v>
      </c>
      <c r="I46" s="6">
        <f t="shared" si="7"/>
        <v>12250</v>
      </c>
      <c r="J46" s="6">
        <f t="shared" ref="J46:J47" si="13">IF(F46&gt;I46,G46,0)</f>
        <v>350</v>
      </c>
      <c r="K46" s="10">
        <v>17</v>
      </c>
      <c r="L46" s="17">
        <v>45410</v>
      </c>
      <c r="M46" s="6">
        <v>9330</v>
      </c>
    </row>
    <row r="47" spans="2:14" ht="22.5" customHeight="1">
      <c r="B47" s="5">
        <v>42</v>
      </c>
      <c r="C47" s="11" t="s">
        <v>31</v>
      </c>
      <c r="D47" s="12" t="s">
        <v>10</v>
      </c>
      <c r="E47" s="13">
        <v>10000</v>
      </c>
      <c r="F47" s="13">
        <v>16800</v>
      </c>
      <c r="G47" s="13">
        <v>350</v>
      </c>
      <c r="H47" s="6">
        <f t="shared" si="6"/>
        <v>4900</v>
      </c>
      <c r="I47" s="6">
        <f t="shared" si="7"/>
        <v>11900</v>
      </c>
      <c r="J47" s="6">
        <f t="shared" si="13"/>
        <v>350</v>
      </c>
      <c r="K47" s="10">
        <v>18</v>
      </c>
      <c r="L47" s="17">
        <v>45417</v>
      </c>
      <c r="M47" s="6"/>
    </row>
    <row r="48" spans="2:14" ht="22.5" customHeight="1">
      <c r="B48" s="5">
        <v>42</v>
      </c>
      <c r="C48" s="11" t="s">
        <v>31</v>
      </c>
      <c r="D48" s="12" t="s">
        <v>10</v>
      </c>
      <c r="E48" s="13">
        <v>10000</v>
      </c>
      <c r="F48" s="13">
        <v>16800</v>
      </c>
      <c r="G48" s="13">
        <v>350</v>
      </c>
      <c r="H48" s="6">
        <f t="shared" si="6"/>
        <v>4900</v>
      </c>
      <c r="I48" s="6">
        <f t="shared" si="7"/>
        <v>11900</v>
      </c>
      <c r="J48" s="6">
        <f t="shared" ref="J48" si="14">IF(F48&gt;I48,G48,0)</f>
        <v>350</v>
      </c>
      <c r="K48" s="10">
        <v>18</v>
      </c>
      <c r="L48" s="17">
        <v>45417</v>
      </c>
      <c r="M48" s="6">
        <v>1580</v>
      </c>
    </row>
    <row r="49" spans="2:14" ht="22.5" customHeight="1">
      <c r="B49" s="5">
        <v>42</v>
      </c>
      <c r="C49" s="11" t="s">
        <v>31</v>
      </c>
      <c r="D49" s="12" t="s">
        <v>10</v>
      </c>
      <c r="E49" s="13">
        <v>10000</v>
      </c>
      <c r="F49" s="13">
        <v>16800</v>
      </c>
      <c r="G49" s="13">
        <v>350</v>
      </c>
      <c r="H49" s="6">
        <f t="shared" si="6"/>
        <v>5250</v>
      </c>
      <c r="I49" s="6">
        <f t="shared" si="7"/>
        <v>11550</v>
      </c>
      <c r="J49" s="6">
        <f t="shared" ref="J49:J56" si="15">IF(F49&gt;I49,G49,0)</f>
        <v>350</v>
      </c>
      <c r="K49" s="10">
        <v>19</v>
      </c>
      <c r="L49" s="17">
        <v>45424</v>
      </c>
      <c r="M49" s="6">
        <v>4530</v>
      </c>
    </row>
    <row r="50" spans="2:14" ht="22.5" customHeight="1">
      <c r="B50" s="5">
        <v>42</v>
      </c>
      <c r="C50" s="11" t="s">
        <v>31</v>
      </c>
      <c r="D50" s="12" t="s">
        <v>10</v>
      </c>
      <c r="E50" s="13">
        <v>10000</v>
      </c>
      <c r="F50" s="13">
        <v>16800</v>
      </c>
      <c r="G50" s="13">
        <v>350</v>
      </c>
      <c r="H50" s="6">
        <f t="shared" si="6"/>
        <v>5600</v>
      </c>
      <c r="I50" s="6">
        <f t="shared" si="7"/>
        <v>11200</v>
      </c>
      <c r="J50" s="6">
        <f t="shared" si="15"/>
        <v>350</v>
      </c>
      <c r="K50" s="10">
        <v>20</v>
      </c>
      <c r="L50" s="17">
        <v>45431</v>
      </c>
      <c r="M50" s="6"/>
    </row>
    <row r="51" spans="2:14" ht="22.5" customHeight="1">
      <c r="B51" s="5">
        <v>42</v>
      </c>
      <c r="C51" s="11" t="s">
        <v>31</v>
      </c>
      <c r="D51" s="12" t="s">
        <v>10</v>
      </c>
      <c r="E51" s="13">
        <v>10000</v>
      </c>
      <c r="F51" s="13">
        <v>16800</v>
      </c>
      <c r="G51" s="13">
        <v>350</v>
      </c>
      <c r="H51" s="6">
        <f t="shared" si="6"/>
        <v>5600</v>
      </c>
      <c r="I51" s="6">
        <f t="shared" si="7"/>
        <v>11200</v>
      </c>
      <c r="J51" s="6">
        <f t="shared" si="15"/>
        <v>350</v>
      </c>
      <c r="K51" s="10">
        <v>20</v>
      </c>
      <c r="L51" s="17">
        <v>45431</v>
      </c>
      <c r="M51" s="6">
        <v>7830</v>
      </c>
      <c r="N51" s="1" t="s">
        <v>40</v>
      </c>
    </row>
    <row r="52" spans="2:14" ht="22.5" customHeight="1">
      <c r="B52" s="5">
        <v>42</v>
      </c>
      <c r="C52" s="11" t="s">
        <v>31</v>
      </c>
      <c r="D52" s="12" t="s">
        <v>10</v>
      </c>
      <c r="E52" s="13">
        <v>10000</v>
      </c>
      <c r="F52" s="13">
        <v>16800</v>
      </c>
      <c r="G52" s="13">
        <v>350</v>
      </c>
      <c r="H52" s="6">
        <f t="shared" ref="H52:H83" si="16">IF($I$108 &gt;= K52,F52-I52,0)</f>
        <v>5950</v>
      </c>
      <c r="I52" s="6">
        <f t="shared" ref="I52:I83" si="17">IF(($I$108-K52)*G52 &lt;F52,($I$108-K52)*G52,F52)</f>
        <v>10850</v>
      </c>
      <c r="J52" s="6">
        <f t="shared" si="15"/>
        <v>350</v>
      </c>
      <c r="K52" s="10">
        <v>21</v>
      </c>
      <c r="L52" s="17">
        <v>45438</v>
      </c>
      <c r="M52" s="6"/>
    </row>
    <row r="53" spans="2:14" ht="22.5" customHeight="1">
      <c r="B53" s="5">
        <v>42</v>
      </c>
      <c r="C53" s="11" t="s">
        <v>31</v>
      </c>
      <c r="D53" s="12" t="s">
        <v>10</v>
      </c>
      <c r="E53" s="13">
        <v>10000</v>
      </c>
      <c r="F53" s="13">
        <v>16800</v>
      </c>
      <c r="G53" s="13">
        <v>350</v>
      </c>
      <c r="H53" s="6">
        <f t="shared" si="16"/>
        <v>5950</v>
      </c>
      <c r="I53" s="6">
        <f t="shared" si="17"/>
        <v>10850</v>
      </c>
      <c r="J53" s="6">
        <f t="shared" si="15"/>
        <v>350</v>
      </c>
      <c r="K53" s="10">
        <v>21</v>
      </c>
      <c r="L53" s="17">
        <v>45445</v>
      </c>
      <c r="M53" s="6">
        <v>1830</v>
      </c>
    </row>
    <row r="54" spans="2:14" ht="22.5" customHeight="1">
      <c r="B54" s="5">
        <v>42</v>
      </c>
      <c r="C54" s="11" t="s">
        <v>31</v>
      </c>
      <c r="D54" s="12" t="s">
        <v>10</v>
      </c>
      <c r="E54" s="13">
        <v>10000</v>
      </c>
      <c r="F54" s="13">
        <v>16800</v>
      </c>
      <c r="G54" s="13">
        <v>350</v>
      </c>
      <c r="H54" s="6">
        <f t="shared" si="16"/>
        <v>6300</v>
      </c>
      <c r="I54" s="6">
        <f t="shared" si="17"/>
        <v>10500</v>
      </c>
      <c r="J54" s="6">
        <f t="shared" si="15"/>
        <v>350</v>
      </c>
      <c r="K54" s="10">
        <v>22</v>
      </c>
      <c r="L54" s="17">
        <v>45452</v>
      </c>
      <c r="M54" s="6">
        <v>6530</v>
      </c>
    </row>
    <row r="55" spans="2:14" ht="22.5" customHeight="1">
      <c r="B55" s="5">
        <v>42</v>
      </c>
      <c r="C55" s="11" t="s">
        <v>31</v>
      </c>
      <c r="D55" s="12" t="s">
        <v>10</v>
      </c>
      <c r="E55" s="13">
        <v>10000</v>
      </c>
      <c r="F55" s="13">
        <v>16800</v>
      </c>
      <c r="G55" s="13">
        <v>350</v>
      </c>
      <c r="H55" s="6">
        <f t="shared" si="16"/>
        <v>6650</v>
      </c>
      <c r="I55" s="6">
        <f t="shared" si="17"/>
        <v>10150</v>
      </c>
      <c r="J55" s="6">
        <f t="shared" ref="J55" si="18">IF(F55&gt;I55,G55,0)</f>
        <v>350</v>
      </c>
      <c r="K55" s="10">
        <v>23</v>
      </c>
      <c r="L55" s="17">
        <v>45459</v>
      </c>
      <c r="M55" s="6"/>
    </row>
    <row r="56" spans="2:14" ht="22.5" customHeight="1">
      <c r="B56" s="5">
        <v>42</v>
      </c>
      <c r="C56" s="11" t="s">
        <v>31</v>
      </c>
      <c r="D56" s="12" t="s">
        <v>10</v>
      </c>
      <c r="E56" s="13">
        <v>10000</v>
      </c>
      <c r="F56" s="13">
        <v>16800</v>
      </c>
      <c r="G56" s="13">
        <v>350</v>
      </c>
      <c r="H56" s="6">
        <f t="shared" si="16"/>
        <v>6650</v>
      </c>
      <c r="I56" s="6">
        <f t="shared" si="17"/>
        <v>10150</v>
      </c>
      <c r="J56" s="6">
        <f t="shared" si="15"/>
        <v>350</v>
      </c>
      <c r="K56" s="10">
        <v>23</v>
      </c>
      <c r="L56" s="17">
        <v>45459</v>
      </c>
      <c r="M56" s="6"/>
    </row>
    <row r="57" spans="2:14" ht="22.5" customHeight="1">
      <c r="B57" s="5">
        <v>42</v>
      </c>
      <c r="C57" s="11" t="s">
        <v>31</v>
      </c>
      <c r="D57" s="12" t="s">
        <v>10</v>
      </c>
      <c r="E57" s="13">
        <v>10000</v>
      </c>
      <c r="F57" s="13">
        <v>16800</v>
      </c>
      <c r="G57" s="13">
        <v>350</v>
      </c>
      <c r="H57" s="6">
        <f t="shared" si="16"/>
        <v>6650</v>
      </c>
      <c r="I57" s="6">
        <f t="shared" si="17"/>
        <v>10150</v>
      </c>
      <c r="J57" s="6">
        <f t="shared" ref="J57:J59" si="19">IF(F57&gt;I57,G57,0)</f>
        <v>350</v>
      </c>
      <c r="K57" s="10">
        <v>23</v>
      </c>
      <c r="L57" s="17">
        <v>45459</v>
      </c>
      <c r="M57" s="6">
        <v>1580</v>
      </c>
      <c r="N57" s="1" t="s">
        <v>40</v>
      </c>
    </row>
    <row r="58" spans="2:14" ht="22.5" customHeight="1">
      <c r="B58" s="5">
        <v>42</v>
      </c>
      <c r="C58" s="11" t="s">
        <v>31</v>
      </c>
      <c r="D58" s="12" t="s">
        <v>10</v>
      </c>
      <c r="E58" s="13">
        <v>10000</v>
      </c>
      <c r="F58" s="13">
        <v>16800</v>
      </c>
      <c r="G58" s="13">
        <v>350</v>
      </c>
      <c r="H58" s="6">
        <f t="shared" si="16"/>
        <v>7000</v>
      </c>
      <c r="I58" s="6">
        <f t="shared" si="17"/>
        <v>9800</v>
      </c>
      <c r="J58" s="6">
        <f t="shared" si="19"/>
        <v>350</v>
      </c>
      <c r="K58" s="10">
        <v>24</v>
      </c>
      <c r="L58" s="17">
        <v>45466</v>
      </c>
      <c r="M58" s="6">
        <v>7680</v>
      </c>
    </row>
    <row r="59" spans="2:14" ht="22.5" customHeight="1">
      <c r="B59" s="5">
        <v>42</v>
      </c>
      <c r="C59" s="11" t="s">
        <v>31</v>
      </c>
      <c r="D59" s="12" t="s">
        <v>10</v>
      </c>
      <c r="E59" s="13">
        <v>10000</v>
      </c>
      <c r="F59" s="13">
        <v>16800</v>
      </c>
      <c r="G59" s="13">
        <v>350</v>
      </c>
      <c r="H59" s="6">
        <f t="shared" si="16"/>
        <v>7350</v>
      </c>
      <c r="I59" s="6">
        <f t="shared" si="17"/>
        <v>9450</v>
      </c>
      <c r="J59" s="6">
        <f t="shared" si="19"/>
        <v>350</v>
      </c>
      <c r="K59" s="10">
        <v>25</v>
      </c>
      <c r="L59" s="17">
        <v>45473</v>
      </c>
      <c r="M59" s="6"/>
    </row>
    <row r="60" spans="2:14" ht="22.5" customHeight="1">
      <c r="B60" s="5">
        <v>42</v>
      </c>
      <c r="C60" s="11" t="s">
        <v>31</v>
      </c>
      <c r="D60" s="12" t="s">
        <v>10</v>
      </c>
      <c r="E60" s="13">
        <v>10000</v>
      </c>
      <c r="F60" s="13">
        <v>16800</v>
      </c>
      <c r="G60" s="13">
        <v>350</v>
      </c>
      <c r="H60" s="6">
        <f t="shared" si="16"/>
        <v>7350</v>
      </c>
      <c r="I60" s="6">
        <f t="shared" si="17"/>
        <v>9450</v>
      </c>
      <c r="J60" s="6">
        <f t="shared" ref="J60:J61" si="20">IF(F60&gt;I60,G60,0)</f>
        <v>350</v>
      </c>
      <c r="K60" s="10">
        <v>25</v>
      </c>
      <c r="L60" s="17">
        <v>45473</v>
      </c>
      <c r="M60" s="6">
        <v>4130</v>
      </c>
    </row>
    <row r="61" spans="2:14" ht="22.5" customHeight="1">
      <c r="B61" s="5">
        <v>42</v>
      </c>
      <c r="C61" s="11" t="s">
        <v>31</v>
      </c>
      <c r="D61" s="12" t="s">
        <v>10</v>
      </c>
      <c r="E61" s="13">
        <v>10000</v>
      </c>
      <c r="F61" s="13">
        <v>16800</v>
      </c>
      <c r="G61" s="13">
        <v>350</v>
      </c>
      <c r="H61" s="6">
        <f t="shared" si="16"/>
        <v>7700</v>
      </c>
      <c r="I61" s="6">
        <f t="shared" si="17"/>
        <v>9100</v>
      </c>
      <c r="J61" s="6">
        <f t="shared" si="20"/>
        <v>350</v>
      </c>
      <c r="K61" s="10">
        <v>26</v>
      </c>
      <c r="L61" s="17">
        <v>45480</v>
      </c>
      <c r="M61" s="6"/>
    </row>
    <row r="62" spans="2:14" ht="22.5" customHeight="1">
      <c r="B62" s="5">
        <v>42</v>
      </c>
      <c r="C62" s="11" t="s">
        <v>31</v>
      </c>
      <c r="D62" s="12" t="s">
        <v>10</v>
      </c>
      <c r="E62" s="13">
        <v>10000</v>
      </c>
      <c r="F62" s="13">
        <v>16800</v>
      </c>
      <c r="G62" s="13">
        <v>350</v>
      </c>
      <c r="H62" s="6">
        <f t="shared" si="16"/>
        <v>7700</v>
      </c>
      <c r="I62" s="6">
        <f t="shared" si="17"/>
        <v>9100</v>
      </c>
      <c r="J62" s="6">
        <f t="shared" ref="J62:J67" si="21">IF(F62&gt;I62,G62,0)</f>
        <v>350</v>
      </c>
      <c r="K62" s="10">
        <v>26</v>
      </c>
      <c r="L62" s="17">
        <v>45480</v>
      </c>
      <c r="M62" s="6">
        <v>1280</v>
      </c>
    </row>
    <row r="63" spans="2:14" ht="22.5" customHeight="1">
      <c r="B63" s="5">
        <v>42</v>
      </c>
      <c r="C63" s="11" t="s">
        <v>31</v>
      </c>
      <c r="D63" s="12" t="s">
        <v>10</v>
      </c>
      <c r="E63" s="13">
        <v>10000</v>
      </c>
      <c r="F63" s="13">
        <v>16800</v>
      </c>
      <c r="G63" s="13">
        <v>350</v>
      </c>
      <c r="H63" s="6">
        <f t="shared" si="16"/>
        <v>8050</v>
      </c>
      <c r="I63" s="6">
        <f t="shared" si="17"/>
        <v>8750</v>
      </c>
      <c r="J63" s="6">
        <f t="shared" si="21"/>
        <v>350</v>
      </c>
      <c r="K63" s="10">
        <v>27</v>
      </c>
      <c r="L63" s="17">
        <v>45487</v>
      </c>
      <c r="M63" s="6">
        <v>9130</v>
      </c>
    </row>
    <row r="64" spans="2:14" ht="22.5" customHeight="1">
      <c r="B64" s="5">
        <v>42</v>
      </c>
      <c r="C64" s="11" t="s">
        <v>31</v>
      </c>
      <c r="D64" s="12" t="s">
        <v>10</v>
      </c>
      <c r="E64" s="13">
        <v>10000</v>
      </c>
      <c r="F64" s="13">
        <v>16800</v>
      </c>
      <c r="G64" s="13">
        <v>350</v>
      </c>
      <c r="H64" s="6">
        <f t="shared" si="16"/>
        <v>8400</v>
      </c>
      <c r="I64" s="6">
        <f t="shared" si="17"/>
        <v>8400</v>
      </c>
      <c r="J64" s="6">
        <f t="shared" si="21"/>
        <v>350</v>
      </c>
      <c r="K64" s="10">
        <v>28</v>
      </c>
      <c r="L64" s="17">
        <v>45487</v>
      </c>
      <c r="M64" s="6"/>
    </row>
    <row r="65" spans="2:14" ht="22.5" customHeight="1">
      <c r="B65" s="5">
        <v>42</v>
      </c>
      <c r="C65" s="11" t="s">
        <v>31</v>
      </c>
      <c r="D65" s="12" t="s">
        <v>10</v>
      </c>
      <c r="E65" s="13">
        <v>10000</v>
      </c>
      <c r="F65" s="13">
        <v>16800</v>
      </c>
      <c r="G65" s="13">
        <v>350</v>
      </c>
      <c r="H65" s="6">
        <f t="shared" si="16"/>
        <v>8400</v>
      </c>
      <c r="I65" s="6">
        <f t="shared" si="17"/>
        <v>8400</v>
      </c>
      <c r="J65" s="6">
        <f t="shared" si="21"/>
        <v>350</v>
      </c>
      <c r="K65" s="10">
        <v>28</v>
      </c>
      <c r="L65" s="17">
        <v>45487</v>
      </c>
      <c r="M65" s="6">
        <v>7330</v>
      </c>
    </row>
    <row r="66" spans="2:14" ht="22.5" customHeight="1">
      <c r="B66" s="5">
        <v>42</v>
      </c>
      <c r="C66" s="11" t="s">
        <v>31</v>
      </c>
      <c r="D66" s="12" t="s">
        <v>10</v>
      </c>
      <c r="E66" s="13">
        <v>10000</v>
      </c>
      <c r="F66" s="13">
        <v>16800</v>
      </c>
      <c r="G66" s="13">
        <v>350</v>
      </c>
      <c r="H66" s="6">
        <f t="shared" si="16"/>
        <v>8750</v>
      </c>
      <c r="I66" s="6">
        <f t="shared" si="17"/>
        <v>8050</v>
      </c>
      <c r="J66" s="6">
        <f t="shared" si="21"/>
        <v>350</v>
      </c>
      <c r="K66" s="10">
        <v>29</v>
      </c>
      <c r="L66" s="17">
        <v>45494</v>
      </c>
      <c r="M66" s="6"/>
    </row>
    <row r="67" spans="2:14" ht="22.5" customHeight="1">
      <c r="B67" s="5">
        <v>42</v>
      </c>
      <c r="C67" s="11" t="s">
        <v>31</v>
      </c>
      <c r="D67" s="12" t="s">
        <v>10</v>
      </c>
      <c r="E67" s="13">
        <v>10000</v>
      </c>
      <c r="F67" s="13">
        <v>16800</v>
      </c>
      <c r="G67" s="13">
        <v>350</v>
      </c>
      <c r="H67" s="6">
        <f t="shared" si="16"/>
        <v>8750</v>
      </c>
      <c r="I67" s="6">
        <f t="shared" si="17"/>
        <v>8050</v>
      </c>
      <c r="J67" s="6">
        <f t="shared" si="21"/>
        <v>350</v>
      </c>
      <c r="K67" s="10">
        <v>29</v>
      </c>
      <c r="L67" s="17">
        <v>45494</v>
      </c>
      <c r="M67" s="6"/>
      <c r="N67" s="1" t="s">
        <v>41</v>
      </c>
    </row>
    <row r="68" spans="2:14" ht="22.5" customHeight="1">
      <c r="B68" s="5">
        <v>42</v>
      </c>
      <c r="C68" s="11" t="s">
        <v>31</v>
      </c>
      <c r="D68" s="12" t="s">
        <v>10</v>
      </c>
      <c r="E68" s="13">
        <v>10000</v>
      </c>
      <c r="F68" s="13">
        <v>16800</v>
      </c>
      <c r="G68" s="13">
        <v>350</v>
      </c>
      <c r="H68" s="6">
        <f t="shared" si="16"/>
        <v>8750</v>
      </c>
      <c r="I68" s="6">
        <f t="shared" si="17"/>
        <v>8050</v>
      </c>
      <c r="J68" s="6">
        <f t="shared" ref="J68:J69" si="22">IF(F68&gt;I68,G68,0)</f>
        <v>350</v>
      </c>
      <c r="K68" s="10">
        <v>29</v>
      </c>
      <c r="L68" s="17">
        <v>45501</v>
      </c>
      <c r="M68" s="6">
        <v>6320</v>
      </c>
    </row>
    <row r="69" spans="2:14" ht="22.5" customHeight="1">
      <c r="B69" s="5">
        <v>42</v>
      </c>
      <c r="C69" s="11" t="s">
        <v>31</v>
      </c>
      <c r="D69" s="12" t="s">
        <v>10</v>
      </c>
      <c r="E69" s="13">
        <v>20000</v>
      </c>
      <c r="F69" s="13">
        <f t="shared" ref="F69:F89" si="23">48*700</f>
        <v>33600</v>
      </c>
      <c r="G69" s="13">
        <v>750</v>
      </c>
      <c r="H69" s="6">
        <f t="shared" si="16"/>
        <v>17100</v>
      </c>
      <c r="I69" s="6">
        <f t="shared" si="17"/>
        <v>16500</v>
      </c>
      <c r="J69" s="6">
        <f t="shared" si="22"/>
        <v>750</v>
      </c>
      <c r="K69" s="10">
        <v>30</v>
      </c>
      <c r="L69" s="17">
        <v>45501</v>
      </c>
      <c r="M69" s="6">
        <v>6270</v>
      </c>
    </row>
    <row r="70" spans="2:14" ht="22.5" customHeight="1">
      <c r="B70" s="5">
        <v>42</v>
      </c>
      <c r="C70" s="11" t="s">
        <v>31</v>
      </c>
      <c r="D70" s="12" t="s">
        <v>10</v>
      </c>
      <c r="E70" s="13">
        <v>20000</v>
      </c>
      <c r="F70" s="13">
        <f t="shared" si="23"/>
        <v>33600</v>
      </c>
      <c r="G70" s="13">
        <v>750</v>
      </c>
      <c r="H70" s="6">
        <f t="shared" si="16"/>
        <v>17850</v>
      </c>
      <c r="I70" s="6">
        <f t="shared" si="17"/>
        <v>15750</v>
      </c>
      <c r="J70" s="6">
        <f t="shared" ref="J70" si="24">IF(F70&gt;I70,G70,0)</f>
        <v>750</v>
      </c>
      <c r="K70" s="10">
        <v>31</v>
      </c>
      <c r="L70" s="17">
        <v>45508</v>
      </c>
      <c r="M70" s="6">
        <v>6970</v>
      </c>
    </row>
    <row r="71" spans="2:14" ht="22.5" customHeight="1">
      <c r="B71" s="5">
        <v>42</v>
      </c>
      <c r="C71" s="11" t="s">
        <v>31</v>
      </c>
      <c r="D71" s="12" t="s">
        <v>10</v>
      </c>
      <c r="E71" s="13">
        <v>20000</v>
      </c>
      <c r="F71" s="13">
        <f t="shared" si="23"/>
        <v>33600</v>
      </c>
      <c r="G71" s="13">
        <v>750</v>
      </c>
      <c r="H71" s="6">
        <f t="shared" si="16"/>
        <v>18600</v>
      </c>
      <c r="I71" s="6">
        <f t="shared" si="17"/>
        <v>15000</v>
      </c>
      <c r="J71" s="6">
        <f t="shared" ref="J71:J72" si="25">IF(F71&gt;I71,G71,0)</f>
        <v>750</v>
      </c>
      <c r="K71" s="10">
        <v>32</v>
      </c>
      <c r="L71" s="17">
        <v>45515</v>
      </c>
      <c r="M71" s="6">
        <v>8420</v>
      </c>
    </row>
    <row r="72" spans="2:14" ht="22.5" customHeight="1">
      <c r="B72" s="5">
        <v>42</v>
      </c>
      <c r="C72" s="11" t="s">
        <v>31</v>
      </c>
      <c r="D72" s="12" t="s">
        <v>10</v>
      </c>
      <c r="E72" s="13">
        <v>20000</v>
      </c>
      <c r="F72" s="13">
        <f t="shared" si="23"/>
        <v>33600</v>
      </c>
      <c r="G72" s="13">
        <v>750</v>
      </c>
      <c r="H72" s="6">
        <f t="shared" si="16"/>
        <v>19350</v>
      </c>
      <c r="I72" s="6">
        <f t="shared" si="17"/>
        <v>14250</v>
      </c>
      <c r="J72" s="6">
        <f t="shared" si="25"/>
        <v>750</v>
      </c>
      <c r="K72" s="10">
        <v>33</v>
      </c>
      <c r="L72" s="17">
        <v>45522</v>
      </c>
      <c r="M72" s="6"/>
      <c r="N72" s="1" t="s">
        <v>41</v>
      </c>
    </row>
    <row r="73" spans="2:14" ht="22.5" customHeight="1">
      <c r="B73" s="5">
        <v>42</v>
      </c>
      <c r="C73" s="11" t="s">
        <v>31</v>
      </c>
      <c r="D73" s="12" t="s">
        <v>10</v>
      </c>
      <c r="E73" s="13">
        <v>20000</v>
      </c>
      <c r="F73" s="13">
        <f t="shared" si="23"/>
        <v>33600</v>
      </c>
      <c r="G73" s="13">
        <v>750</v>
      </c>
      <c r="H73" s="6">
        <f t="shared" si="16"/>
        <v>19350</v>
      </c>
      <c r="I73" s="6">
        <f t="shared" si="17"/>
        <v>14250</v>
      </c>
      <c r="J73" s="6">
        <f t="shared" ref="J73" si="26">IF(F73&gt;I73,G73,0)</f>
        <v>750</v>
      </c>
      <c r="K73" s="10">
        <v>33</v>
      </c>
      <c r="L73" s="17">
        <v>45522</v>
      </c>
      <c r="M73" s="6">
        <v>620</v>
      </c>
    </row>
    <row r="74" spans="2:14" ht="22.5" customHeight="1">
      <c r="B74" s="5">
        <v>42</v>
      </c>
      <c r="C74" s="11" t="s">
        <v>31</v>
      </c>
      <c r="D74" s="12" t="s">
        <v>10</v>
      </c>
      <c r="E74" s="13">
        <v>20000</v>
      </c>
      <c r="F74" s="13">
        <f t="shared" si="23"/>
        <v>33600</v>
      </c>
      <c r="G74" s="13">
        <v>750</v>
      </c>
      <c r="H74" s="6">
        <f t="shared" si="16"/>
        <v>20100</v>
      </c>
      <c r="I74" s="6">
        <f t="shared" si="17"/>
        <v>13500</v>
      </c>
      <c r="J74" s="6">
        <f t="shared" ref="J74" si="27">IF(F74&gt;I74,G74,0)</f>
        <v>750</v>
      </c>
      <c r="K74" s="10">
        <v>34</v>
      </c>
      <c r="L74" s="17">
        <v>45529</v>
      </c>
      <c r="M74" s="6">
        <v>4320</v>
      </c>
    </row>
    <row r="75" spans="2:14" ht="22.5" customHeight="1">
      <c r="B75" s="5">
        <v>42</v>
      </c>
      <c r="C75" s="11" t="s">
        <v>31</v>
      </c>
      <c r="D75" s="12" t="s">
        <v>10</v>
      </c>
      <c r="E75" s="13">
        <v>20000</v>
      </c>
      <c r="F75" s="13">
        <f t="shared" si="23"/>
        <v>33600</v>
      </c>
      <c r="G75" s="13">
        <v>750</v>
      </c>
      <c r="H75" s="6">
        <f t="shared" si="16"/>
        <v>20850</v>
      </c>
      <c r="I75" s="6">
        <f t="shared" si="17"/>
        <v>12750</v>
      </c>
      <c r="J75" s="6">
        <f t="shared" ref="J75" si="28">IF(F75&gt;I75,G75,0)</f>
        <v>750</v>
      </c>
      <c r="K75" s="10">
        <v>35</v>
      </c>
      <c r="L75" s="17">
        <v>45536</v>
      </c>
      <c r="M75" s="6">
        <v>8770</v>
      </c>
    </row>
    <row r="76" spans="2:14" ht="22.5" customHeight="1">
      <c r="B76" s="5">
        <v>42</v>
      </c>
      <c r="C76" s="11" t="s">
        <v>31</v>
      </c>
      <c r="D76" s="12" t="s">
        <v>10</v>
      </c>
      <c r="E76" s="13">
        <v>20000</v>
      </c>
      <c r="F76" s="13">
        <f t="shared" si="23"/>
        <v>33600</v>
      </c>
      <c r="G76" s="13">
        <v>750</v>
      </c>
      <c r="H76" s="6">
        <f t="shared" si="16"/>
        <v>21600</v>
      </c>
      <c r="I76" s="6">
        <f t="shared" si="17"/>
        <v>12000</v>
      </c>
      <c r="J76" s="6">
        <f t="shared" ref="J76:J77" si="29">IF(F76&gt;I76,G76,0)</f>
        <v>750</v>
      </c>
      <c r="K76" s="10">
        <v>36</v>
      </c>
      <c r="L76" s="17">
        <v>45543</v>
      </c>
      <c r="M76" s="6">
        <v>13970</v>
      </c>
    </row>
    <row r="77" spans="2:14" ht="22.5" customHeight="1">
      <c r="B77" s="5">
        <v>42</v>
      </c>
      <c r="C77" s="11" t="s">
        <v>31</v>
      </c>
      <c r="D77" s="12" t="s">
        <v>10</v>
      </c>
      <c r="E77" s="13">
        <v>20000</v>
      </c>
      <c r="F77" s="13">
        <f t="shared" si="23"/>
        <v>33600</v>
      </c>
      <c r="G77" s="13">
        <v>750</v>
      </c>
      <c r="H77" s="6">
        <f t="shared" si="16"/>
        <v>22350</v>
      </c>
      <c r="I77" s="6">
        <f t="shared" si="17"/>
        <v>11250</v>
      </c>
      <c r="J77" s="6">
        <f t="shared" si="29"/>
        <v>750</v>
      </c>
      <c r="K77" s="10">
        <v>37</v>
      </c>
      <c r="L77" s="17">
        <v>45550</v>
      </c>
      <c r="M77" s="6"/>
    </row>
    <row r="78" spans="2:14" ht="22.5" customHeight="1">
      <c r="B78" s="5">
        <v>42</v>
      </c>
      <c r="C78" s="11" t="s">
        <v>31</v>
      </c>
      <c r="D78" s="12" t="s">
        <v>10</v>
      </c>
      <c r="E78" s="13">
        <v>20000</v>
      </c>
      <c r="F78" s="13">
        <f t="shared" si="23"/>
        <v>33600</v>
      </c>
      <c r="G78" s="13">
        <v>750</v>
      </c>
      <c r="H78" s="6">
        <f t="shared" si="16"/>
        <v>22350</v>
      </c>
      <c r="I78" s="6">
        <f t="shared" si="17"/>
        <v>11250</v>
      </c>
      <c r="J78" s="6">
        <f t="shared" ref="J78:J80" si="30">IF(F78&gt;I78,G78,0)</f>
        <v>750</v>
      </c>
      <c r="K78" s="10">
        <v>37</v>
      </c>
      <c r="L78" s="17">
        <v>45550</v>
      </c>
      <c r="M78" s="6">
        <v>-80</v>
      </c>
    </row>
    <row r="79" spans="2:14" ht="22.5" customHeight="1">
      <c r="B79" s="5">
        <v>42</v>
      </c>
      <c r="C79" s="11" t="s">
        <v>31</v>
      </c>
      <c r="D79" s="12" t="s">
        <v>10</v>
      </c>
      <c r="E79" s="13">
        <v>20000</v>
      </c>
      <c r="F79" s="13">
        <f t="shared" si="23"/>
        <v>33600</v>
      </c>
      <c r="G79" s="13">
        <v>750</v>
      </c>
      <c r="H79" s="6">
        <f t="shared" si="16"/>
        <v>23100</v>
      </c>
      <c r="I79" s="6">
        <f t="shared" si="17"/>
        <v>10500</v>
      </c>
      <c r="J79" s="6">
        <f t="shared" si="30"/>
        <v>750</v>
      </c>
      <c r="K79" s="10">
        <v>38</v>
      </c>
      <c r="L79" s="17">
        <v>45557</v>
      </c>
      <c r="M79" s="6">
        <v>7370</v>
      </c>
    </row>
    <row r="80" spans="2:14" ht="22.5" customHeight="1">
      <c r="B80" s="5">
        <v>42</v>
      </c>
      <c r="C80" s="11" t="s">
        <v>31</v>
      </c>
      <c r="D80" s="12" t="s">
        <v>10</v>
      </c>
      <c r="E80" s="13">
        <v>20000</v>
      </c>
      <c r="F80" s="13">
        <f t="shared" si="23"/>
        <v>33600</v>
      </c>
      <c r="G80" s="13">
        <v>750</v>
      </c>
      <c r="H80" s="6">
        <f t="shared" si="16"/>
        <v>23850</v>
      </c>
      <c r="I80" s="6">
        <f t="shared" si="17"/>
        <v>9750</v>
      </c>
      <c r="J80" s="6">
        <f t="shared" si="30"/>
        <v>750</v>
      </c>
      <c r="K80" s="10">
        <v>39</v>
      </c>
      <c r="L80" s="17">
        <v>45564</v>
      </c>
      <c r="M80" s="6"/>
      <c r="N80" s="1" t="s">
        <v>41</v>
      </c>
    </row>
    <row r="81" spans="2:14" ht="22.5" customHeight="1">
      <c r="B81" s="5">
        <v>42</v>
      </c>
      <c r="C81" s="11" t="s">
        <v>31</v>
      </c>
      <c r="D81" s="12" t="s">
        <v>10</v>
      </c>
      <c r="E81" s="13">
        <v>20000</v>
      </c>
      <c r="F81" s="13">
        <f t="shared" si="23"/>
        <v>33600</v>
      </c>
      <c r="G81" s="13">
        <v>750</v>
      </c>
      <c r="H81" s="6">
        <f t="shared" si="16"/>
        <v>23850</v>
      </c>
      <c r="I81" s="6">
        <f t="shared" si="17"/>
        <v>9750</v>
      </c>
      <c r="J81" s="6">
        <f t="shared" ref="J81" si="31">IF(F81&gt;I81,G81,0)</f>
        <v>750</v>
      </c>
      <c r="K81" s="10">
        <v>39</v>
      </c>
      <c r="L81" s="17">
        <v>45564</v>
      </c>
      <c r="M81" s="6">
        <v>5570</v>
      </c>
    </row>
    <row r="82" spans="2:14" ht="22.5" customHeight="1">
      <c r="B82" s="5">
        <v>42</v>
      </c>
      <c r="C82" s="11" t="s">
        <v>31</v>
      </c>
      <c r="D82" s="12" t="s">
        <v>10</v>
      </c>
      <c r="E82" s="13">
        <v>20000</v>
      </c>
      <c r="F82" s="13">
        <f t="shared" si="23"/>
        <v>33600</v>
      </c>
      <c r="G82" s="13">
        <v>750</v>
      </c>
      <c r="H82" s="6">
        <f t="shared" si="16"/>
        <v>24600</v>
      </c>
      <c r="I82" s="6">
        <f t="shared" si="17"/>
        <v>9000</v>
      </c>
      <c r="J82" s="6">
        <f t="shared" ref="J82:J104" si="32">IF(F82&gt;I82,G82,0)</f>
        <v>750</v>
      </c>
      <c r="K82" s="10">
        <v>40</v>
      </c>
      <c r="L82" s="17">
        <v>45571</v>
      </c>
      <c r="M82" s="6">
        <v>15270</v>
      </c>
    </row>
    <row r="83" spans="2:14" ht="22.5" customHeight="1">
      <c r="B83" s="5">
        <v>42</v>
      </c>
      <c r="C83" s="11" t="s">
        <v>31</v>
      </c>
      <c r="D83" s="12" t="s">
        <v>10</v>
      </c>
      <c r="E83" s="13">
        <v>20000</v>
      </c>
      <c r="F83" s="13">
        <f t="shared" si="23"/>
        <v>33600</v>
      </c>
      <c r="G83" s="13">
        <v>750</v>
      </c>
      <c r="H83" s="6">
        <f t="shared" si="16"/>
        <v>25350</v>
      </c>
      <c r="I83" s="6">
        <f t="shared" si="17"/>
        <v>8250</v>
      </c>
      <c r="J83" s="6">
        <f t="shared" si="32"/>
        <v>750</v>
      </c>
      <c r="K83" s="10">
        <v>41</v>
      </c>
      <c r="L83" s="17">
        <v>45578</v>
      </c>
      <c r="M83" s="6"/>
    </row>
    <row r="84" spans="2:14" ht="22.5" customHeight="1">
      <c r="B84" s="5">
        <v>42</v>
      </c>
      <c r="C84" s="11" t="s">
        <v>31</v>
      </c>
      <c r="D84" s="12" t="s">
        <v>10</v>
      </c>
      <c r="E84" s="13">
        <v>20000</v>
      </c>
      <c r="F84" s="13">
        <f t="shared" si="23"/>
        <v>33600</v>
      </c>
      <c r="G84" s="13">
        <v>750</v>
      </c>
      <c r="H84" s="6">
        <f t="shared" ref="H84:H115" si="33">IF($I$108 &gt;= K84,F84-I84,0)</f>
        <v>25350</v>
      </c>
      <c r="I84" s="6">
        <f t="shared" ref="I84:I89" si="34">IF(($I$108-K84)*G84 &lt;F84,($I$108-K84)*G84,F84)</f>
        <v>8250</v>
      </c>
      <c r="J84" s="6">
        <f t="shared" si="32"/>
        <v>750</v>
      </c>
      <c r="K84" s="10">
        <v>41</v>
      </c>
      <c r="L84" s="17">
        <v>45578</v>
      </c>
      <c r="M84" s="6">
        <v>7220</v>
      </c>
    </row>
    <row r="85" spans="2:14" ht="22.5" customHeight="1">
      <c r="B85" s="5">
        <v>42</v>
      </c>
      <c r="C85" s="11" t="s">
        <v>31</v>
      </c>
      <c r="D85" s="12" t="s">
        <v>10</v>
      </c>
      <c r="E85" s="13">
        <v>20000</v>
      </c>
      <c r="F85" s="13">
        <f t="shared" si="23"/>
        <v>33600</v>
      </c>
      <c r="G85" s="13">
        <v>750</v>
      </c>
      <c r="H85" s="6">
        <f t="shared" si="33"/>
        <v>26100</v>
      </c>
      <c r="I85" s="6">
        <f t="shared" si="34"/>
        <v>7500</v>
      </c>
      <c r="J85" s="6">
        <f t="shared" si="32"/>
        <v>750</v>
      </c>
      <c r="K85" s="10">
        <v>42</v>
      </c>
      <c r="L85" s="17">
        <v>45585</v>
      </c>
      <c r="M85" s="6"/>
      <c r="N85" s="1" t="s">
        <v>41</v>
      </c>
    </row>
    <row r="86" spans="2:14" ht="22.5" customHeight="1">
      <c r="B86" s="5">
        <v>42</v>
      </c>
      <c r="C86" s="11" t="s">
        <v>31</v>
      </c>
      <c r="D86" s="12" t="s">
        <v>10</v>
      </c>
      <c r="E86" s="13">
        <v>20000</v>
      </c>
      <c r="F86" s="13">
        <f t="shared" si="23"/>
        <v>33600</v>
      </c>
      <c r="G86" s="13">
        <v>750</v>
      </c>
      <c r="H86" s="6">
        <f t="shared" si="33"/>
        <v>26100</v>
      </c>
      <c r="I86" s="6">
        <f t="shared" si="34"/>
        <v>7500</v>
      </c>
      <c r="J86" s="6">
        <f t="shared" si="32"/>
        <v>750</v>
      </c>
      <c r="K86" s="10">
        <v>42</v>
      </c>
      <c r="L86" s="17">
        <v>45585</v>
      </c>
      <c r="M86" s="6">
        <v>9170</v>
      </c>
    </row>
    <row r="87" spans="2:14" ht="22.5" customHeight="1">
      <c r="B87" s="5">
        <v>42</v>
      </c>
      <c r="C87" s="11" t="s">
        <v>31</v>
      </c>
      <c r="D87" s="12" t="s">
        <v>10</v>
      </c>
      <c r="E87" s="13">
        <v>20000</v>
      </c>
      <c r="F87" s="13">
        <f t="shared" si="23"/>
        <v>33600</v>
      </c>
      <c r="G87" s="13">
        <v>750</v>
      </c>
      <c r="H87" s="6">
        <f t="shared" si="33"/>
        <v>26850</v>
      </c>
      <c r="I87" s="6">
        <f t="shared" si="34"/>
        <v>6750</v>
      </c>
      <c r="J87" s="6">
        <f t="shared" si="32"/>
        <v>750</v>
      </c>
      <c r="K87" s="10">
        <v>43</v>
      </c>
      <c r="L87" s="17">
        <v>45592</v>
      </c>
      <c r="M87" s="6"/>
    </row>
    <row r="88" spans="2:14" ht="22.5" customHeight="1">
      <c r="B88" s="5">
        <v>42</v>
      </c>
      <c r="C88" s="11" t="s">
        <v>31</v>
      </c>
      <c r="D88" s="12" t="s">
        <v>10</v>
      </c>
      <c r="E88" s="13">
        <v>20000</v>
      </c>
      <c r="F88" s="13">
        <f t="shared" si="23"/>
        <v>33600</v>
      </c>
      <c r="G88" s="13">
        <v>750</v>
      </c>
      <c r="H88" s="6">
        <f t="shared" si="33"/>
        <v>26850</v>
      </c>
      <c r="I88" s="6">
        <f t="shared" si="34"/>
        <v>6750</v>
      </c>
      <c r="J88" s="6">
        <f t="shared" si="32"/>
        <v>750</v>
      </c>
      <c r="K88" s="10">
        <v>43</v>
      </c>
      <c r="L88" s="17">
        <v>45592</v>
      </c>
      <c r="M88" s="6">
        <v>2620</v>
      </c>
    </row>
    <row r="89" spans="2:14" ht="22.5" customHeight="1">
      <c r="B89" s="5">
        <v>42</v>
      </c>
      <c r="C89" s="11" t="s">
        <v>31</v>
      </c>
      <c r="D89" s="12" t="s">
        <v>10</v>
      </c>
      <c r="E89" s="13">
        <v>20000</v>
      </c>
      <c r="F89" s="13">
        <f t="shared" si="23"/>
        <v>33600</v>
      </c>
      <c r="G89" s="13">
        <v>750</v>
      </c>
      <c r="H89" s="6">
        <f t="shared" si="33"/>
        <v>27600</v>
      </c>
      <c r="I89" s="6">
        <f t="shared" si="34"/>
        <v>6000</v>
      </c>
      <c r="J89" s="6">
        <f t="shared" si="32"/>
        <v>750</v>
      </c>
      <c r="K89" s="10">
        <v>44</v>
      </c>
      <c r="L89" s="17">
        <v>45599</v>
      </c>
      <c r="M89" s="6">
        <v>17570</v>
      </c>
    </row>
    <row r="90" spans="2:14" ht="22.5" customHeight="1">
      <c r="B90" s="5">
        <v>42</v>
      </c>
      <c r="C90" s="11" t="s">
        <v>31</v>
      </c>
      <c r="D90" s="12" t="s">
        <v>10</v>
      </c>
      <c r="E90" s="13">
        <v>20000</v>
      </c>
      <c r="F90" s="13">
        <f t="shared" ref="F90:F91" si="35">48*700</f>
        <v>33600</v>
      </c>
      <c r="G90" s="13">
        <v>750</v>
      </c>
      <c r="H90" s="6">
        <f t="shared" ref="H90:H91" si="36">IF($I$108 &gt;= K90,F90-I90,0)</f>
        <v>28350</v>
      </c>
      <c r="I90" s="6">
        <f t="shared" ref="I90:I91" si="37">IF(($I$108-K90)*G90 &lt;F90,($I$108-K90)*G90,F90)</f>
        <v>5250</v>
      </c>
      <c r="J90" s="6">
        <f t="shared" si="32"/>
        <v>750</v>
      </c>
      <c r="K90" s="10">
        <v>45</v>
      </c>
      <c r="L90" s="17">
        <v>45606</v>
      </c>
      <c r="M90" s="6"/>
    </row>
    <row r="91" spans="2:14" ht="22.5" customHeight="1">
      <c r="B91" s="5">
        <v>42</v>
      </c>
      <c r="C91" s="11" t="s">
        <v>31</v>
      </c>
      <c r="D91" s="12" t="s">
        <v>10</v>
      </c>
      <c r="E91" s="13">
        <v>20000</v>
      </c>
      <c r="F91" s="13">
        <f t="shared" si="35"/>
        <v>33600</v>
      </c>
      <c r="G91" s="13">
        <v>750</v>
      </c>
      <c r="H91" s="6">
        <f t="shared" si="36"/>
        <v>28350</v>
      </c>
      <c r="I91" s="6">
        <f t="shared" si="37"/>
        <v>5250</v>
      </c>
      <c r="J91" s="6">
        <f t="shared" si="32"/>
        <v>750</v>
      </c>
      <c r="K91" s="10">
        <v>45</v>
      </c>
      <c r="L91" s="17">
        <v>45606</v>
      </c>
      <c r="M91" s="6">
        <v>1520</v>
      </c>
    </row>
    <row r="92" spans="2:14" ht="22.5" customHeight="1">
      <c r="B92" s="5">
        <v>42</v>
      </c>
      <c r="C92" s="11" t="s">
        <v>31</v>
      </c>
      <c r="D92" s="12" t="s">
        <v>10</v>
      </c>
      <c r="E92" s="13">
        <v>20000</v>
      </c>
      <c r="F92" s="13">
        <f>48*700</f>
        <v>33600</v>
      </c>
      <c r="G92" s="13">
        <v>750</v>
      </c>
      <c r="H92" s="6">
        <f>IF($I$108 &gt;= K92,F92-I92,0)</f>
        <v>29100</v>
      </c>
      <c r="I92" s="6">
        <f>IF(($I$108-K92)*G92 &lt;F92,($I$108-K92)*G92,F92)</f>
        <v>4500</v>
      </c>
      <c r="J92" s="6">
        <f t="shared" si="32"/>
        <v>750</v>
      </c>
      <c r="K92" s="10">
        <v>46</v>
      </c>
      <c r="L92" s="17">
        <v>45613</v>
      </c>
      <c r="M92" s="6">
        <v>16970</v>
      </c>
    </row>
    <row r="93" spans="2:14" ht="22.5" customHeight="1">
      <c r="B93" s="5">
        <v>42</v>
      </c>
      <c r="C93" s="11" t="s">
        <v>31</v>
      </c>
      <c r="D93" s="12" t="s">
        <v>10</v>
      </c>
      <c r="E93" s="13">
        <v>20000</v>
      </c>
      <c r="F93" s="13">
        <f t="shared" ref="F93:F98" si="38">48*700</f>
        <v>33600</v>
      </c>
      <c r="G93" s="13">
        <v>750</v>
      </c>
      <c r="H93" s="6">
        <f t="shared" ref="H93:H98" si="39">IF($I$108 &gt;= K93,F93-I93,0)</f>
        <v>29850</v>
      </c>
      <c r="I93" s="6">
        <f t="shared" ref="I93:I98" si="40">IF(($I$108-K93)*G93 &lt;F93,($I$108-K93)*G93,F93)</f>
        <v>3750</v>
      </c>
      <c r="J93" s="6">
        <f t="shared" si="32"/>
        <v>750</v>
      </c>
      <c r="K93" s="10">
        <v>47</v>
      </c>
      <c r="L93" s="17">
        <v>45620</v>
      </c>
      <c r="M93" s="6"/>
    </row>
    <row r="94" spans="2:14" ht="22.5" customHeight="1">
      <c r="B94" s="5">
        <v>42</v>
      </c>
      <c r="C94" s="11" t="s">
        <v>31</v>
      </c>
      <c r="D94" s="12" t="s">
        <v>10</v>
      </c>
      <c r="E94" s="13">
        <v>20000</v>
      </c>
      <c r="F94" s="13">
        <f t="shared" si="38"/>
        <v>33600</v>
      </c>
      <c r="G94" s="13">
        <v>750</v>
      </c>
      <c r="H94" s="6">
        <f t="shared" si="39"/>
        <v>29850</v>
      </c>
      <c r="I94" s="6">
        <f t="shared" si="40"/>
        <v>3750</v>
      </c>
      <c r="J94" s="6">
        <f t="shared" si="32"/>
        <v>750</v>
      </c>
      <c r="K94" s="10">
        <v>47</v>
      </c>
      <c r="L94" s="17">
        <v>45620</v>
      </c>
      <c r="M94" s="6">
        <v>14670</v>
      </c>
    </row>
    <row r="95" spans="2:14" ht="22.5" customHeight="1">
      <c r="B95" s="5">
        <v>42</v>
      </c>
      <c r="C95" s="11" t="s">
        <v>31</v>
      </c>
      <c r="D95" s="12" t="s">
        <v>10</v>
      </c>
      <c r="E95" s="13">
        <v>20000</v>
      </c>
      <c r="F95" s="13">
        <f t="shared" si="38"/>
        <v>33600</v>
      </c>
      <c r="G95" s="13">
        <v>750</v>
      </c>
      <c r="H95" s="6">
        <f t="shared" si="39"/>
        <v>30600</v>
      </c>
      <c r="I95" s="6">
        <f t="shared" si="40"/>
        <v>3000</v>
      </c>
      <c r="J95" s="6">
        <f t="shared" si="32"/>
        <v>750</v>
      </c>
      <c r="K95" s="10">
        <v>48</v>
      </c>
      <c r="L95" s="17">
        <v>45627</v>
      </c>
      <c r="M95" s="6"/>
    </row>
    <row r="96" spans="2:14" ht="22.5" customHeight="1">
      <c r="B96" s="5">
        <v>42</v>
      </c>
      <c r="C96" s="11" t="s">
        <v>31</v>
      </c>
      <c r="D96" s="12" t="s">
        <v>10</v>
      </c>
      <c r="E96" s="13">
        <v>20000</v>
      </c>
      <c r="F96" s="13">
        <f t="shared" si="38"/>
        <v>33600</v>
      </c>
      <c r="G96" s="13">
        <v>750</v>
      </c>
      <c r="H96" s="6">
        <f t="shared" si="39"/>
        <v>30600</v>
      </c>
      <c r="I96" s="6">
        <f t="shared" si="40"/>
        <v>3000</v>
      </c>
      <c r="J96" s="6">
        <f t="shared" si="32"/>
        <v>750</v>
      </c>
      <c r="K96" s="10">
        <v>48</v>
      </c>
      <c r="L96" s="17">
        <v>45627</v>
      </c>
      <c r="M96" s="6">
        <v>12820</v>
      </c>
    </row>
    <row r="97" spans="2:13" ht="22.5" customHeight="1">
      <c r="B97" s="5">
        <v>42</v>
      </c>
      <c r="C97" s="11" t="s">
        <v>31</v>
      </c>
      <c r="D97" s="12" t="s">
        <v>10</v>
      </c>
      <c r="E97" s="13">
        <v>20000</v>
      </c>
      <c r="F97" s="13">
        <f t="shared" si="38"/>
        <v>33600</v>
      </c>
      <c r="G97" s="13">
        <v>750</v>
      </c>
      <c r="H97" s="6">
        <f t="shared" si="39"/>
        <v>31350</v>
      </c>
      <c r="I97" s="6">
        <f t="shared" si="40"/>
        <v>2250</v>
      </c>
      <c r="J97" s="6">
        <f t="shared" si="32"/>
        <v>750</v>
      </c>
      <c r="K97" s="10">
        <v>49</v>
      </c>
      <c r="L97" s="17">
        <v>45634</v>
      </c>
      <c r="M97" s="6"/>
    </row>
    <row r="98" spans="2:13" ht="22.5" customHeight="1">
      <c r="B98" s="5">
        <v>42</v>
      </c>
      <c r="C98" s="11" t="s">
        <v>31</v>
      </c>
      <c r="D98" s="12" t="s">
        <v>10</v>
      </c>
      <c r="E98" s="13">
        <v>20000</v>
      </c>
      <c r="F98" s="13">
        <f t="shared" si="38"/>
        <v>33600</v>
      </c>
      <c r="G98" s="13">
        <v>750</v>
      </c>
      <c r="H98" s="6">
        <f t="shared" si="39"/>
        <v>31350</v>
      </c>
      <c r="I98" s="6">
        <f t="shared" si="40"/>
        <v>2250</v>
      </c>
      <c r="J98" s="6">
        <f t="shared" si="32"/>
        <v>750</v>
      </c>
      <c r="K98" s="10">
        <v>49</v>
      </c>
      <c r="L98" s="17">
        <v>45634</v>
      </c>
      <c r="M98" s="6">
        <v>10270</v>
      </c>
    </row>
    <row r="99" spans="2:13" ht="22.5" customHeight="1">
      <c r="B99" s="5">
        <v>42</v>
      </c>
      <c r="C99" s="11" t="s">
        <v>31</v>
      </c>
      <c r="D99" s="12" t="s">
        <v>10</v>
      </c>
      <c r="E99" s="13">
        <v>20000</v>
      </c>
      <c r="F99" s="13">
        <f>48*700</f>
        <v>33600</v>
      </c>
      <c r="G99" s="13">
        <v>750</v>
      </c>
      <c r="H99" s="6">
        <f>IF($I$108 &gt;= K99,F99-I99,0)</f>
        <v>32100</v>
      </c>
      <c r="I99" s="6">
        <f>IF(($I$108-K99)*G99 &lt;F99,($I$108-K99)*G99,F99)</f>
        <v>1500</v>
      </c>
      <c r="J99" s="6">
        <f t="shared" si="32"/>
        <v>750</v>
      </c>
      <c r="K99" s="10">
        <v>50</v>
      </c>
      <c r="L99" s="17">
        <v>45641</v>
      </c>
      <c r="M99" s="6"/>
    </row>
    <row r="100" spans="2:13" ht="22.5" customHeight="1">
      <c r="B100" s="5">
        <v>42</v>
      </c>
      <c r="C100" s="11" t="s">
        <v>31</v>
      </c>
      <c r="D100" s="12" t="s">
        <v>10</v>
      </c>
      <c r="E100" s="13">
        <v>20000</v>
      </c>
      <c r="F100" s="13">
        <f>48*700</f>
        <v>33600</v>
      </c>
      <c r="G100" s="13">
        <v>750</v>
      </c>
      <c r="H100" s="6">
        <f>IF($I$108 &gt;= K100,F100-I100,0)</f>
        <v>32100</v>
      </c>
      <c r="I100" s="6">
        <f>IF(($I$108-K100)*G100 &lt;F100,($I$108-K100)*G100,F100)</f>
        <v>1500</v>
      </c>
      <c r="J100" s="6">
        <f t="shared" si="32"/>
        <v>750</v>
      </c>
      <c r="K100" s="10">
        <v>50</v>
      </c>
      <c r="L100" s="17">
        <v>45641</v>
      </c>
      <c r="M100" s="6">
        <v>8870</v>
      </c>
    </row>
    <row r="101" spans="2:13" ht="22.5" customHeight="1">
      <c r="B101" s="5">
        <v>42</v>
      </c>
      <c r="C101" s="11" t="s">
        <v>31</v>
      </c>
      <c r="D101" s="12" t="s">
        <v>10</v>
      </c>
      <c r="E101" s="13">
        <v>20000</v>
      </c>
      <c r="F101" s="13">
        <f t="shared" ref="F101:F104" si="41">48*700</f>
        <v>33600</v>
      </c>
      <c r="G101" s="13">
        <v>750</v>
      </c>
      <c r="H101" s="6">
        <f t="shared" ref="H101:H102" si="42">IF($I$108 &gt;= K101,F101-I101,0)</f>
        <v>32850</v>
      </c>
      <c r="I101" s="6">
        <f t="shared" ref="I101:I102" si="43">IF(($I$108-K101)*G101 &lt;F101,($I$108-K101)*G101,F101)</f>
        <v>750</v>
      </c>
      <c r="J101" s="6">
        <f t="shared" si="32"/>
        <v>750</v>
      </c>
      <c r="K101" s="10">
        <v>51</v>
      </c>
      <c r="L101" s="17">
        <v>45648</v>
      </c>
      <c r="M101" s="6"/>
    </row>
    <row r="102" spans="2:13" ht="22.5" customHeight="1">
      <c r="B102" s="5">
        <v>42</v>
      </c>
      <c r="C102" s="11" t="s">
        <v>31</v>
      </c>
      <c r="D102" s="12" t="s">
        <v>10</v>
      </c>
      <c r="E102" s="13">
        <v>20000</v>
      </c>
      <c r="F102" s="13">
        <f t="shared" si="41"/>
        <v>33600</v>
      </c>
      <c r="G102" s="13">
        <v>750</v>
      </c>
      <c r="H102" s="6">
        <f t="shared" si="42"/>
        <v>32850</v>
      </c>
      <c r="I102" s="6">
        <f t="shared" si="43"/>
        <v>750</v>
      </c>
      <c r="J102" s="6">
        <f t="shared" si="32"/>
        <v>750</v>
      </c>
      <c r="K102" s="10">
        <v>51</v>
      </c>
      <c r="L102" s="17">
        <v>45648</v>
      </c>
      <c r="M102" s="6">
        <v>8270</v>
      </c>
    </row>
    <row r="103" spans="2:13" ht="22.5" customHeight="1">
      <c r="B103" s="5">
        <v>42</v>
      </c>
      <c r="C103" s="11" t="s">
        <v>31</v>
      </c>
      <c r="D103" s="12" t="s">
        <v>10</v>
      </c>
      <c r="E103" s="13">
        <v>20000</v>
      </c>
      <c r="F103" s="13">
        <f t="shared" si="41"/>
        <v>33600</v>
      </c>
      <c r="G103" s="13">
        <v>750</v>
      </c>
      <c r="H103" s="6">
        <f t="shared" ref="H103:H104" si="44">IF($I$108 &gt;= K103,F103-I103,0)</f>
        <v>33600</v>
      </c>
      <c r="I103" s="6">
        <f t="shared" ref="I103:I104" si="45">IF(($I$108-K103)*G103 &lt;F103,($I$108-K103)*G103,F103)</f>
        <v>0</v>
      </c>
      <c r="J103" s="6">
        <f t="shared" si="32"/>
        <v>750</v>
      </c>
      <c r="K103" s="10">
        <v>52</v>
      </c>
      <c r="L103" s="17">
        <v>45655</v>
      </c>
      <c r="M103" s="6"/>
    </row>
    <row r="104" spans="2:13" ht="22.5" customHeight="1">
      <c r="B104" s="5">
        <v>42</v>
      </c>
      <c r="C104" s="11" t="s">
        <v>31</v>
      </c>
      <c r="D104" s="12" t="s">
        <v>10</v>
      </c>
      <c r="E104" s="13">
        <v>20000</v>
      </c>
      <c r="F104" s="13">
        <f t="shared" si="41"/>
        <v>33600</v>
      </c>
      <c r="G104" s="13">
        <v>750</v>
      </c>
      <c r="H104" s="6">
        <f t="shared" si="44"/>
        <v>33600</v>
      </c>
      <c r="I104" s="6">
        <f t="shared" si="45"/>
        <v>0</v>
      </c>
      <c r="J104" s="6">
        <f t="shared" si="32"/>
        <v>750</v>
      </c>
      <c r="K104" s="10">
        <v>52</v>
      </c>
      <c r="L104" s="17">
        <v>45655</v>
      </c>
      <c r="M104" s="6">
        <v>8820</v>
      </c>
    </row>
    <row r="107" spans="2:13" ht="22.5" customHeight="1">
      <c r="H107" s="15" t="s">
        <v>39</v>
      </c>
      <c r="I107" s="16"/>
      <c r="J107" s="20">
        <f>SUM(J5:J105)</f>
        <v>42050</v>
      </c>
      <c r="K107" s="20">
        <f>J107+M102</f>
        <v>50320</v>
      </c>
    </row>
    <row r="108" spans="2:13" ht="22.5" customHeight="1">
      <c r="H108" s="14" t="s">
        <v>27</v>
      </c>
      <c r="I108" s="16">
        <v>52</v>
      </c>
    </row>
    <row r="109" spans="2:13" ht="22.5" customHeight="1">
      <c r="H109" s="28">
        <f>SUM(H5:H106)</f>
        <v>1146500</v>
      </c>
      <c r="I109" s="29"/>
    </row>
    <row r="114" spans="5:5">
      <c r="E114" s="1">
        <v>1146500</v>
      </c>
    </row>
    <row r="116" spans="5:5">
      <c r="E116" s="19">
        <f>E114/F104</f>
        <v>34.12202380952381</v>
      </c>
    </row>
    <row r="118" spans="5:5">
      <c r="E118" s="1">
        <f>E116*E104</f>
        <v>682440.47619047621</v>
      </c>
    </row>
    <row r="121" spans="5:5">
      <c r="E121" s="1">
        <v>500000</v>
      </c>
    </row>
  </sheetData>
  <mergeCells count="2">
    <mergeCell ref="H109:I109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N130"/>
  <sheetViews>
    <sheetView tabSelected="1" topLeftCell="B10" workbookViewId="0">
      <selection activeCell="H123" sqref="H123:I123"/>
    </sheetView>
  </sheetViews>
  <sheetFormatPr defaultRowHeight="15"/>
  <cols>
    <col min="1" max="1" width="3.7109375" style="1" customWidth="1"/>
    <col min="2" max="2" width="6.7109375" style="1" customWidth="1"/>
    <col min="3" max="3" width="25.28515625" style="1" customWidth="1"/>
    <col min="4" max="4" width="27.85546875" style="1" hidden="1" customWidth="1"/>
    <col min="5" max="5" width="20.85546875" style="1" customWidth="1"/>
    <col min="6" max="6" width="18.5703125" style="1" customWidth="1"/>
    <col min="7" max="7" width="15" style="1" customWidth="1"/>
    <col min="8" max="8" width="15.28515625" style="1" customWidth="1"/>
    <col min="9" max="9" width="14.28515625" style="1" customWidth="1"/>
    <col min="10" max="10" width="18.85546875" style="1" customWidth="1"/>
    <col min="11" max="11" width="17.5703125" style="1" customWidth="1"/>
    <col min="12" max="12" width="10.85546875" style="1" customWidth="1"/>
    <col min="13" max="13" width="15.85546875" style="1" customWidth="1"/>
    <col min="14" max="16384" width="9.140625" style="1"/>
  </cols>
  <sheetData>
    <row r="2" spans="2:13" ht="22.5" customHeight="1">
      <c r="B2" s="30" t="s">
        <v>3</v>
      </c>
      <c r="C2" s="31"/>
    </row>
    <row r="3" spans="2:13" ht="18">
      <c r="C3" s="2"/>
      <c r="D3" s="3"/>
      <c r="E3" s="4"/>
      <c r="G3" s="3"/>
    </row>
    <row r="4" spans="2:13" ht="40.5" customHeight="1">
      <c r="B4" s="9" t="s">
        <v>2</v>
      </c>
      <c r="C4" s="9" t="s">
        <v>1</v>
      </c>
      <c r="D4" s="9" t="s">
        <v>0</v>
      </c>
      <c r="E4" s="9" t="s">
        <v>4</v>
      </c>
      <c r="F4" s="9" t="s">
        <v>30</v>
      </c>
      <c r="G4" s="9" t="s">
        <v>28</v>
      </c>
      <c r="H4" s="9" t="s">
        <v>5</v>
      </c>
      <c r="I4" s="9" t="s">
        <v>6</v>
      </c>
      <c r="J4" s="9" t="s">
        <v>29</v>
      </c>
      <c r="K4" s="9" t="s">
        <v>32</v>
      </c>
      <c r="L4" s="9" t="s">
        <v>33</v>
      </c>
      <c r="M4" s="9" t="s">
        <v>34</v>
      </c>
    </row>
    <row r="5" spans="2:13" ht="22.5" customHeight="1">
      <c r="B5" s="5">
        <v>1</v>
      </c>
      <c r="C5" s="7" t="s">
        <v>7</v>
      </c>
      <c r="D5" s="8" t="s">
        <v>11</v>
      </c>
      <c r="E5" s="6">
        <v>10000</v>
      </c>
      <c r="F5" s="6">
        <v>3500</v>
      </c>
      <c r="G5" s="6">
        <v>700</v>
      </c>
      <c r="H5" s="6">
        <f t="shared" ref="H5:H18" si="0">F5-I5</f>
        <v>3500</v>
      </c>
      <c r="I5" s="6">
        <f t="shared" ref="I5:I18" si="1">IF(($I$122-K5)*G5 &lt;F5,($I$122-K5)*G5,F5)</f>
        <v>0</v>
      </c>
      <c r="J5" s="6">
        <f>IF(F5&gt;I5,G5,0)</f>
        <v>700</v>
      </c>
      <c r="K5" s="5">
        <v>0</v>
      </c>
      <c r="L5" s="18"/>
      <c r="M5" s="6"/>
    </row>
    <row r="6" spans="2:13" ht="22.5" customHeight="1">
      <c r="B6" s="10">
        <v>2</v>
      </c>
      <c r="C6" s="11" t="s">
        <v>8</v>
      </c>
      <c r="D6" s="12" t="s">
        <v>11</v>
      </c>
      <c r="E6" s="13">
        <v>10000</v>
      </c>
      <c r="F6" s="13">
        <v>5000</v>
      </c>
      <c r="G6" s="13">
        <v>700</v>
      </c>
      <c r="H6" s="13">
        <f t="shared" si="0"/>
        <v>5000</v>
      </c>
      <c r="I6" s="13">
        <f t="shared" si="1"/>
        <v>0</v>
      </c>
      <c r="J6" s="13">
        <f t="shared" ref="J6:J15" si="2">IF(F6&gt;I6,G6,0)</f>
        <v>700</v>
      </c>
      <c r="K6" s="10">
        <v>0</v>
      </c>
      <c r="L6" s="17"/>
      <c r="M6" s="13"/>
    </row>
    <row r="7" spans="2:13" ht="22.5" customHeight="1">
      <c r="B7" s="5">
        <v>3</v>
      </c>
      <c r="C7" s="7" t="s">
        <v>9</v>
      </c>
      <c r="D7" s="8" t="s">
        <v>12</v>
      </c>
      <c r="E7" s="6">
        <v>10000</v>
      </c>
      <c r="F7" s="6">
        <v>4200</v>
      </c>
      <c r="G7" s="6">
        <v>700</v>
      </c>
      <c r="H7" s="6">
        <f t="shared" si="0"/>
        <v>4200</v>
      </c>
      <c r="I7" s="6">
        <f t="shared" si="1"/>
        <v>0</v>
      </c>
      <c r="J7" s="6">
        <f t="shared" si="2"/>
        <v>700</v>
      </c>
      <c r="K7" s="5">
        <v>0</v>
      </c>
      <c r="L7" s="18"/>
      <c r="M7" s="6"/>
    </row>
    <row r="8" spans="2:13" ht="22.5" customHeight="1">
      <c r="B8" s="10">
        <v>4</v>
      </c>
      <c r="C8" s="11" t="s">
        <v>13</v>
      </c>
      <c r="D8" s="12" t="s">
        <v>12</v>
      </c>
      <c r="E8" s="13">
        <v>10000</v>
      </c>
      <c r="F8" s="13">
        <v>6300</v>
      </c>
      <c r="G8" s="13">
        <v>700</v>
      </c>
      <c r="H8" s="13">
        <f t="shared" si="0"/>
        <v>6300</v>
      </c>
      <c r="I8" s="13">
        <f t="shared" si="1"/>
        <v>0</v>
      </c>
      <c r="J8" s="13">
        <f t="shared" si="2"/>
        <v>700</v>
      </c>
      <c r="K8" s="10">
        <v>0</v>
      </c>
      <c r="L8" s="17"/>
      <c r="M8" s="13"/>
    </row>
    <row r="9" spans="2:13" ht="22.5" customHeight="1">
      <c r="B9" s="5">
        <v>5</v>
      </c>
      <c r="C9" s="7" t="s">
        <v>14</v>
      </c>
      <c r="D9" s="8" t="s">
        <v>15</v>
      </c>
      <c r="E9" s="6">
        <v>15000</v>
      </c>
      <c r="F9" s="6">
        <v>12600</v>
      </c>
      <c r="G9" s="6">
        <v>1050</v>
      </c>
      <c r="H9" s="6">
        <f t="shared" si="0"/>
        <v>12600</v>
      </c>
      <c r="I9" s="6">
        <f t="shared" si="1"/>
        <v>0</v>
      </c>
      <c r="J9" s="6">
        <f t="shared" si="2"/>
        <v>1050</v>
      </c>
      <c r="K9" s="5">
        <v>0</v>
      </c>
      <c r="L9" s="18"/>
      <c r="M9" s="6"/>
    </row>
    <row r="10" spans="2:13" ht="22.5" customHeight="1">
      <c r="B10" s="10">
        <v>6</v>
      </c>
      <c r="C10" s="11" t="s">
        <v>16</v>
      </c>
      <c r="D10" s="12" t="s">
        <v>19</v>
      </c>
      <c r="E10" s="13">
        <v>20000</v>
      </c>
      <c r="F10" s="13">
        <v>22400</v>
      </c>
      <c r="G10" s="13">
        <v>1400</v>
      </c>
      <c r="H10" s="13">
        <f t="shared" si="0"/>
        <v>22400</v>
      </c>
      <c r="I10" s="13">
        <f t="shared" si="1"/>
        <v>0</v>
      </c>
      <c r="J10" s="13">
        <f t="shared" si="2"/>
        <v>1400</v>
      </c>
      <c r="K10" s="10">
        <v>0</v>
      </c>
      <c r="L10" s="17"/>
      <c r="M10" s="13"/>
    </row>
    <row r="11" spans="2:13" ht="22.5" customHeight="1">
      <c r="B11" s="5">
        <v>7</v>
      </c>
      <c r="C11" s="7" t="s">
        <v>17</v>
      </c>
      <c r="D11" s="8" t="s">
        <v>18</v>
      </c>
      <c r="E11" s="6">
        <v>20000</v>
      </c>
      <c r="F11" s="6">
        <v>19600</v>
      </c>
      <c r="G11" s="6">
        <v>1400</v>
      </c>
      <c r="H11" s="6">
        <f t="shared" si="0"/>
        <v>19600</v>
      </c>
      <c r="I11" s="6">
        <f t="shared" si="1"/>
        <v>0</v>
      </c>
      <c r="J11" s="6">
        <f t="shared" si="2"/>
        <v>1400</v>
      </c>
      <c r="K11" s="5">
        <v>0</v>
      </c>
      <c r="L11" s="18"/>
      <c r="M11" s="6"/>
    </row>
    <row r="12" spans="2:13" ht="22.5" customHeight="1">
      <c r="B12" s="10">
        <v>8</v>
      </c>
      <c r="C12" s="11" t="s">
        <v>20</v>
      </c>
      <c r="D12" s="12" t="s">
        <v>21</v>
      </c>
      <c r="E12" s="13">
        <v>50000</v>
      </c>
      <c r="F12" s="13">
        <v>78750</v>
      </c>
      <c r="G12" s="13">
        <v>1750</v>
      </c>
      <c r="H12" s="13">
        <f t="shared" si="0"/>
        <v>78750</v>
      </c>
      <c r="I12" s="13">
        <f t="shared" si="1"/>
        <v>0</v>
      </c>
      <c r="J12" s="13">
        <f t="shared" si="2"/>
        <v>1750</v>
      </c>
      <c r="K12" s="10">
        <v>0</v>
      </c>
      <c r="L12" s="17"/>
      <c r="M12" s="13"/>
    </row>
    <row r="13" spans="2:13" ht="22.5" customHeight="1">
      <c r="B13" s="5">
        <v>9</v>
      </c>
      <c r="C13" s="7" t="s">
        <v>22</v>
      </c>
      <c r="D13" s="8" t="s">
        <v>23</v>
      </c>
      <c r="E13" s="6">
        <v>20000</v>
      </c>
      <c r="F13" s="6">
        <v>20600</v>
      </c>
      <c r="G13" s="6">
        <v>1400</v>
      </c>
      <c r="H13" s="6">
        <f t="shared" si="0"/>
        <v>20600</v>
      </c>
      <c r="I13" s="6">
        <f t="shared" si="1"/>
        <v>0</v>
      </c>
      <c r="J13" s="6">
        <f t="shared" si="2"/>
        <v>1400</v>
      </c>
      <c r="K13" s="5">
        <v>0</v>
      </c>
      <c r="L13" s="18"/>
      <c r="M13" s="6"/>
    </row>
    <row r="14" spans="2:13" ht="22.5" customHeight="1">
      <c r="B14" s="10">
        <v>10</v>
      </c>
      <c r="C14" s="11" t="s">
        <v>24</v>
      </c>
      <c r="D14" s="12" t="s">
        <v>23</v>
      </c>
      <c r="E14" s="13">
        <v>20000</v>
      </c>
      <c r="F14" s="13">
        <v>21600</v>
      </c>
      <c r="G14" s="13">
        <v>1400</v>
      </c>
      <c r="H14" s="13">
        <f t="shared" si="0"/>
        <v>21600</v>
      </c>
      <c r="I14" s="13">
        <f t="shared" si="1"/>
        <v>0</v>
      </c>
      <c r="J14" s="13">
        <f t="shared" si="2"/>
        <v>1400</v>
      </c>
      <c r="K14" s="10">
        <v>0</v>
      </c>
      <c r="L14" s="17"/>
      <c r="M14" s="13"/>
    </row>
    <row r="15" spans="2:13" ht="22.5" customHeight="1">
      <c r="B15" s="5">
        <v>11</v>
      </c>
      <c r="C15" s="7" t="s">
        <v>25</v>
      </c>
      <c r="D15" s="8" t="s">
        <v>26</v>
      </c>
      <c r="E15" s="6">
        <v>10000</v>
      </c>
      <c r="F15" s="6">
        <f>48*350</f>
        <v>16800</v>
      </c>
      <c r="G15" s="6">
        <v>350</v>
      </c>
      <c r="H15" s="6">
        <f t="shared" si="0"/>
        <v>16800</v>
      </c>
      <c r="I15" s="6">
        <f t="shared" si="1"/>
        <v>0</v>
      </c>
      <c r="J15" s="6">
        <f t="shared" si="2"/>
        <v>350</v>
      </c>
      <c r="K15" s="5">
        <v>0</v>
      </c>
      <c r="L15" s="18"/>
      <c r="M15" s="6"/>
    </row>
    <row r="16" spans="2:13" ht="22.5" customHeight="1">
      <c r="B16" s="5">
        <v>15</v>
      </c>
      <c r="C16" s="7" t="s">
        <v>35</v>
      </c>
      <c r="D16" s="8" t="s">
        <v>10</v>
      </c>
      <c r="E16" s="6">
        <f>'[1]MD5000-Jan24'!$C$1</f>
        <v>5000</v>
      </c>
      <c r="F16" s="13">
        <v>6000</v>
      </c>
      <c r="G16" s="13">
        <v>700</v>
      </c>
      <c r="H16" s="13">
        <f t="shared" si="0"/>
        <v>6000</v>
      </c>
      <c r="I16" s="13">
        <f t="shared" si="1"/>
        <v>0</v>
      </c>
      <c r="J16" s="13">
        <f>IF(F16&gt;I16,G16,0)</f>
        <v>700</v>
      </c>
      <c r="K16" s="10">
        <v>0</v>
      </c>
      <c r="L16" s="17">
        <v>45298</v>
      </c>
      <c r="M16" s="13"/>
    </row>
    <row r="17" spans="2:14" ht="22.5" customHeight="1">
      <c r="B17" s="10">
        <v>16</v>
      </c>
      <c r="C17" s="11" t="s">
        <v>36</v>
      </c>
      <c r="D17" s="12" t="s">
        <v>37</v>
      </c>
      <c r="E17" s="13">
        <f>'[2]MD10000.10-JAN'!$C$1</f>
        <v>10000</v>
      </c>
      <c r="F17" s="6">
        <f>48*350</f>
        <v>16800</v>
      </c>
      <c r="G17" s="6">
        <v>350</v>
      </c>
      <c r="H17" s="6">
        <f t="shared" si="0"/>
        <v>16800</v>
      </c>
      <c r="I17" s="6">
        <f t="shared" si="1"/>
        <v>0</v>
      </c>
      <c r="J17" s="6">
        <f t="shared" ref="J17:J18" si="3">IF(F17&gt;I17,G17,0)</f>
        <v>350</v>
      </c>
      <c r="K17" s="5">
        <v>0</v>
      </c>
      <c r="L17" s="18">
        <v>45298</v>
      </c>
      <c r="M17" s="6"/>
    </row>
    <row r="18" spans="2:14" ht="22.5" customHeight="1">
      <c r="B18" s="5">
        <v>17</v>
      </c>
      <c r="C18" s="7" t="s">
        <v>38</v>
      </c>
      <c r="D18" s="8" t="s">
        <v>37</v>
      </c>
      <c r="E18" s="6">
        <f>'[3]MD10000.10-JAN'!$C$1</f>
        <v>10000</v>
      </c>
      <c r="F18" s="6">
        <f>'[3]MD10000.10-JAN'!$O$2</f>
        <v>16800</v>
      </c>
      <c r="G18" s="6">
        <v>350</v>
      </c>
      <c r="H18" s="6">
        <f t="shared" si="0"/>
        <v>16800</v>
      </c>
      <c r="I18" s="6">
        <f t="shared" si="1"/>
        <v>0</v>
      </c>
      <c r="J18" s="6">
        <f t="shared" si="3"/>
        <v>350</v>
      </c>
      <c r="K18" s="5">
        <v>0</v>
      </c>
      <c r="L18" s="18">
        <v>45298</v>
      </c>
      <c r="M18" s="13"/>
    </row>
    <row r="19" spans="2:14" ht="22.5" customHeight="1"/>
    <row r="20" spans="2:14" ht="22.5" customHeight="1">
      <c r="B20" s="5">
        <v>18</v>
      </c>
      <c r="C20" s="7" t="s">
        <v>31</v>
      </c>
      <c r="D20" s="8" t="s">
        <v>26</v>
      </c>
      <c r="E20" s="6">
        <v>10000</v>
      </c>
      <c r="F20" s="6">
        <f>48*350</f>
        <v>16800</v>
      </c>
      <c r="G20" s="6">
        <v>350</v>
      </c>
      <c r="H20" s="6">
        <f t="shared" ref="H20:H51" si="4">IF($I$122 &gt;= K20,F20-I20,0)</f>
        <v>0</v>
      </c>
      <c r="I20" s="6">
        <f t="shared" ref="I20:I51" si="5">IF(($I$122-K20)*G20 &lt;F20,($I$122-K20)*G20,F20)</f>
        <v>-350</v>
      </c>
      <c r="J20" s="6">
        <f t="shared" ref="J20:J83" si="6">IF(F20&gt;I20,G20,0)</f>
        <v>350</v>
      </c>
      <c r="K20" s="5">
        <v>1</v>
      </c>
      <c r="L20" s="18">
        <v>45312</v>
      </c>
      <c r="M20" s="6"/>
    </row>
    <row r="21" spans="2:14" ht="22.5" customHeight="1">
      <c r="B21" s="10">
        <v>19</v>
      </c>
      <c r="C21" s="11" t="s">
        <v>31</v>
      </c>
      <c r="D21" s="12" t="s">
        <v>10</v>
      </c>
      <c r="E21" s="13">
        <v>10000</v>
      </c>
      <c r="F21" s="13">
        <v>16800</v>
      </c>
      <c r="G21" s="13">
        <v>350</v>
      </c>
      <c r="H21" s="6">
        <f t="shared" si="4"/>
        <v>0</v>
      </c>
      <c r="I21" s="6">
        <f t="shared" si="5"/>
        <v>-350</v>
      </c>
      <c r="J21" s="6">
        <f t="shared" si="6"/>
        <v>350</v>
      </c>
      <c r="K21" s="10">
        <v>1</v>
      </c>
      <c r="L21" s="17">
        <v>45312</v>
      </c>
      <c r="M21" s="6">
        <v>2950</v>
      </c>
      <c r="N21" s="1" t="s">
        <v>40</v>
      </c>
    </row>
    <row r="22" spans="2:14" ht="22.5" customHeight="1">
      <c r="B22" s="5">
        <v>20</v>
      </c>
      <c r="C22" s="7" t="s">
        <v>31</v>
      </c>
      <c r="D22" s="8" t="s">
        <v>26</v>
      </c>
      <c r="E22" s="6">
        <v>10000</v>
      </c>
      <c r="F22" s="6">
        <f>48*350</f>
        <v>16800</v>
      </c>
      <c r="G22" s="6">
        <v>350</v>
      </c>
      <c r="H22" s="6">
        <f t="shared" si="4"/>
        <v>0</v>
      </c>
      <c r="I22" s="6">
        <f t="shared" si="5"/>
        <v>-700</v>
      </c>
      <c r="J22" s="6">
        <f t="shared" si="6"/>
        <v>350</v>
      </c>
      <c r="K22" s="5">
        <v>2</v>
      </c>
      <c r="L22" s="18">
        <v>45319</v>
      </c>
      <c r="M22" s="6">
        <v>6600</v>
      </c>
    </row>
    <row r="23" spans="2:14" ht="22.5" customHeight="1">
      <c r="B23" s="5">
        <v>21</v>
      </c>
      <c r="C23" s="11" t="s">
        <v>31</v>
      </c>
      <c r="D23" s="12" t="s">
        <v>10</v>
      </c>
      <c r="E23" s="13">
        <v>10000</v>
      </c>
      <c r="F23" s="13">
        <v>16800</v>
      </c>
      <c r="G23" s="13">
        <v>350</v>
      </c>
      <c r="H23" s="6">
        <f t="shared" si="4"/>
        <v>0</v>
      </c>
      <c r="I23" s="6">
        <f t="shared" si="5"/>
        <v>-1050</v>
      </c>
      <c r="J23" s="6">
        <f t="shared" si="6"/>
        <v>350</v>
      </c>
      <c r="K23" s="10">
        <v>3</v>
      </c>
      <c r="L23" s="17">
        <v>45326</v>
      </c>
      <c r="M23" s="6"/>
    </row>
    <row r="24" spans="2:14" ht="22.5" customHeight="1">
      <c r="B24" s="10">
        <v>22</v>
      </c>
      <c r="C24" s="11" t="s">
        <v>31</v>
      </c>
      <c r="D24" s="12" t="s">
        <v>10</v>
      </c>
      <c r="E24" s="13">
        <v>10000</v>
      </c>
      <c r="F24" s="13">
        <v>16800</v>
      </c>
      <c r="G24" s="13">
        <v>350</v>
      </c>
      <c r="H24" s="6">
        <f t="shared" si="4"/>
        <v>0</v>
      </c>
      <c r="I24" s="6">
        <f t="shared" si="5"/>
        <v>-1050</v>
      </c>
      <c r="J24" s="6">
        <f t="shared" si="6"/>
        <v>350</v>
      </c>
      <c r="K24" s="10">
        <v>3</v>
      </c>
      <c r="L24" s="17">
        <v>45326</v>
      </c>
      <c r="M24" s="6">
        <v>600</v>
      </c>
    </row>
    <row r="25" spans="2:14" ht="22.5" customHeight="1">
      <c r="B25" s="5">
        <v>23</v>
      </c>
      <c r="C25" s="11" t="s">
        <v>31</v>
      </c>
      <c r="D25" s="12" t="s">
        <v>10</v>
      </c>
      <c r="E25" s="13">
        <v>10000</v>
      </c>
      <c r="F25" s="13">
        <v>16800</v>
      </c>
      <c r="G25" s="13">
        <v>350</v>
      </c>
      <c r="H25" s="6">
        <f t="shared" si="4"/>
        <v>0</v>
      </c>
      <c r="I25" s="6">
        <f t="shared" si="5"/>
        <v>-1400</v>
      </c>
      <c r="J25" s="6">
        <f t="shared" si="6"/>
        <v>350</v>
      </c>
      <c r="K25" s="10">
        <v>4</v>
      </c>
      <c r="L25" s="17">
        <v>45333</v>
      </c>
      <c r="M25" s="6">
        <v>5300</v>
      </c>
    </row>
    <row r="26" spans="2:14" ht="22.5" customHeight="1">
      <c r="B26" s="5">
        <v>24</v>
      </c>
      <c r="C26" s="11" t="s">
        <v>31</v>
      </c>
      <c r="D26" s="12" t="s">
        <v>10</v>
      </c>
      <c r="E26" s="13">
        <v>10000</v>
      </c>
      <c r="F26" s="13">
        <v>16800</v>
      </c>
      <c r="G26" s="13">
        <v>350</v>
      </c>
      <c r="H26" s="6">
        <f t="shared" si="4"/>
        <v>0</v>
      </c>
      <c r="I26" s="6">
        <f t="shared" si="5"/>
        <v>-1750</v>
      </c>
      <c r="J26" s="6">
        <f t="shared" si="6"/>
        <v>350</v>
      </c>
      <c r="K26" s="10">
        <v>5</v>
      </c>
      <c r="L26" s="17">
        <v>45340</v>
      </c>
      <c r="M26" s="6"/>
    </row>
    <row r="27" spans="2:14" ht="22.5" customHeight="1">
      <c r="B27" s="10">
        <v>25</v>
      </c>
      <c r="C27" s="11" t="s">
        <v>31</v>
      </c>
      <c r="D27" s="12" t="s">
        <v>10</v>
      </c>
      <c r="E27" s="13">
        <v>10000</v>
      </c>
      <c r="F27" s="13">
        <v>16800</v>
      </c>
      <c r="G27" s="13">
        <v>350</v>
      </c>
      <c r="H27" s="6">
        <f t="shared" si="4"/>
        <v>0</v>
      </c>
      <c r="I27" s="6">
        <f t="shared" si="5"/>
        <v>-1750</v>
      </c>
      <c r="J27" s="6">
        <f t="shared" si="6"/>
        <v>350</v>
      </c>
      <c r="K27" s="10">
        <v>5</v>
      </c>
      <c r="L27" s="17">
        <v>45340</v>
      </c>
      <c r="M27" s="6">
        <v>9650</v>
      </c>
      <c r="N27" s="1" t="s">
        <v>40</v>
      </c>
    </row>
    <row r="28" spans="2:14" ht="22.5" customHeight="1">
      <c r="B28" s="5">
        <v>26</v>
      </c>
      <c r="C28" s="11" t="s">
        <v>31</v>
      </c>
      <c r="D28" s="12" t="s">
        <v>10</v>
      </c>
      <c r="E28" s="13">
        <v>10000</v>
      </c>
      <c r="F28" s="13">
        <v>16800</v>
      </c>
      <c r="G28" s="13">
        <v>350</v>
      </c>
      <c r="H28" s="6">
        <f t="shared" si="4"/>
        <v>0</v>
      </c>
      <c r="I28" s="6">
        <f t="shared" si="5"/>
        <v>-2100</v>
      </c>
      <c r="J28" s="6">
        <f t="shared" si="6"/>
        <v>350</v>
      </c>
      <c r="K28" s="10">
        <v>6</v>
      </c>
      <c r="L28" s="17">
        <v>45347</v>
      </c>
      <c r="M28" s="6"/>
    </row>
    <row r="29" spans="2:14" ht="22.5" customHeight="1">
      <c r="B29" s="5">
        <v>27</v>
      </c>
      <c r="C29" s="11" t="s">
        <v>31</v>
      </c>
      <c r="D29" s="12" t="s">
        <v>10</v>
      </c>
      <c r="E29" s="13">
        <v>10000</v>
      </c>
      <c r="F29" s="13">
        <v>16800</v>
      </c>
      <c r="G29" s="13">
        <v>350</v>
      </c>
      <c r="H29" s="6">
        <f t="shared" si="4"/>
        <v>0</v>
      </c>
      <c r="I29" s="6">
        <f t="shared" si="5"/>
        <v>-2100</v>
      </c>
      <c r="J29" s="6">
        <f t="shared" si="6"/>
        <v>350</v>
      </c>
      <c r="K29" s="10">
        <v>6</v>
      </c>
      <c r="L29" s="17">
        <v>45347</v>
      </c>
      <c r="M29" s="6">
        <v>4000</v>
      </c>
    </row>
    <row r="30" spans="2:14" ht="22.5" customHeight="1">
      <c r="B30" s="10">
        <v>28</v>
      </c>
      <c r="C30" s="11" t="s">
        <v>31</v>
      </c>
      <c r="D30" s="12" t="s">
        <v>10</v>
      </c>
      <c r="E30" s="13">
        <v>10000</v>
      </c>
      <c r="F30" s="13">
        <v>16800</v>
      </c>
      <c r="G30" s="13">
        <v>350</v>
      </c>
      <c r="H30" s="6">
        <f t="shared" si="4"/>
        <v>0</v>
      </c>
      <c r="I30" s="6">
        <f t="shared" si="5"/>
        <v>-2450</v>
      </c>
      <c r="J30" s="6">
        <f t="shared" si="6"/>
        <v>350</v>
      </c>
      <c r="K30" s="10">
        <v>7</v>
      </c>
      <c r="L30" s="17">
        <v>45354</v>
      </c>
      <c r="M30" s="6">
        <v>9050</v>
      </c>
    </row>
    <row r="31" spans="2:14" ht="22.5" customHeight="1">
      <c r="B31" s="5">
        <v>29</v>
      </c>
      <c r="C31" s="11" t="s">
        <v>31</v>
      </c>
      <c r="D31" s="12" t="s">
        <v>10</v>
      </c>
      <c r="E31" s="13">
        <v>10000</v>
      </c>
      <c r="F31" s="13">
        <v>16800</v>
      </c>
      <c r="G31" s="13">
        <v>350</v>
      </c>
      <c r="H31" s="6">
        <f t="shared" si="4"/>
        <v>0</v>
      </c>
      <c r="I31" s="6">
        <f t="shared" si="5"/>
        <v>-2800</v>
      </c>
      <c r="J31" s="6">
        <f t="shared" si="6"/>
        <v>350</v>
      </c>
      <c r="K31" s="10">
        <v>8</v>
      </c>
      <c r="L31" s="17">
        <v>45361</v>
      </c>
      <c r="M31" s="6"/>
    </row>
    <row r="32" spans="2:14" ht="22.5" customHeight="1">
      <c r="B32" s="5">
        <v>30</v>
      </c>
      <c r="C32" s="11" t="s">
        <v>31</v>
      </c>
      <c r="D32" s="12" t="s">
        <v>10</v>
      </c>
      <c r="E32" s="13">
        <v>10000</v>
      </c>
      <c r="F32" s="13">
        <v>16800</v>
      </c>
      <c r="G32" s="13">
        <v>350</v>
      </c>
      <c r="H32" s="6">
        <f t="shared" si="4"/>
        <v>0</v>
      </c>
      <c r="I32" s="6">
        <f t="shared" si="5"/>
        <v>-2800</v>
      </c>
      <c r="J32" s="6">
        <f t="shared" si="6"/>
        <v>350</v>
      </c>
      <c r="K32" s="10">
        <v>8</v>
      </c>
      <c r="L32" s="17">
        <v>45361</v>
      </c>
      <c r="M32" s="6">
        <v>3750</v>
      </c>
    </row>
    <row r="33" spans="2:14" ht="22.5" customHeight="1">
      <c r="B33" s="10">
        <v>31</v>
      </c>
      <c r="C33" s="11" t="s">
        <v>31</v>
      </c>
      <c r="D33" s="12" t="s">
        <v>10</v>
      </c>
      <c r="E33" s="13">
        <v>10000</v>
      </c>
      <c r="F33" s="13">
        <v>16800</v>
      </c>
      <c r="G33" s="13">
        <v>350</v>
      </c>
      <c r="H33" s="6">
        <f t="shared" si="4"/>
        <v>0</v>
      </c>
      <c r="I33" s="6">
        <f t="shared" si="5"/>
        <v>-3150</v>
      </c>
      <c r="J33" s="6">
        <f t="shared" si="6"/>
        <v>350</v>
      </c>
      <c r="K33" s="10">
        <v>9</v>
      </c>
      <c r="L33" s="17">
        <v>45368</v>
      </c>
      <c r="M33" s="6"/>
    </row>
    <row r="34" spans="2:14" ht="22.5" customHeight="1">
      <c r="B34" s="5">
        <v>32</v>
      </c>
      <c r="C34" s="11" t="s">
        <v>31</v>
      </c>
      <c r="D34" s="12" t="s">
        <v>10</v>
      </c>
      <c r="E34" s="13">
        <v>10000</v>
      </c>
      <c r="F34" s="13">
        <v>16800</v>
      </c>
      <c r="G34" s="13">
        <v>350</v>
      </c>
      <c r="H34" s="6">
        <f t="shared" si="4"/>
        <v>0</v>
      </c>
      <c r="I34" s="6">
        <f t="shared" si="5"/>
        <v>-3150</v>
      </c>
      <c r="J34" s="6">
        <f t="shared" si="6"/>
        <v>350</v>
      </c>
      <c r="K34" s="10">
        <v>9</v>
      </c>
      <c r="L34" s="17">
        <v>45368</v>
      </c>
      <c r="M34" s="6">
        <v>7750</v>
      </c>
      <c r="N34" s="1" t="s">
        <v>40</v>
      </c>
    </row>
    <row r="35" spans="2:14" ht="22.5" customHeight="1">
      <c r="B35" s="5">
        <v>33</v>
      </c>
      <c r="C35" s="11" t="s">
        <v>31</v>
      </c>
      <c r="D35" s="12" t="s">
        <v>10</v>
      </c>
      <c r="E35" s="13">
        <v>10000</v>
      </c>
      <c r="F35" s="13">
        <v>16800</v>
      </c>
      <c r="G35" s="13">
        <v>350</v>
      </c>
      <c r="H35" s="6">
        <f t="shared" si="4"/>
        <v>0</v>
      </c>
      <c r="I35" s="6">
        <f t="shared" si="5"/>
        <v>-3500</v>
      </c>
      <c r="J35" s="6">
        <f t="shared" si="6"/>
        <v>350</v>
      </c>
      <c r="K35" s="10">
        <v>10</v>
      </c>
      <c r="L35" s="17">
        <v>45375</v>
      </c>
      <c r="M35" s="6"/>
    </row>
    <row r="36" spans="2:14" ht="22.5" customHeight="1">
      <c r="B36" s="10">
        <v>34</v>
      </c>
      <c r="C36" s="11" t="s">
        <v>31</v>
      </c>
      <c r="D36" s="12" t="s">
        <v>10</v>
      </c>
      <c r="E36" s="13">
        <v>10000</v>
      </c>
      <c r="F36" s="13">
        <v>16800</v>
      </c>
      <c r="G36" s="13">
        <v>350</v>
      </c>
      <c r="H36" s="6">
        <f t="shared" si="4"/>
        <v>0</v>
      </c>
      <c r="I36" s="6">
        <f t="shared" si="5"/>
        <v>-3500</v>
      </c>
      <c r="J36" s="6">
        <f t="shared" si="6"/>
        <v>350</v>
      </c>
      <c r="K36" s="10">
        <v>10</v>
      </c>
      <c r="L36" s="17">
        <v>45375</v>
      </c>
      <c r="M36" s="6">
        <v>2450</v>
      </c>
    </row>
    <row r="37" spans="2:14" ht="22.5" customHeight="1">
      <c r="B37" s="5">
        <v>35</v>
      </c>
      <c r="C37" s="11" t="s">
        <v>31</v>
      </c>
      <c r="D37" s="12" t="s">
        <v>10</v>
      </c>
      <c r="E37" s="13">
        <v>10000</v>
      </c>
      <c r="F37" s="13">
        <v>16800</v>
      </c>
      <c r="G37" s="13">
        <v>350</v>
      </c>
      <c r="H37" s="6">
        <f t="shared" si="4"/>
        <v>0</v>
      </c>
      <c r="I37" s="6">
        <f t="shared" si="5"/>
        <v>-3850</v>
      </c>
      <c r="J37" s="6">
        <f t="shared" si="6"/>
        <v>350</v>
      </c>
      <c r="K37" s="10">
        <v>11</v>
      </c>
      <c r="L37" s="17">
        <v>45382</v>
      </c>
      <c r="M37" s="6">
        <v>7850</v>
      </c>
    </row>
    <row r="38" spans="2:14" ht="22.5" customHeight="1">
      <c r="B38" s="5">
        <v>36</v>
      </c>
      <c r="C38" s="11" t="s">
        <v>31</v>
      </c>
      <c r="D38" s="12" t="s">
        <v>10</v>
      </c>
      <c r="E38" s="13">
        <v>10000</v>
      </c>
      <c r="F38" s="13">
        <v>16800</v>
      </c>
      <c r="G38" s="13">
        <v>350</v>
      </c>
      <c r="H38" s="6">
        <f t="shared" si="4"/>
        <v>0</v>
      </c>
      <c r="I38" s="6">
        <f t="shared" si="5"/>
        <v>-4200</v>
      </c>
      <c r="J38" s="6">
        <f t="shared" si="6"/>
        <v>350</v>
      </c>
      <c r="K38" s="10">
        <v>12</v>
      </c>
      <c r="L38" s="17">
        <v>45389</v>
      </c>
      <c r="M38" s="6"/>
    </row>
    <row r="39" spans="2:14" ht="22.5" customHeight="1">
      <c r="B39" s="10">
        <v>37</v>
      </c>
      <c r="C39" s="11" t="s">
        <v>31</v>
      </c>
      <c r="D39" s="12" t="s">
        <v>10</v>
      </c>
      <c r="E39" s="13">
        <v>10000</v>
      </c>
      <c r="F39" s="13">
        <v>16800</v>
      </c>
      <c r="G39" s="13">
        <v>350</v>
      </c>
      <c r="H39" s="6">
        <f t="shared" si="4"/>
        <v>0</v>
      </c>
      <c r="I39" s="6">
        <f t="shared" si="5"/>
        <v>-4200</v>
      </c>
      <c r="J39" s="6">
        <f t="shared" si="6"/>
        <v>350</v>
      </c>
      <c r="K39" s="10">
        <v>12</v>
      </c>
      <c r="L39" s="17">
        <v>45389</v>
      </c>
      <c r="M39" s="6">
        <v>2550</v>
      </c>
    </row>
    <row r="40" spans="2:14" ht="22.5" customHeight="1">
      <c r="B40" s="5">
        <v>38</v>
      </c>
      <c r="C40" s="11" t="s">
        <v>31</v>
      </c>
      <c r="D40" s="12" t="s">
        <v>10</v>
      </c>
      <c r="E40" s="13">
        <v>10000</v>
      </c>
      <c r="F40" s="13">
        <v>16800</v>
      </c>
      <c r="G40" s="13">
        <v>350</v>
      </c>
      <c r="H40" s="6">
        <f t="shared" si="4"/>
        <v>0</v>
      </c>
      <c r="I40" s="6">
        <f t="shared" si="5"/>
        <v>-4550</v>
      </c>
      <c r="J40" s="6">
        <f t="shared" si="6"/>
        <v>350</v>
      </c>
      <c r="K40" s="10">
        <v>13</v>
      </c>
      <c r="L40" s="17">
        <v>45396</v>
      </c>
      <c r="M40" s="6">
        <v>7950</v>
      </c>
    </row>
    <row r="41" spans="2:14" ht="22.5" customHeight="1">
      <c r="B41" s="5">
        <v>39</v>
      </c>
      <c r="C41" s="11" t="s">
        <v>31</v>
      </c>
      <c r="D41" s="12" t="s">
        <v>10</v>
      </c>
      <c r="E41" s="13">
        <v>10000</v>
      </c>
      <c r="F41" s="13">
        <v>16800</v>
      </c>
      <c r="G41" s="13">
        <v>350</v>
      </c>
      <c r="H41" s="6">
        <f t="shared" si="4"/>
        <v>0</v>
      </c>
      <c r="I41" s="6">
        <f t="shared" si="5"/>
        <v>-4900</v>
      </c>
      <c r="J41" s="6">
        <f t="shared" si="6"/>
        <v>350</v>
      </c>
      <c r="K41" s="10">
        <v>14</v>
      </c>
      <c r="L41" s="17">
        <v>45396</v>
      </c>
      <c r="M41" s="6"/>
    </row>
    <row r="42" spans="2:14" ht="22.5" customHeight="1">
      <c r="B42" s="10">
        <v>40</v>
      </c>
      <c r="C42" s="11" t="s">
        <v>31</v>
      </c>
      <c r="D42" s="12" t="s">
        <v>10</v>
      </c>
      <c r="E42" s="13">
        <v>10000</v>
      </c>
      <c r="F42" s="13">
        <v>16800</v>
      </c>
      <c r="G42" s="13">
        <v>350</v>
      </c>
      <c r="H42" s="6">
        <f t="shared" si="4"/>
        <v>0</v>
      </c>
      <c r="I42" s="6">
        <f t="shared" si="5"/>
        <v>-4900</v>
      </c>
      <c r="J42" s="6">
        <f t="shared" si="6"/>
        <v>350</v>
      </c>
      <c r="K42" s="10">
        <v>14</v>
      </c>
      <c r="L42" s="17">
        <v>45396</v>
      </c>
      <c r="M42" s="6">
        <v>2230</v>
      </c>
    </row>
    <row r="43" spans="2:14" ht="22.5" customHeight="1">
      <c r="B43" s="5">
        <v>41</v>
      </c>
      <c r="C43" s="11" t="s">
        <v>31</v>
      </c>
      <c r="D43" s="12" t="s">
        <v>10</v>
      </c>
      <c r="E43" s="13">
        <v>10000</v>
      </c>
      <c r="F43" s="13">
        <v>16800</v>
      </c>
      <c r="G43" s="13">
        <v>350</v>
      </c>
      <c r="H43" s="6">
        <f t="shared" si="4"/>
        <v>0</v>
      </c>
      <c r="I43" s="6">
        <f t="shared" si="5"/>
        <v>-5250</v>
      </c>
      <c r="J43" s="6">
        <f t="shared" si="6"/>
        <v>350</v>
      </c>
      <c r="K43" s="10">
        <v>15</v>
      </c>
      <c r="L43" s="17">
        <v>45403</v>
      </c>
      <c r="M43" s="6"/>
    </row>
    <row r="44" spans="2:14" ht="22.5" customHeight="1">
      <c r="B44" s="5">
        <v>42</v>
      </c>
      <c r="C44" s="11" t="s">
        <v>31</v>
      </c>
      <c r="D44" s="12" t="s">
        <v>10</v>
      </c>
      <c r="E44" s="13">
        <v>10000</v>
      </c>
      <c r="F44" s="13">
        <v>16800</v>
      </c>
      <c r="G44" s="13">
        <v>350</v>
      </c>
      <c r="H44" s="6">
        <f t="shared" si="4"/>
        <v>0</v>
      </c>
      <c r="I44" s="6">
        <f t="shared" si="5"/>
        <v>-5250</v>
      </c>
      <c r="J44" s="6">
        <f t="shared" si="6"/>
        <v>350</v>
      </c>
      <c r="K44" s="10">
        <v>15</v>
      </c>
      <c r="L44" s="17">
        <v>45403</v>
      </c>
      <c r="M44" s="6">
        <v>5880</v>
      </c>
      <c r="N44" s="1" t="s">
        <v>40</v>
      </c>
    </row>
    <row r="45" spans="2:14" ht="22.5" customHeight="1">
      <c r="B45" s="5">
        <v>42</v>
      </c>
      <c r="C45" s="11" t="s">
        <v>31</v>
      </c>
      <c r="D45" s="12" t="s">
        <v>10</v>
      </c>
      <c r="E45" s="13">
        <v>10000</v>
      </c>
      <c r="F45" s="13">
        <v>16800</v>
      </c>
      <c r="G45" s="13">
        <v>350</v>
      </c>
      <c r="H45" s="6">
        <f t="shared" si="4"/>
        <v>0</v>
      </c>
      <c r="I45" s="6">
        <f t="shared" si="5"/>
        <v>-5600</v>
      </c>
      <c r="J45" s="6">
        <f t="shared" si="6"/>
        <v>350</v>
      </c>
      <c r="K45" s="10">
        <v>16</v>
      </c>
      <c r="L45" s="17">
        <v>45410</v>
      </c>
      <c r="M45" s="6">
        <v>7430</v>
      </c>
    </row>
    <row r="46" spans="2:14" ht="22.5" customHeight="1">
      <c r="B46" s="5">
        <v>42</v>
      </c>
      <c r="C46" s="11" t="s">
        <v>31</v>
      </c>
      <c r="D46" s="12" t="s">
        <v>10</v>
      </c>
      <c r="E46" s="13">
        <v>10000</v>
      </c>
      <c r="F46" s="13">
        <v>16800</v>
      </c>
      <c r="G46" s="13">
        <v>350</v>
      </c>
      <c r="H46" s="6">
        <f t="shared" si="4"/>
        <v>0</v>
      </c>
      <c r="I46" s="6">
        <f t="shared" si="5"/>
        <v>-5950</v>
      </c>
      <c r="J46" s="6">
        <f t="shared" si="6"/>
        <v>350</v>
      </c>
      <c r="K46" s="10">
        <v>17</v>
      </c>
      <c r="L46" s="17">
        <v>45410</v>
      </c>
      <c r="M46" s="6">
        <v>9330</v>
      </c>
    </row>
    <row r="47" spans="2:14" ht="22.5" customHeight="1">
      <c r="B47" s="5">
        <v>42</v>
      </c>
      <c r="C47" s="11" t="s">
        <v>31</v>
      </c>
      <c r="D47" s="12" t="s">
        <v>10</v>
      </c>
      <c r="E47" s="13">
        <v>10000</v>
      </c>
      <c r="F47" s="13">
        <v>16800</v>
      </c>
      <c r="G47" s="13">
        <v>350</v>
      </c>
      <c r="H47" s="6">
        <f t="shared" si="4"/>
        <v>0</v>
      </c>
      <c r="I47" s="6">
        <f t="shared" si="5"/>
        <v>-6300</v>
      </c>
      <c r="J47" s="6">
        <f t="shared" si="6"/>
        <v>350</v>
      </c>
      <c r="K47" s="10">
        <v>18</v>
      </c>
      <c r="L47" s="17">
        <v>45417</v>
      </c>
      <c r="M47" s="6"/>
    </row>
    <row r="48" spans="2:14" ht="22.5" customHeight="1">
      <c r="B48" s="5">
        <v>42</v>
      </c>
      <c r="C48" s="11" t="s">
        <v>31</v>
      </c>
      <c r="D48" s="12" t="s">
        <v>10</v>
      </c>
      <c r="E48" s="13">
        <v>10000</v>
      </c>
      <c r="F48" s="13">
        <v>16800</v>
      </c>
      <c r="G48" s="13">
        <v>350</v>
      </c>
      <c r="H48" s="6">
        <f t="shared" si="4"/>
        <v>0</v>
      </c>
      <c r="I48" s="6">
        <f t="shared" si="5"/>
        <v>-6300</v>
      </c>
      <c r="J48" s="6">
        <f t="shared" si="6"/>
        <v>350</v>
      </c>
      <c r="K48" s="10">
        <v>18</v>
      </c>
      <c r="L48" s="17">
        <v>45417</v>
      </c>
      <c r="M48" s="6">
        <v>1580</v>
      </c>
    </row>
    <row r="49" spans="2:14" ht="22.5" customHeight="1">
      <c r="B49" s="5">
        <v>42</v>
      </c>
      <c r="C49" s="11" t="s">
        <v>31</v>
      </c>
      <c r="D49" s="12" t="s">
        <v>10</v>
      </c>
      <c r="E49" s="13">
        <v>10000</v>
      </c>
      <c r="F49" s="13">
        <v>16800</v>
      </c>
      <c r="G49" s="13">
        <v>350</v>
      </c>
      <c r="H49" s="6">
        <f t="shared" si="4"/>
        <v>0</v>
      </c>
      <c r="I49" s="6">
        <f t="shared" si="5"/>
        <v>-6650</v>
      </c>
      <c r="J49" s="6">
        <f t="shared" si="6"/>
        <v>350</v>
      </c>
      <c r="K49" s="10">
        <v>19</v>
      </c>
      <c r="L49" s="17">
        <v>45424</v>
      </c>
      <c r="M49" s="6">
        <v>4530</v>
      </c>
    </row>
    <row r="50" spans="2:14" ht="22.5" customHeight="1">
      <c r="B50" s="5">
        <v>42</v>
      </c>
      <c r="C50" s="11" t="s">
        <v>31</v>
      </c>
      <c r="D50" s="12" t="s">
        <v>10</v>
      </c>
      <c r="E50" s="13">
        <v>10000</v>
      </c>
      <c r="F50" s="13">
        <v>16800</v>
      </c>
      <c r="G50" s="13">
        <v>350</v>
      </c>
      <c r="H50" s="6">
        <f t="shared" si="4"/>
        <v>0</v>
      </c>
      <c r="I50" s="6">
        <f t="shared" si="5"/>
        <v>-7000</v>
      </c>
      <c r="J50" s="6">
        <f t="shared" si="6"/>
        <v>350</v>
      </c>
      <c r="K50" s="10">
        <v>20</v>
      </c>
      <c r="L50" s="17">
        <v>45431</v>
      </c>
      <c r="M50" s="6"/>
    </row>
    <row r="51" spans="2:14" ht="22.5" customHeight="1">
      <c r="B51" s="5">
        <v>42</v>
      </c>
      <c r="C51" s="11" t="s">
        <v>31</v>
      </c>
      <c r="D51" s="12" t="s">
        <v>10</v>
      </c>
      <c r="E51" s="13">
        <v>10000</v>
      </c>
      <c r="F51" s="13">
        <v>16800</v>
      </c>
      <c r="G51" s="13">
        <v>350</v>
      </c>
      <c r="H51" s="6">
        <f t="shared" si="4"/>
        <v>0</v>
      </c>
      <c r="I51" s="6">
        <f t="shared" si="5"/>
        <v>-7000</v>
      </c>
      <c r="J51" s="6">
        <f t="shared" si="6"/>
        <v>350</v>
      </c>
      <c r="K51" s="10">
        <v>20</v>
      </c>
      <c r="L51" s="17">
        <v>45431</v>
      </c>
      <c r="M51" s="6">
        <v>7830</v>
      </c>
      <c r="N51" s="1" t="s">
        <v>40</v>
      </c>
    </row>
    <row r="52" spans="2:14" ht="22.5" customHeight="1">
      <c r="B52" s="5">
        <v>42</v>
      </c>
      <c r="C52" s="11" t="s">
        <v>31</v>
      </c>
      <c r="D52" s="12" t="s">
        <v>10</v>
      </c>
      <c r="E52" s="13">
        <v>10000</v>
      </c>
      <c r="F52" s="13">
        <v>16800</v>
      </c>
      <c r="G52" s="13">
        <v>350</v>
      </c>
      <c r="H52" s="6">
        <f t="shared" ref="H52:H83" si="7">IF($I$122 &gt;= K52,F52-I52,0)</f>
        <v>0</v>
      </c>
      <c r="I52" s="6">
        <f t="shared" ref="I52:I83" si="8">IF(($I$122-K52)*G52 &lt;F52,($I$122-K52)*G52,F52)</f>
        <v>-7350</v>
      </c>
      <c r="J52" s="6">
        <f t="shared" si="6"/>
        <v>350</v>
      </c>
      <c r="K52" s="10">
        <v>21</v>
      </c>
      <c r="L52" s="17">
        <v>45438</v>
      </c>
      <c r="M52" s="6"/>
    </row>
    <row r="53" spans="2:14" ht="22.5" customHeight="1">
      <c r="B53" s="5">
        <v>42</v>
      </c>
      <c r="C53" s="11" t="s">
        <v>31</v>
      </c>
      <c r="D53" s="12" t="s">
        <v>10</v>
      </c>
      <c r="E53" s="13">
        <v>10000</v>
      </c>
      <c r="F53" s="13">
        <v>16800</v>
      </c>
      <c r="G53" s="13">
        <v>350</v>
      </c>
      <c r="H53" s="6">
        <f t="shared" si="7"/>
        <v>0</v>
      </c>
      <c r="I53" s="6">
        <f t="shared" si="8"/>
        <v>-7350</v>
      </c>
      <c r="J53" s="6">
        <f t="shared" si="6"/>
        <v>350</v>
      </c>
      <c r="K53" s="10">
        <v>21</v>
      </c>
      <c r="L53" s="17">
        <v>45445</v>
      </c>
      <c r="M53" s="6">
        <v>1830</v>
      </c>
    </row>
    <row r="54" spans="2:14" ht="22.5" customHeight="1">
      <c r="B54" s="5">
        <v>42</v>
      </c>
      <c r="C54" s="11" t="s">
        <v>31</v>
      </c>
      <c r="D54" s="12" t="s">
        <v>10</v>
      </c>
      <c r="E54" s="13">
        <v>10000</v>
      </c>
      <c r="F54" s="13">
        <v>16800</v>
      </c>
      <c r="G54" s="13">
        <v>350</v>
      </c>
      <c r="H54" s="6">
        <f t="shared" si="7"/>
        <v>0</v>
      </c>
      <c r="I54" s="6">
        <f t="shared" si="8"/>
        <v>-7700</v>
      </c>
      <c r="J54" s="6">
        <f t="shared" si="6"/>
        <v>350</v>
      </c>
      <c r="K54" s="10">
        <v>22</v>
      </c>
      <c r="L54" s="17">
        <v>45452</v>
      </c>
      <c r="M54" s="6">
        <v>6530</v>
      </c>
    </row>
    <row r="55" spans="2:14" ht="22.5" customHeight="1">
      <c r="B55" s="5">
        <v>42</v>
      </c>
      <c r="C55" s="11" t="s">
        <v>31</v>
      </c>
      <c r="D55" s="12" t="s">
        <v>10</v>
      </c>
      <c r="E55" s="13">
        <v>10000</v>
      </c>
      <c r="F55" s="13">
        <v>16800</v>
      </c>
      <c r="G55" s="13">
        <v>350</v>
      </c>
      <c r="H55" s="6">
        <f t="shared" si="7"/>
        <v>0</v>
      </c>
      <c r="I55" s="6">
        <f t="shared" si="8"/>
        <v>-8050</v>
      </c>
      <c r="J55" s="6">
        <f t="shared" si="6"/>
        <v>350</v>
      </c>
      <c r="K55" s="10">
        <v>23</v>
      </c>
      <c r="L55" s="17">
        <v>45459</v>
      </c>
      <c r="M55" s="6"/>
    </row>
    <row r="56" spans="2:14" ht="22.5" customHeight="1">
      <c r="B56" s="5">
        <v>42</v>
      </c>
      <c r="C56" s="11" t="s">
        <v>31</v>
      </c>
      <c r="D56" s="12" t="s">
        <v>10</v>
      </c>
      <c r="E56" s="13">
        <v>10000</v>
      </c>
      <c r="F56" s="13">
        <v>16800</v>
      </c>
      <c r="G56" s="13">
        <v>350</v>
      </c>
      <c r="H56" s="6">
        <f t="shared" si="7"/>
        <v>0</v>
      </c>
      <c r="I56" s="6">
        <f t="shared" si="8"/>
        <v>-8050</v>
      </c>
      <c r="J56" s="6">
        <f t="shared" si="6"/>
        <v>350</v>
      </c>
      <c r="K56" s="10">
        <v>23</v>
      </c>
      <c r="L56" s="17">
        <v>45459</v>
      </c>
      <c r="M56" s="6"/>
    </row>
    <row r="57" spans="2:14" ht="22.5" customHeight="1">
      <c r="B57" s="5">
        <v>42</v>
      </c>
      <c r="C57" s="11" t="s">
        <v>31</v>
      </c>
      <c r="D57" s="12" t="s">
        <v>10</v>
      </c>
      <c r="E57" s="13">
        <v>10000</v>
      </c>
      <c r="F57" s="13">
        <v>16800</v>
      </c>
      <c r="G57" s="13">
        <v>350</v>
      </c>
      <c r="H57" s="6">
        <f t="shared" si="7"/>
        <v>0</v>
      </c>
      <c r="I57" s="6">
        <f t="shared" si="8"/>
        <v>-8050</v>
      </c>
      <c r="J57" s="6">
        <f t="shared" si="6"/>
        <v>350</v>
      </c>
      <c r="K57" s="10">
        <v>23</v>
      </c>
      <c r="L57" s="17">
        <v>45459</v>
      </c>
      <c r="M57" s="6">
        <v>1580</v>
      </c>
      <c r="N57" s="1" t="s">
        <v>40</v>
      </c>
    </row>
    <row r="58" spans="2:14" ht="22.5" customHeight="1">
      <c r="B58" s="5">
        <v>42</v>
      </c>
      <c r="C58" s="11" t="s">
        <v>31</v>
      </c>
      <c r="D58" s="12" t="s">
        <v>10</v>
      </c>
      <c r="E58" s="13">
        <v>10000</v>
      </c>
      <c r="F58" s="13">
        <v>16800</v>
      </c>
      <c r="G58" s="13">
        <v>350</v>
      </c>
      <c r="H58" s="6">
        <f t="shared" si="7"/>
        <v>0</v>
      </c>
      <c r="I58" s="6">
        <f t="shared" si="8"/>
        <v>-8400</v>
      </c>
      <c r="J58" s="6">
        <f t="shared" si="6"/>
        <v>350</v>
      </c>
      <c r="K58" s="10">
        <v>24</v>
      </c>
      <c r="L58" s="17">
        <v>45466</v>
      </c>
      <c r="M58" s="6">
        <v>7680</v>
      </c>
    </row>
    <row r="59" spans="2:14" ht="22.5" customHeight="1">
      <c r="B59" s="5">
        <v>42</v>
      </c>
      <c r="C59" s="11" t="s">
        <v>31</v>
      </c>
      <c r="D59" s="12" t="s">
        <v>10</v>
      </c>
      <c r="E59" s="13">
        <v>10000</v>
      </c>
      <c r="F59" s="13">
        <v>16800</v>
      </c>
      <c r="G59" s="13">
        <v>350</v>
      </c>
      <c r="H59" s="6">
        <f t="shared" si="7"/>
        <v>0</v>
      </c>
      <c r="I59" s="6">
        <f t="shared" si="8"/>
        <v>-8750</v>
      </c>
      <c r="J59" s="6">
        <f t="shared" si="6"/>
        <v>350</v>
      </c>
      <c r="K59" s="10">
        <v>25</v>
      </c>
      <c r="L59" s="17">
        <v>45473</v>
      </c>
      <c r="M59" s="6"/>
    </row>
    <row r="60" spans="2:14" ht="22.5" customHeight="1">
      <c r="B60" s="5">
        <v>42</v>
      </c>
      <c r="C60" s="11" t="s">
        <v>31</v>
      </c>
      <c r="D60" s="12" t="s">
        <v>10</v>
      </c>
      <c r="E60" s="13">
        <v>10000</v>
      </c>
      <c r="F60" s="13">
        <v>16800</v>
      </c>
      <c r="G60" s="13">
        <v>350</v>
      </c>
      <c r="H60" s="6">
        <f t="shared" si="7"/>
        <v>0</v>
      </c>
      <c r="I60" s="6">
        <f t="shared" si="8"/>
        <v>-8750</v>
      </c>
      <c r="J60" s="6">
        <f t="shared" si="6"/>
        <v>350</v>
      </c>
      <c r="K60" s="10">
        <v>25</v>
      </c>
      <c r="L60" s="17">
        <v>45473</v>
      </c>
      <c r="M60" s="6">
        <v>4130</v>
      </c>
    </row>
    <row r="61" spans="2:14" ht="22.5" customHeight="1">
      <c r="B61" s="5">
        <v>42</v>
      </c>
      <c r="C61" s="11" t="s">
        <v>31</v>
      </c>
      <c r="D61" s="12" t="s">
        <v>10</v>
      </c>
      <c r="E61" s="13">
        <v>10000</v>
      </c>
      <c r="F61" s="13">
        <v>16800</v>
      </c>
      <c r="G61" s="13">
        <v>350</v>
      </c>
      <c r="H61" s="6">
        <f t="shared" si="7"/>
        <v>0</v>
      </c>
      <c r="I61" s="6">
        <f t="shared" si="8"/>
        <v>-9100</v>
      </c>
      <c r="J61" s="6">
        <f t="shared" si="6"/>
        <v>350</v>
      </c>
      <c r="K61" s="10">
        <v>26</v>
      </c>
      <c r="L61" s="17">
        <v>45480</v>
      </c>
      <c r="M61" s="6"/>
    </row>
    <row r="62" spans="2:14" ht="22.5" customHeight="1">
      <c r="B62" s="5">
        <v>42</v>
      </c>
      <c r="C62" s="11" t="s">
        <v>31</v>
      </c>
      <c r="D62" s="12" t="s">
        <v>10</v>
      </c>
      <c r="E62" s="13">
        <v>10000</v>
      </c>
      <c r="F62" s="13">
        <v>16800</v>
      </c>
      <c r="G62" s="13">
        <v>350</v>
      </c>
      <c r="H62" s="6">
        <f t="shared" si="7"/>
        <v>0</v>
      </c>
      <c r="I62" s="6">
        <f t="shared" si="8"/>
        <v>-9100</v>
      </c>
      <c r="J62" s="6">
        <f t="shared" si="6"/>
        <v>350</v>
      </c>
      <c r="K62" s="10">
        <v>26</v>
      </c>
      <c r="L62" s="17">
        <v>45480</v>
      </c>
      <c r="M62" s="6">
        <v>1280</v>
      </c>
    </row>
    <row r="63" spans="2:14" ht="22.5" customHeight="1">
      <c r="B63" s="5">
        <v>42</v>
      </c>
      <c r="C63" s="11" t="s">
        <v>31</v>
      </c>
      <c r="D63" s="12" t="s">
        <v>10</v>
      </c>
      <c r="E63" s="13">
        <v>10000</v>
      </c>
      <c r="F63" s="13">
        <v>16800</v>
      </c>
      <c r="G63" s="13">
        <v>350</v>
      </c>
      <c r="H63" s="6">
        <f t="shared" si="7"/>
        <v>0</v>
      </c>
      <c r="I63" s="6">
        <f t="shared" si="8"/>
        <v>-9450</v>
      </c>
      <c r="J63" s="6">
        <f t="shared" si="6"/>
        <v>350</v>
      </c>
      <c r="K63" s="10">
        <v>27</v>
      </c>
      <c r="L63" s="17">
        <v>45487</v>
      </c>
      <c r="M63" s="6">
        <v>9130</v>
      </c>
    </row>
    <row r="64" spans="2:14" ht="22.5" customHeight="1">
      <c r="B64" s="5">
        <v>42</v>
      </c>
      <c r="C64" s="11" t="s">
        <v>31</v>
      </c>
      <c r="D64" s="12" t="s">
        <v>10</v>
      </c>
      <c r="E64" s="13">
        <v>10000</v>
      </c>
      <c r="F64" s="13">
        <v>16800</v>
      </c>
      <c r="G64" s="13">
        <v>350</v>
      </c>
      <c r="H64" s="6">
        <f t="shared" si="7"/>
        <v>0</v>
      </c>
      <c r="I64" s="6">
        <f t="shared" si="8"/>
        <v>-9800</v>
      </c>
      <c r="J64" s="6">
        <f t="shared" si="6"/>
        <v>350</v>
      </c>
      <c r="K64" s="10">
        <v>28</v>
      </c>
      <c r="L64" s="17">
        <v>45487</v>
      </c>
      <c r="M64" s="6"/>
    </row>
    <row r="65" spans="2:14" ht="22.5" customHeight="1">
      <c r="B65" s="5">
        <v>42</v>
      </c>
      <c r="C65" s="11" t="s">
        <v>31</v>
      </c>
      <c r="D65" s="12" t="s">
        <v>10</v>
      </c>
      <c r="E65" s="13">
        <v>10000</v>
      </c>
      <c r="F65" s="13">
        <v>16800</v>
      </c>
      <c r="G65" s="13">
        <v>350</v>
      </c>
      <c r="H65" s="6">
        <f t="shared" si="7"/>
        <v>0</v>
      </c>
      <c r="I65" s="6">
        <f t="shared" si="8"/>
        <v>-9800</v>
      </c>
      <c r="J65" s="6">
        <f t="shared" si="6"/>
        <v>350</v>
      </c>
      <c r="K65" s="10">
        <v>28</v>
      </c>
      <c r="L65" s="17">
        <v>45487</v>
      </c>
      <c r="M65" s="6">
        <v>7330</v>
      </c>
    </row>
    <row r="66" spans="2:14" ht="22.5" customHeight="1">
      <c r="B66" s="5">
        <v>42</v>
      </c>
      <c r="C66" s="11" t="s">
        <v>31</v>
      </c>
      <c r="D66" s="12" t="s">
        <v>10</v>
      </c>
      <c r="E66" s="13">
        <v>10000</v>
      </c>
      <c r="F66" s="13">
        <v>16800</v>
      </c>
      <c r="G66" s="13">
        <v>350</v>
      </c>
      <c r="H66" s="6">
        <f t="shared" si="7"/>
        <v>0</v>
      </c>
      <c r="I66" s="6">
        <f t="shared" si="8"/>
        <v>-10150</v>
      </c>
      <c r="J66" s="6">
        <f t="shared" si="6"/>
        <v>350</v>
      </c>
      <c r="K66" s="10">
        <v>29</v>
      </c>
      <c r="L66" s="17">
        <v>45494</v>
      </c>
      <c r="M66" s="6"/>
    </row>
    <row r="67" spans="2:14" ht="22.5" customHeight="1">
      <c r="B67" s="5">
        <v>42</v>
      </c>
      <c r="C67" s="11" t="s">
        <v>31</v>
      </c>
      <c r="D67" s="12" t="s">
        <v>10</v>
      </c>
      <c r="E67" s="13">
        <v>10000</v>
      </c>
      <c r="F67" s="13">
        <v>16800</v>
      </c>
      <c r="G67" s="13">
        <v>350</v>
      </c>
      <c r="H67" s="6">
        <f t="shared" si="7"/>
        <v>0</v>
      </c>
      <c r="I67" s="6">
        <f t="shared" si="8"/>
        <v>-10150</v>
      </c>
      <c r="J67" s="6">
        <f t="shared" si="6"/>
        <v>350</v>
      </c>
      <c r="K67" s="10">
        <v>29</v>
      </c>
      <c r="L67" s="17">
        <v>45494</v>
      </c>
      <c r="M67" s="6"/>
      <c r="N67" s="1" t="s">
        <v>41</v>
      </c>
    </row>
    <row r="68" spans="2:14" ht="22.5" customHeight="1">
      <c r="B68" s="5">
        <v>42</v>
      </c>
      <c r="C68" s="11" t="s">
        <v>31</v>
      </c>
      <c r="D68" s="12" t="s">
        <v>10</v>
      </c>
      <c r="E68" s="13">
        <v>10000</v>
      </c>
      <c r="F68" s="13">
        <v>16800</v>
      </c>
      <c r="G68" s="13">
        <v>350</v>
      </c>
      <c r="H68" s="6">
        <f t="shared" si="7"/>
        <v>0</v>
      </c>
      <c r="I68" s="6">
        <f t="shared" si="8"/>
        <v>-10150</v>
      </c>
      <c r="J68" s="6">
        <f t="shared" si="6"/>
        <v>350</v>
      </c>
      <c r="K68" s="10">
        <v>29</v>
      </c>
      <c r="L68" s="17">
        <v>45501</v>
      </c>
      <c r="M68" s="6">
        <v>6320</v>
      </c>
    </row>
    <row r="69" spans="2:14" ht="22.5" customHeight="1">
      <c r="B69" s="5">
        <v>42</v>
      </c>
      <c r="C69" s="11" t="s">
        <v>31</v>
      </c>
      <c r="D69" s="12" t="s">
        <v>10</v>
      </c>
      <c r="E69" s="13">
        <v>20000</v>
      </c>
      <c r="F69" s="13">
        <f t="shared" ref="F69:F89" si="9">48*700</f>
        <v>33600</v>
      </c>
      <c r="G69" s="13">
        <v>750</v>
      </c>
      <c r="H69" s="6">
        <f t="shared" si="7"/>
        <v>0</v>
      </c>
      <c r="I69" s="6">
        <f t="shared" si="8"/>
        <v>-22500</v>
      </c>
      <c r="J69" s="6">
        <f t="shared" si="6"/>
        <v>750</v>
      </c>
      <c r="K69" s="10">
        <v>30</v>
      </c>
      <c r="L69" s="17">
        <v>45501</v>
      </c>
      <c r="M69" s="6">
        <v>6270</v>
      </c>
    </row>
    <row r="70" spans="2:14" ht="22.5" customHeight="1">
      <c r="B70" s="5">
        <v>42</v>
      </c>
      <c r="C70" s="11" t="s">
        <v>31</v>
      </c>
      <c r="D70" s="12" t="s">
        <v>10</v>
      </c>
      <c r="E70" s="13">
        <v>20000</v>
      </c>
      <c r="F70" s="13">
        <f t="shared" si="9"/>
        <v>33600</v>
      </c>
      <c r="G70" s="13">
        <v>750</v>
      </c>
      <c r="H70" s="6">
        <f t="shared" si="7"/>
        <v>0</v>
      </c>
      <c r="I70" s="6">
        <f t="shared" si="8"/>
        <v>-23250</v>
      </c>
      <c r="J70" s="6">
        <f t="shared" si="6"/>
        <v>750</v>
      </c>
      <c r="K70" s="10">
        <v>31</v>
      </c>
      <c r="L70" s="17">
        <v>45508</v>
      </c>
      <c r="M70" s="6">
        <v>6970</v>
      </c>
    </row>
    <row r="71" spans="2:14" ht="22.5" customHeight="1">
      <c r="B71" s="5">
        <v>42</v>
      </c>
      <c r="C71" s="11" t="s">
        <v>31</v>
      </c>
      <c r="D71" s="12" t="s">
        <v>10</v>
      </c>
      <c r="E71" s="13">
        <v>20000</v>
      </c>
      <c r="F71" s="13">
        <f t="shared" si="9"/>
        <v>33600</v>
      </c>
      <c r="G71" s="13">
        <v>750</v>
      </c>
      <c r="H71" s="6">
        <f t="shared" si="7"/>
        <v>0</v>
      </c>
      <c r="I71" s="6">
        <f t="shared" si="8"/>
        <v>-24000</v>
      </c>
      <c r="J71" s="6">
        <f t="shared" si="6"/>
        <v>750</v>
      </c>
      <c r="K71" s="10">
        <v>32</v>
      </c>
      <c r="L71" s="17">
        <v>45515</v>
      </c>
      <c r="M71" s="6">
        <v>8420</v>
      </c>
    </row>
    <row r="72" spans="2:14" ht="22.5" customHeight="1">
      <c r="B72" s="5">
        <v>42</v>
      </c>
      <c r="C72" s="11" t="s">
        <v>31</v>
      </c>
      <c r="D72" s="12" t="s">
        <v>10</v>
      </c>
      <c r="E72" s="13">
        <v>20000</v>
      </c>
      <c r="F72" s="13">
        <f t="shared" si="9"/>
        <v>33600</v>
      </c>
      <c r="G72" s="13">
        <v>750</v>
      </c>
      <c r="H72" s="6">
        <f t="shared" si="7"/>
        <v>0</v>
      </c>
      <c r="I72" s="6">
        <f t="shared" si="8"/>
        <v>-24750</v>
      </c>
      <c r="J72" s="6">
        <f t="shared" si="6"/>
        <v>750</v>
      </c>
      <c r="K72" s="10">
        <v>33</v>
      </c>
      <c r="L72" s="17">
        <v>45522</v>
      </c>
      <c r="M72" s="6"/>
      <c r="N72" s="1" t="s">
        <v>41</v>
      </c>
    </row>
    <row r="73" spans="2:14" ht="22.5" customHeight="1">
      <c r="B73" s="5">
        <v>42</v>
      </c>
      <c r="C73" s="11" t="s">
        <v>31</v>
      </c>
      <c r="D73" s="12" t="s">
        <v>10</v>
      </c>
      <c r="E73" s="13">
        <v>20000</v>
      </c>
      <c r="F73" s="13">
        <f t="shared" si="9"/>
        <v>33600</v>
      </c>
      <c r="G73" s="13">
        <v>750</v>
      </c>
      <c r="H73" s="6">
        <f t="shared" si="7"/>
        <v>0</v>
      </c>
      <c r="I73" s="6">
        <f t="shared" si="8"/>
        <v>-24750</v>
      </c>
      <c r="J73" s="6">
        <f t="shared" si="6"/>
        <v>750</v>
      </c>
      <c r="K73" s="10">
        <v>33</v>
      </c>
      <c r="L73" s="17">
        <v>45522</v>
      </c>
      <c r="M73" s="6">
        <v>620</v>
      </c>
    </row>
    <row r="74" spans="2:14" ht="22.5" customHeight="1">
      <c r="B74" s="5">
        <v>42</v>
      </c>
      <c r="C74" s="11" t="s">
        <v>31</v>
      </c>
      <c r="D74" s="12" t="s">
        <v>10</v>
      </c>
      <c r="E74" s="13">
        <v>20000</v>
      </c>
      <c r="F74" s="13">
        <f t="shared" si="9"/>
        <v>33600</v>
      </c>
      <c r="G74" s="13">
        <v>750</v>
      </c>
      <c r="H74" s="6">
        <f t="shared" si="7"/>
        <v>0</v>
      </c>
      <c r="I74" s="6">
        <f t="shared" si="8"/>
        <v>-25500</v>
      </c>
      <c r="J74" s="6">
        <f t="shared" si="6"/>
        <v>750</v>
      </c>
      <c r="K74" s="10">
        <v>34</v>
      </c>
      <c r="L74" s="17">
        <v>45529</v>
      </c>
      <c r="M74" s="6">
        <v>4320</v>
      </c>
    </row>
    <row r="75" spans="2:14" ht="22.5" customHeight="1">
      <c r="B75" s="5">
        <v>42</v>
      </c>
      <c r="C75" s="11" t="s">
        <v>31</v>
      </c>
      <c r="D75" s="12" t="s">
        <v>10</v>
      </c>
      <c r="E75" s="13">
        <v>20000</v>
      </c>
      <c r="F75" s="13">
        <f t="shared" si="9"/>
        <v>33600</v>
      </c>
      <c r="G75" s="13">
        <v>750</v>
      </c>
      <c r="H75" s="6">
        <f t="shared" si="7"/>
        <v>0</v>
      </c>
      <c r="I75" s="6">
        <f t="shared" si="8"/>
        <v>-26250</v>
      </c>
      <c r="J75" s="6">
        <f t="shared" si="6"/>
        <v>750</v>
      </c>
      <c r="K75" s="10">
        <v>35</v>
      </c>
      <c r="L75" s="17">
        <v>45536</v>
      </c>
      <c r="M75" s="6">
        <v>8770</v>
      </c>
    </row>
    <row r="76" spans="2:14" ht="22.5" customHeight="1">
      <c r="B76" s="5">
        <v>42</v>
      </c>
      <c r="C76" s="11" t="s">
        <v>31</v>
      </c>
      <c r="D76" s="12" t="s">
        <v>10</v>
      </c>
      <c r="E76" s="13">
        <v>20000</v>
      </c>
      <c r="F76" s="13">
        <f t="shared" si="9"/>
        <v>33600</v>
      </c>
      <c r="G76" s="13">
        <v>750</v>
      </c>
      <c r="H76" s="6">
        <f t="shared" si="7"/>
        <v>0</v>
      </c>
      <c r="I76" s="6">
        <f t="shared" si="8"/>
        <v>-27000</v>
      </c>
      <c r="J76" s="6">
        <f t="shared" si="6"/>
        <v>750</v>
      </c>
      <c r="K76" s="10">
        <v>36</v>
      </c>
      <c r="L76" s="17">
        <v>45543</v>
      </c>
      <c r="M76" s="6">
        <v>13970</v>
      </c>
    </row>
    <row r="77" spans="2:14" ht="22.5" customHeight="1">
      <c r="B77" s="5">
        <v>42</v>
      </c>
      <c r="C77" s="11" t="s">
        <v>31</v>
      </c>
      <c r="D77" s="12" t="s">
        <v>10</v>
      </c>
      <c r="E77" s="13">
        <v>20000</v>
      </c>
      <c r="F77" s="13">
        <f t="shared" si="9"/>
        <v>33600</v>
      </c>
      <c r="G77" s="13">
        <v>750</v>
      </c>
      <c r="H77" s="6">
        <f t="shared" si="7"/>
        <v>0</v>
      </c>
      <c r="I77" s="6">
        <f t="shared" si="8"/>
        <v>-27750</v>
      </c>
      <c r="J77" s="6">
        <f t="shared" si="6"/>
        <v>750</v>
      </c>
      <c r="K77" s="10">
        <v>37</v>
      </c>
      <c r="L77" s="17">
        <v>45550</v>
      </c>
      <c r="M77" s="6"/>
    </row>
    <row r="78" spans="2:14" ht="22.5" customHeight="1">
      <c r="B78" s="5">
        <v>42</v>
      </c>
      <c r="C78" s="11" t="s">
        <v>31</v>
      </c>
      <c r="D78" s="12" t="s">
        <v>10</v>
      </c>
      <c r="E78" s="13">
        <v>20000</v>
      </c>
      <c r="F78" s="13">
        <f t="shared" si="9"/>
        <v>33600</v>
      </c>
      <c r="G78" s="13">
        <v>750</v>
      </c>
      <c r="H78" s="6">
        <f t="shared" si="7"/>
        <v>0</v>
      </c>
      <c r="I78" s="6">
        <f t="shared" si="8"/>
        <v>-27750</v>
      </c>
      <c r="J78" s="6">
        <f t="shared" si="6"/>
        <v>750</v>
      </c>
      <c r="K78" s="10">
        <v>37</v>
      </c>
      <c r="L78" s="17">
        <v>45550</v>
      </c>
      <c r="M78" s="6">
        <v>-80</v>
      </c>
    </row>
    <row r="79" spans="2:14" ht="22.5" customHeight="1">
      <c r="B79" s="5">
        <v>42</v>
      </c>
      <c r="C79" s="11" t="s">
        <v>31</v>
      </c>
      <c r="D79" s="12" t="s">
        <v>10</v>
      </c>
      <c r="E79" s="13">
        <v>20000</v>
      </c>
      <c r="F79" s="13">
        <f t="shared" si="9"/>
        <v>33600</v>
      </c>
      <c r="G79" s="13">
        <v>750</v>
      </c>
      <c r="H79" s="6">
        <f t="shared" si="7"/>
        <v>0</v>
      </c>
      <c r="I79" s="6">
        <f t="shared" si="8"/>
        <v>-28500</v>
      </c>
      <c r="J79" s="6">
        <f t="shared" si="6"/>
        <v>750</v>
      </c>
      <c r="K79" s="10">
        <v>38</v>
      </c>
      <c r="L79" s="17">
        <v>45557</v>
      </c>
      <c r="M79" s="6">
        <v>7370</v>
      </c>
    </row>
    <row r="80" spans="2:14" ht="22.5" customHeight="1">
      <c r="B80" s="5">
        <v>42</v>
      </c>
      <c r="C80" s="11" t="s">
        <v>31</v>
      </c>
      <c r="D80" s="12" t="s">
        <v>10</v>
      </c>
      <c r="E80" s="13">
        <v>20000</v>
      </c>
      <c r="F80" s="13">
        <f t="shared" si="9"/>
        <v>33600</v>
      </c>
      <c r="G80" s="13">
        <v>750</v>
      </c>
      <c r="H80" s="6">
        <f t="shared" si="7"/>
        <v>0</v>
      </c>
      <c r="I80" s="6">
        <f t="shared" si="8"/>
        <v>-29250</v>
      </c>
      <c r="J80" s="6">
        <f t="shared" si="6"/>
        <v>750</v>
      </c>
      <c r="K80" s="10">
        <v>39</v>
      </c>
      <c r="L80" s="17">
        <v>45564</v>
      </c>
      <c r="M80" s="6"/>
      <c r="N80" s="1" t="s">
        <v>41</v>
      </c>
    </row>
    <row r="81" spans="2:14" ht="22.5" customHeight="1">
      <c r="B81" s="5">
        <v>42</v>
      </c>
      <c r="C81" s="11" t="s">
        <v>31</v>
      </c>
      <c r="D81" s="12" t="s">
        <v>10</v>
      </c>
      <c r="E81" s="13">
        <v>20000</v>
      </c>
      <c r="F81" s="13">
        <f t="shared" si="9"/>
        <v>33600</v>
      </c>
      <c r="G81" s="13">
        <v>750</v>
      </c>
      <c r="H81" s="6">
        <f t="shared" si="7"/>
        <v>0</v>
      </c>
      <c r="I81" s="6">
        <f t="shared" si="8"/>
        <v>-29250</v>
      </c>
      <c r="J81" s="6">
        <f t="shared" si="6"/>
        <v>750</v>
      </c>
      <c r="K81" s="10">
        <v>39</v>
      </c>
      <c r="L81" s="17">
        <v>45564</v>
      </c>
      <c r="M81" s="6">
        <v>5570</v>
      </c>
    </row>
    <row r="82" spans="2:14" ht="22.5" customHeight="1">
      <c r="B82" s="5">
        <v>42</v>
      </c>
      <c r="C82" s="11" t="s">
        <v>31</v>
      </c>
      <c r="D82" s="12" t="s">
        <v>10</v>
      </c>
      <c r="E82" s="13">
        <v>20000</v>
      </c>
      <c r="F82" s="13">
        <f t="shared" si="9"/>
        <v>33600</v>
      </c>
      <c r="G82" s="13">
        <v>750</v>
      </c>
      <c r="H82" s="6">
        <f t="shared" si="7"/>
        <v>0</v>
      </c>
      <c r="I82" s="6">
        <f t="shared" si="8"/>
        <v>-30000</v>
      </c>
      <c r="J82" s="6">
        <f t="shared" si="6"/>
        <v>750</v>
      </c>
      <c r="K82" s="10">
        <v>40</v>
      </c>
      <c r="L82" s="17">
        <v>45571</v>
      </c>
      <c r="M82" s="6">
        <v>15270</v>
      </c>
    </row>
    <row r="83" spans="2:14" ht="22.5" customHeight="1">
      <c r="B83" s="5">
        <v>42</v>
      </c>
      <c r="C83" s="11" t="s">
        <v>31</v>
      </c>
      <c r="D83" s="12" t="s">
        <v>10</v>
      </c>
      <c r="E83" s="13">
        <v>20000</v>
      </c>
      <c r="F83" s="13">
        <f t="shared" si="9"/>
        <v>33600</v>
      </c>
      <c r="G83" s="13">
        <v>750</v>
      </c>
      <c r="H83" s="6">
        <f t="shared" si="7"/>
        <v>0</v>
      </c>
      <c r="I83" s="6">
        <f t="shared" si="8"/>
        <v>-30750</v>
      </c>
      <c r="J83" s="6">
        <f t="shared" si="6"/>
        <v>750</v>
      </c>
      <c r="K83" s="10">
        <v>41</v>
      </c>
      <c r="L83" s="17">
        <v>45578</v>
      </c>
      <c r="M83" s="6"/>
    </row>
    <row r="84" spans="2:14" ht="22.5" customHeight="1">
      <c r="B84" s="5">
        <v>42</v>
      </c>
      <c r="C84" s="11" t="s">
        <v>31</v>
      </c>
      <c r="D84" s="12" t="s">
        <v>10</v>
      </c>
      <c r="E84" s="13">
        <v>20000</v>
      </c>
      <c r="F84" s="13">
        <f t="shared" si="9"/>
        <v>33600</v>
      </c>
      <c r="G84" s="13">
        <v>750</v>
      </c>
      <c r="H84" s="6">
        <f t="shared" ref="H84:H115" si="10">IF($I$122 &gt;= K84,F84-I84,0)</f>
        <v>0</v>
      </c>
      <c r="I84" s="6">
        <f t="shared" ref="I84:I89" si="11">IF(($I$122-K84)*G84 &lt;F84,($I$122-K84)*G84,F84)</f>
        <v>-30750</v>
      </c>
      <c r="J84" s="6">
        <f t="shared" ref="J84:J104" si="12">IF(F84&gt;I84,G84,0)</f>
        <v>750</v>
      </c>
      <c r="K84" s="10">
        <v>41</v>
      </c>
      <c r="L84" s="17">
        <v>45578</v>
      </c>
      <c r="M84" s="6">
        <v>7220</v>
      </c>
    </row>
    <row r="85" spans="2:14" ht="22.5" customHeight="1">
      <c r="B85" s="5">
        <v>42</v>
      </c>
      <c r="C85" s="11" t="s">
        <v>31</v>
      </c>
      <c r="D85" s="12" t="s">
        <v>10</v>
      </c>
      <c r="E85" s="13">
        <v>20000</v>
      </c>
      <c r="F85" s="13">
        <f t="shared" si="9"/>
        <v>33600</v>
      </c>
      <c r="G85" s="13">
        <v>750</v>
      </c>
      <c r="H85" s="6">
        <f t="shared" si="10"/>
        <v>0</v>
      </c>
      <c r="I85" s="6">
        <f t="shared" si="11"/>
        <v>-31500</v>
      </c>
      <c r="J85" s="6">
        <f t="shared" si="12"/>
        <v>750</v>
      </c>
      <c r="K85" s="10">
        <v>42</v>
      </c>
      <c r="L85" s="17">
        <v>45585</v>
      </c>
      <c r="M85" s="6"/>
      <c r="N85" s="1" t="s">
        <v>41</v>
      </c>
    </row>
    <row r="86" spans="2:14" ht="22.5" customHeight="1">
      <c r="B86" s="5">
        <v>42</v>
      </c>
      <c r="C86" s="11" t="s">
        <v>31</v>
      </c>
      <c r="D86" s="12" t="s">
        <v>10</v>
      </c>
      <c r="E86" s="13">
        <v>20000</v>
      </c>
      <c r="F86" s="13">
        <f t="shared" si="9"/>
        <v>33600</v>
      </c>
      <c r="G86" s="13">
        <v>750</v>
      </c>
      <c r="H86" s="6">
        <f t="shared" si="10"/>
        <v>0</v>
      </c>
      <c r="I86" s="6">
        <f t="shared" si="11"/>
        <v>-31500</v>
      </c>
      <c r="J86" s="6">
        <f t="shared" si="12"/>
        <v>750</v>
      </c>
      <c r="K86" s="10">
        <v>42</v>
      </c>
      <c r="L86" s="17">
        <v>45585</v>
      </c>
      <c r="M86" s="6">
        <v>9170</v>
      </c>
    </row>
    <row r="87" spans="2:14" ht="22.5" customHeight="1">
      <c r="B87" s="5">
        <v>42</v>
      </c>
      <c r="C87" s="11" t="s">
        <v>31</v>
      </c>
      <c r="D87" s="12" t="s">
        <v>10</v>
      </c>
      <c r="E87" s="13">
        <v>20000</v>
      </c>
      <c r="F87" s="13">
        <f t="shared" si="9"/>
        <v>33600</v>
      </c>
      <c r="G87" s="13">
        <v>750</v>
      </c>
      <c r="H87" s="6">
        <f t="shared" si="10"/>
        <v>0</v>
      </c>
      <c r="I87" s="6">
        <f t="shared" si="11"/>
        <v>-32250</v>
      </c>
      <c r="J87" s="6">
        <f t="shared" si="12"/>
        <v>750</v>
      </c>
      <c r="K87" s="10">
        <v>43</v>
      </c>
      <c r="L87" s="17">
        <v>45592</v>
      </c>
      <c r="M87" s="6"/>
    </row>
    <row r="88" spans="2:14" ht="22.5" customHeight="1">
      <c r="B88" s="5">
        <v>42</v>
      </c>
      <c r="C88" s="11" t="s">
        <v>31</v>
      </c>
      <c r="D88" s="12" t="s">
        <v>10</v>
      </c>
      <c r="E88" s="13">
        <v>20000</v>
      </c>
      <c r="F88" s="13">
        <f t="shared" si="9"/>
        <v>33600</v>
      </c>
      <c r="G88" s="13">
        <v>750</v>
      </c>
      <c r="H88" s="6">
        <f t="shared" si="10"/>
        <v>0</v>
      </c>
      <c r="I88" s="6">
        <f t="shared" si="11"/>
        <v>-32250</v>
      </c>
      <c r="J88" s="6">
        <f t="shared" si="12"/>
        <v>750</v>
      </c>
      <c r="K88" s="10">
        <v>43</v>
      </c>
      <c r="L88" s="17">
        <v>45592</v>
      </c>
      <c r="M88" s="6">
        <v>2620</v>
      </c>
    </row>
    <row r="89" spans="2:14" ht="22.5" customHeight="1">
      <c r="B89" s="5">
        <v>42</v>
      </c>
      <c r="C89" s="11" t="s">
        <v>31</v>
      </c>
      <c r="D89" s="12" t="s">
        <v>10</v>
      </c>
      <c r="E89" s="13">
        <v>20000</v>
      </c>
      <c r="F89" s="13">
        <f t="shared" si="9"/>
        <v>33600</v>
      </c>
      <c r="G89" s="13">
        <v>750</v>
      </c>
      <c r="H89" s="6">
        <f t="shared" si="10"/>
        <v>0</v>
      </c>
      <c r="I89" s="6">
        <f t="shared" si="11"/>
        <v>-33000</v>
      </c>
      <c r="J89" s="6">
        <f t="shared" si="12"/>
        <v>750</v>
      </c>
      <c r="K89" s="10">
        <v>44</v>
      </c>
      <c r="L89" s="17">
        <v>45599</v>
      </c>
      <c r="M89" s="6">
        <v>17570</v>
      </c>
    </row>
    <row r="90" spans="2:14" ht="22.5" customHeight="1">
      <c r="B90" s="5">
        <v>42</v>
      </c>
      <c r="C90" s="11" t="s">
        <v>31</v>
      </c>
      <c r="D90" s="12" t="s">
        <v>10</v>
      </c>
      <c r="E90" s="13">
        <v>20000</v>
      </c>
      <c r="F90" s="13">
        <f t="shared" ref="F90:F91" si="13">48*700</f>
        <v>33600</v>
      </c>
      <c r="G90" s="13">
        <v>750</v>
      </c>
      <c r="H90" s="6">
        <f t="shared" ref="H90:H91" si="14">IF($I$122 &gt;= K90,F90-I90,0)</f>
        <v>0</v>
      </c>
      <c r="I90" s="6">
        <f t="shared" ref="I90:I91" si="15">IF(($I$122-K90)*G90 &lt;F90,($I$122-K90)*G90,F90)</f>
        <v>-33750</v>
      </c>
      <c r="J90" s="6">
        <f t="shared" si="12"/>
        <v>750</v>
      </c>
      <c r="K90" s="10">
        <v>45</v>
      </c>
      <c r="L90" s="17">
        <v>45606</v>
      </c>
      <c r="M90" s="6"/>
    </row>
    <row r="91" spans="2:14" ht="22.5" customHeight="1">
      <c r="B91" s="5">
        <v>42</v>
      </c>
      <c r="C91" s="11" t="s">
        <v>31</v>
      </c>
      <c r="D91" s="12" t="s">
        <v>10</v>
      </c>
      <c r="E91" s="13">
        <v>20000</v>
      </c>
      <c r="F91" s="13">
        <f t="shared" si="13"/>
        <v>33600</v>
      </c>
      <c r="G91" s="13">
        <v>750</v>
      </c>
      <c r="H91" s="6">
        <f t="shared" si="14"/>
        <v>0</v>
      </c>
      <c r="I91" s="6">
        <f t="shared" si="15"/>
        <v>-33750</v>
      </c>
      <c r="J91" s="6">
        <f t="shared" si="12"/>
        <v>750</v>
      </c>
      <c r="K91" s="10">
        <v>45</v>
      </c>
      <c r="L91" s="17">
        <v>45606</v>
      </c>
      <c r="M91" s="6">
        <v>1520</v>
      </c>
    </row>
    <row r="92" spans="2:14" ht="22.5" customHeight="1">
      <c r="B92" s="5">
        <v>42</v>
      </c>
      <c r="C92" s="11" t="s">
        <v>31</v>
      </c>
      <c r="D92" s="12" t="s">
        <v>10</v>
      </c>
      <c r="E92" s="13">
        <v>20000</v>
      </c>
      <c r="F92" s="13">
        <f>48*700</f>
        <v>33600</v>
      </c>
      <c r="G92" s="13">
        <v>750</v>
      </c>
      <c r="H92" s="6">
        <f>IF($I$122 &gt;= K92,F92-I92,0)</f>
        <v>0</v>
      </c>
      <c r="I92" s="6">
        <f>IF(($I$122-K92)*G92 &lt;F92,($I$122-K92)*G92,F92)</f>
        <v>-34500</v>
      </c>
      <c r="J92" s="6">
        <f t="shared" si="12"/>
        <v>750</v>
      </c>
      <c r="K92" s="10">
        <v>46</v>
      </c>
      <c r="L92" s="17">
        <v>45613</v>
      </c>
      <c r="M92" s="6">
        <v>16970</v>
      </c>
    </row>
    <row r="93" spans="2:14" ht="22.5" customHeight="1">
      <c r="B93" s="5">
        <v>42</v>
      </c>
      <c r="C93" s="11" t="s">
        <v>31</v>
      </c>
      <c r="D93" s="12" t="s">
        <v>10</v>
      </c>
      <c r="E93" s="13">
        <v>20000</v>
      </c>
      <c r="F93" s="13">
        <f t="shared" ref="F93:F98" si="16">48*700</f>
        <v>33600</v>
      </c>
      <c r="G93" s="13">
        <v>750</v>
      </c>
      <c r="H93" s="6">
        <f t="shared" ref="H93:H98" si="17">IF($I$122 &gt;= K93,F93-I93,0)</f>
        <v>0</v>
      </c>
      <c r="I93" s="6">
        <f t="shared" ref="I93:I98" si="18">IF(($I$122-K93)*G93 &lt;F93,($I$122-K93)*G93,F93)</f>
        <v>-35250</v>
      </c>
      <c r="J93" s="6">
        <f t="shared" si="12"/>
        <v>750</v>
      </c>
      <c r="K93" s="10">
        <v>47</v>
      </c>
      <c r="L93" s="17">
        <v>45620</v>
      </c>
      <c r="M93" s="6"/>
    </row>
    <row r="94" spans="2:14" ht="22.5" customHeight="1">
      <c r="B94" s="5">
        <v>42</v>
      </c>
      <c r="C94" s="11" t="s">
        <v>31</v>
      </c>
      <c r="D94" s="12" t="s">
        <v>10</v>
      </c>
      <c r="E94" s="13">
        <v>20000</v>
      </c>
      <c r="F94" s="13">
        <f t="shared" si="16"/>
        <v>33600</v>
      </c>
      <c r="G94" s="13">
        <v>750</v>
      </c>
      <c r="H94" s="6">
        <f t="shared" si="17"/>
        <v>0</v>
      </c>
      <c r="I94" s="6">
        <f t="shared" si="18"/>
        <v>-35250</v>
      </c>
      <c r="J94" s="6">
        <f t="shared" si="12"/>
        <v>750</v>
      </c>
      <c r="K94" s="10">
        <v>47</v>
      </c>
      <c r="L94" s="17">
        <v>45620</v>
      </c>
      <c r="M94" s="6">
        <v>14670</v>
      </c>
    </row>
    <row r="95" spans="2:14" ht="22.5" customHeight="1">
      <c r="B95" s="5">
        <v>42</v>
      </c>
      <c r="C95" s="11" t="s">
        <v>31</v>
      </c>
      <c r="D95" s="12" t="s">
        <v>10</v>
      </c>
      <c r="E95" s="13">
        <v>20000</v>
      </c>
      <c r="F95" s="13">
        <f t="shared" si="16"/>
        <v>33600</v>
      </c>
      <c r="G95" s="13">
        <v>750</v>
      </c>
      <c r="H95" s="6">
        <f t="shared" si="17"/>
        <v>0</v>
      </c>
      <c r="I95" s="6">
        <f t="shared" si="18"/>
        <v>-36000</v>
      </c>
      <c r="J95" s="6">
        <f t="shared" si="12"/>
        <v>750</v>
      </c>
      <c r="K95" s="10">
        <v>48</v>
      </c>
      <c r="L95" s="17">
        <v>45627</v>
      </c>
      <c r="M95" s="6"/>
    </row>
    <row r="96" spans="2:14" ht="22.5" customHeight="1">
      <c r="B96" s="5">
        <v>42</v>
      </c>
      <c r="C96" s="11" t="s">
        <v>31</v>
      </c>
      <c r="D96" s="12" t="s">
        <v>10</v>
      </c>
      <c r="E96" s="13">
        <v>20000</v>
      </c>
      <c r="F96" s="13">
        <f t="shared" si="16"/>
        <v>33600</v>
      </c>
      <c r="G96" s="13">
        <v>750</v>
      </c>
      <c r="H96" s="6">
        <f t="shared" si="17"/>
        <v>0</v>
      </c>
      <c r="I96" s="6">
        <f t="shared" si="18"/>
        <v>-36000</v>
      </c>
      <c r="J96" s="6">
        <f t="shared" si="12"/>
        <v>750</v>
      </c>
      <c r="K96" s="10">
        <v>48</v>
      </c>
      <c r="L96" s="17">
        <v>45627</v>
      </c>
      <c r="M96" s="6">
        <v>12820</v>
      </c>
    </row>
    <row r="97" spans="2:14" ht="22.5" customHeight="1">
      <c r="B97" s="5">
        <v>42</v>
      </c>
      <c r="C97" s="11" t="s">
        <v>31</v>
      </c>
      <c r="D97" s="12" t="s">
        <v>10</v>
      </c>
      <c r="E97" s="13">
        <v>20000</v>
      </c>
      <c r="F97" s="13">
        <f t="shared" si="16"/>
        <v>33600</v>
      </c>
      <c r="G97" s="13">
        <v>750</v>
      </c>
      <c r="H97" s="6">
        <f t="shared" si="17"/>
        <v>0</v>
      </c>
      <c r="I97" s="6">
        <f t="shared" si="18"/>
        <v>-36750</v>
      </c>
      <c r="J97" s="6">
        <f t="shared" si="12"/>
        <v>750</v>
      </c>
      <c r="K97" s="10">
        <v>49</v>
      </c>
      <c r="L97" s="17">
        <v>45634</v>
      </c>
      <c r="M97" s="6"/>
    </row>
    <row r="98" spans="2:14" ht="22.5" customHeight="1">
      <c r="B98" s="5">
        <v>42</v>
      </c>
      <c r="C98" s="11" t="s">
        <v>31</v>
      </c>
      <c r="D98" s="12" t="s">
        <v>10</v>
      </c>
      <c r="E98" s="13">
        <v>20000</v>
      </c>
      <c r="F98" s="13">
        <f t="shared" si="16"/>
        <v>33600</v>
      </c>
      <c r="G98" s="13">
        <v>750</v>
      </c>
      <c r="H98" s="6">
        <f t="shared" si="17"/>
        <v>0</v>
      </c>
      <c r="I98" s="6">
        <f t="shared" si="18"/>
        <v>-36750</v>
      </c>
      <c r="J98" s="6">
        <f t="shared" si="12"/>
        <v>750</v>
      </c>
      <c r="K98" s="10">
        <v>49</v>
      </c>
      <c r="L98" s="17">
        <v>45634</v>
      </c>
      <c r="M98" s="6">
        <v>10270</v>
      </c>
    </row>
    <row r="99" spans="2:14" ht="22.5" customHeight="1">
      <c r="B99" s="5">
        <v>42</v>
      </c>
      <c r="C99" s="11" t="s">
        <v>31</v>
      </c>
      <c r="D99" s="12" t="s">
        <v>10</v>
      </c>
      <c r="E99" s="13">
        <v>20000</v>
      </c>
      <c r="F99" s="13">
        <f>48*700</f>
        <v>33600</v>
      </c>
      <c r="G99" s="13">
        <v>750</v>
      </c>
      <c r="H99" s="6">
        <f>IF($I$122 &gt;= K99,F99-I99,0)</f>
        <v>0</v>
      </c>
      <c r="I99" s="6">
        <f>IF(($I$122-K99)*G99 &lt;F99,($I$122-K99)*G99,F99)</f>
        <v>-37500</v>
      </c>
      <c r="J99" s="6">
        <f t="shared" si="12"/>
        <v>750</v>
      </c>
      <c r="K99" s="10">
        <v>50</v>
      </c>
      <c r="L99" s="17">
        <v>45641</v>
      </c>
      <c r="M99" s="6"/>
    </row>
    <row r="100" spans="2:14" ht="22.5" customHeight="1">
      <c r="B100" s="5">
        <v>42</v>
      </c>
      <c r="C100" s="11" t="s">
        <v>31</v>
      </c>
      <c r="D100" s="12" t="s">
        <v>10</v>
      </c>
      <c r="E100" s="13">
        <v>20000</v>
      </c>
      <c r="F100" s="13">
        <f>48*700</f>
        <v>33600</v>
      </c>
      <c r="G100" s="13">
        <v>750</v>
      </c>
      <c r="H100" s="6">
        <f>IF($I$122 &gt;= K100,F100-I100,0)</f>
        <v>0</v>
      </c>
      <c r="I100" s="6">
        <f>IF(($I$122-K100)*G100 &lt;F100,($I$122-K100)*G100,F100)</f>
        <v>-37500</v>
      </c>
      <c r="J100" s="6">
        <f t="shared" si="12"/>
        <v>750</v>
      </c>
      <c r="K100" s="10">
        <v>50</v>
      </c>
      <c r="L100" s="17">
        <v>45641</v>
      </c>
      <c r="M100" s="6">
        <v>8870</v>
      </c>
    </row>
    <row r="101" spans="2:14" ht="22.5" customHeight="1">
      <c r="B101" s="5">
        <v>42</v>
      </c>
      <c r="C101" s="11" t="s">
        <v>31</v>
      </c>
      <c r="D101" s="12" t="s">
        <v>10</v>
      </c>
      <c r="E101" s="13">
        <v>20000</v>
      </c>
      <c r="F101" s="13">
        <f t="shared" ref="F101:F112" si="19">48*700</f>
        <v>33600</v>
      </c>
      <c r="G101" s="13">
        <v>750</v>
      </c>
      <c r="H101" s="6">
        <f t="shared" ref="H101:H104" si="20">IF($I$122 &gt;= K101,F101-I101,0)</f>
        <v>0</v>
      </c>
      <c r="I101" s="6">
        <f t="shared" ref="I101:I104" si="21">IF(($I$122-K101)*G101 &lt;F101,($I$122-K101)*G101,F101)</f>
        <v>-38250</v>
      </c>
      <c r="J101" s="6">
        <f t="shared" si="12"/>
        <v>750</v>
      </c>
      <c r="K101" s="10">
        <v>51</v>
      </c>
      <c r="L101" s="17">
        <v>45648</v>
      </c>
      <c r="M101" s="6"/>
    </row>
    <row r="102" spans="2:14" ht="22.5" customHeight="1">
      <c r="B102" s="5">
        <v>42</v>
      </c>
      <c r="C102" s="11" t="s">
        <v>31</v>
      </c>
      <c r="D102" s="12" t="s">
        <v>10</v>
      </c>
      <c r="E102" s="13">
        <v>20000</v>
      </c>
      <c r="F102" s="13">
        <f t="shared" si="19"/>
        <v>33600</v>
      </c>
      <c r="G102" s="13">
        <v>750</v>
      </c>
      <c r="H102" s="6">
        <f t="shared" si="20"/>
        <v>0</v>
      </c>
      <c r="I102" s="6">
        <f t="shared" si="21"/>
        <v>-38250</v>
      </c>
      <c r="J102" s="6">
        <f t="shared" si="12"/>
        <v>750</v>
      </c>
      <c r="K102" s="10">
        <v>51</v>
      </c>
      <c r="L102" s="17">
        <v>45648</v>
      </c>
      <c r="M102" s="6">
        <v>8270</v>
      </c>
    </row>
    <row r="103" spans="2:14" ht="22.5" customHeight="1">
      <c r="B103" s="5">
        <v>42</v>
      </c>
      <c r="C103" s="11" t="s">
        <v>31</v>
      </c>
      <c r="D103" s="12" t="s">
        <v>10</v>
      </c>
      <c r="E103" s="13">
        <v>20000</v>
      </c>
      <c r="F103" s="13">
        <f t="shared" si="19"/>
        <v>33600</v>
      </c>
      <c r="G103" s="13">
        <v>750</v>
      </c>
      <c r="H103" s="6">
        <f t="shared" si="20"/>
        <v>0</v>
      </c>
      <c r="I103" s="6">
        <f t="shared" si="21"/>
        <v>-39000</v>
      </c>
      <c r="J103" s="6">
        <f t="shared" si="12"/>
        <v>750</v>
      </c>
      <c r="K103" s="10">
        <v>52</v>
      </c>
      <c r="L103" s="17">
        <v>45655</v>
      </c>
      <c r="M103" s="6"/>
    </row>
    <row r="104" spans="2:14" ht="22.5" customHeight="1">
      <c r="B104" s="5">
        <v>42</v>
      </c>
      <c r="C104" s="11" t="s">
        <v>31</v>
      </c>
      <c r="D104" s="12" t="s">
        <v>10</v>
      </c>
      <c r="E104" s="13">
        <v>20000</v>
      </c>
      <c r="F104" s="13">
        <f t="shared" si="19"/>
        <v>33600</v>
      </c>
      <c r="G104" s="13">
        <v>750</v>
      </c>
      <c r="H104" s="6">
        <f t="shared" si="20"/>
        <v>0</v>
      </c>
      <c r="I104" s="6">
        <f t="shared" si="21"/>
        <v>-39000</v>
      </c>
      <c r="J104" s="6">
        <f t="shared" si="12"/>
        <v>750</v>
      </c>
      <c r="K104" s="10">
        <v>52</v>
      </c>
      <c r="L104" s="17">
        <v>45655</v>
      </c>
      <c r="M104" s="6">
        <v>8820</v>
      </c>
    </row>
    <row r="105" spans="2:14" ht="22.5" customHeight="1">
      <c r="B105" s="21"/>
      <c r="C105" s="22"/>
      <c r="D105" s="23"/>
      <c r="E105" s="24"/>
      <c r="F105" s="24"/>
      <c r="G105" s="24"/>
      <c r="H105" s="25"/>
      <c r="I105" s="25"/>
      <c r="J105" s="25"/>
      <c r="K105" s="26"/>
      <c r="L105" s="27"/>
      <c r="M105" s="25"/>
    </row>
    <row r="106" spans="2:14" ht="22.5" customHeight="1">
      <c r="B106" s="5">
        <v>42</v>
      </c>
      <c r="C106" s="11" t="s">
        <v>31</v>
      </c>
      <c r="D106" s="12" t="s">
        <v>10</v>
      </c>
      <c r="E106" s="13">
        <v>20000</v>
      </c>
      <c r="F106" s="13">
        <f t="shared" si="19"/>
        <v>33600</v>
      </c>
      <c r="G106" s="13">
        <v>750</v>
      </c>
      <c r="H106" s="6">
        <f t="shared" ref="H106:H110" si="22">IF($I$122 &gt;= K106,F106-I106,0)</f>
        <v>0</v>
      </c>
      <c r="I106" s="6">
        <f t="shared" ref="I106:I110" si="23">IF(($I$122-K106)*G106 &lt;F106,($I$122-K106)*G106,F106)</f>
        <v>-39750</v>
      </c>
      <c r="J106" s="6">
        <f t="shared" ref="J106:J116" si="24">IF(F106&gt;I106,G106,0)</f>
        <v>750</v>
      </c>
      <c r="K106" s="10">
        <v>53</v>
      </c>
      <c r="L106" s="17">
        <v>45662</v>
      </c>
      <c r="M106" s="6">
        <v>170</v>
      </c>
      <c r="N106" s="1">
        <v>30000</v>
      </c>
    </row>
    <row r="107" spans="2:14" ht="22.5" customHeight="1">
      <c r="B107" s="5">
        <v>42</v>
      </c>
      <c r="C107" s="11" t="s">
        <v>31</v>
      </c>
      <c r="D107" s="12" t="s">
        <v>10</v>
      </c>
      <c r="E107" s="13">
        <v>20000</v>
      </c>
      <c r="F107" s="13">
        <f t="shared" si="19"/>
        <v>33600</v>
      </c>
      <c r="G107" s="13">
        <v>750</v>
      </c>
      <c r="H107" s="6">
        <f t="shared" si="22"/>
        <v>0</v>
      </c>
      <c r="I107" s="6">
        <f t="shared" si="23"/>
        <v>-40500</v>
      </c>
      <c r="J107" s="6">
        <f t="shared" si="24"/>
        <v>750</v>
      </c>
      <c r="K107" s="10">
        <v>54</v>
      </c>
      <c r="L107" s="17">
        <v>45669</v>
      </c>
      <c r="M107" s="6"/>
    </row>
    <row r="108" spans="2:14" ht="22.5" customHeight="1">
      <c r="B108" s="5">
        <v>42</v>
      </c>
      <c r="C108" s="11" t="s">
        <v>31</v>
      </c>
      <c r="D108" s="12" t="s">
        <v>10</v>
      </c>
      <c r="E108" s="13">
        <v>20000</v>
      </c>
      <c r="F108" s="13">
        <f t="shared" si="19"/>
        <v>33600</v>
      </c>
      <c r="G108" s="13">
        <v>750</v>
      </c>
      <c r="H108" s="6">
        <f t="shared" si="22"/>
        <v>0</v>
      </c>
      <c r="I108" s="6">
        <f t="shared" si="23"/>
        <v>-40500</v>
      </c>
      <c r="J108" s="6">
        <f t="shared" si="24"/>
        <v>750</v>
      </c>
      <c r="K108" s="10">
        <v>54</v>
      </c>
      <c r="L108" s="17">
        <v>45669</v>
      </c>
      <c r="M108" s="6">
        <v>1570</v>
      </c>
    </row>
    <row r="109" spans="2:14" ht="22.5" customHeight="1">
      <c r="B109" s="5">
        <v>42</v>
      </c>
      <c r="C109" s="11" t="s">
        <v>31</v>
      </c>
      <c r="D109" s="12" t="s">
        <v>10</v>
      </c>
      <c r="E109" s="13">
        <v>20000</v>
      </c>
      <c r="F109" s="13">
        <f t="shared" si="19"/>
        <v>33600</v>
      </c>
      <c r="G109" s="13">
        <v>750</v>
      </c>
      <c r="H109" s="6">
        <f t="shared" si="22"/>
        <v>0</v>
      </c>
      <c r="I109" s="6">
        <f t="shared" si="23"/>
        <v>-41250</v>
      </c>
      <c r="J109" s="6">
        <f t="shared" si="24"/>
        <v>750</v>
      </c>
      <c r="K109" s="10">
        <v>55</v>
      </c>
      <c r="L109" s="17">
        <v>45683</v>
      </c>
      <c r="M109" s="6"/>
    </row>
    <row r="110" spans="2:14" ht="22.5" customHeight="1">
      <c r="B110" s="5">
        <v>42</v>
      </c>
      <c r="C110" s="11" t="s">
        <v>31</v>
      </c>
      <c r="D110" s="12" t="s">
        <v>10</v>
      </c>
      <c r="E110" s="13">
        <v>20000</v>
      </c>
      <c r="F110" s="13">
        <f t="shared" si="19"/>
        <v>33600</v>
      </c>
      <c r="G110" s="13">
        <v>750</v>
      </c>
      <c r="H110" s="6">
        <f t="shared" si="22"/>
        <v>0</v>
      </c>
      <c r="I110" s="6">
        <f t="shared" si="23"/>
        <v>-41250</v>
      </c>
      <c r="J110" s="6">
        <f t="shared" si="24"/>
        <v>750</v>
      </c>
      <c r="K110" s="10">
        <v>55</v>
      </c>
      <c r="L110" s="17">
        <v>45683</v>
      </c>
      <c r="M110" s="6">
        <v>4120</v>
      </c>
    </row>
    <row r="111" spans="2:14" ht="22.5" customHeight="1">
      <c r="B111" s="5">
        <v>42</v>
      </c>
      <c r="C111" s="11" t="s">
        <v>31</v>
      </c>
      <c r="D111" s="12" t="s">
        <v>10</v>
      </c>
      <c r="E111" s="13">
        <v>40000</v>
      </c>
      <c r="F111" s="13">
        <f>48*700*2</f>
        <v>67200</v>
      </c>
      <c r="G111" s="13">
        <f>750*2</f>
        <v>1500</v>
      </c>
      <c r="H111" s="6">
        <f t="shared" ref="H111" si="25">IF($I$122 &gt;= K111,F111-I111,0)</f>
        <v>0</v>
      </c>
      <c r="I111" s="6">
        <f t="shared" ref="I111" si="26">IF(($I$122-K111)*G111 &lt;F111,($I$122-K111)*G111,F111)</f>
        <v>-84000</v>
      </c>
      <c r="J111" s="6">
        <f t="shared" si="24"/>
        <v>1500</v>
      </c>
      <c r="K111" s="10">
        <v>56</v>
      </c>
      <c r="L111" s="17">
        <v>45690</v>
      </c>
      <c r="M111" s="6">
        <v>7470</v>
      </c>
    </row>
    <row r="112" spans="2:14" ht="22.5" customHeight="1">
      <c r="B112" s="5">
        <v>42</v>
      </c>
      <c r="C112" s="11" t="s">
        <v>31</v>
      </c>
      <c r="D112" s="12" t="s">
        <v>10</v>
      </c>
      <c r="E112" s="13">
        <v>20000</v>
      </c>
      <c r="F112" s="13">
        <f t="shared" si="19"/>
        <v>33600</v>
      </c>
      <c r="G112" s="13">
        <v>750</v>
      </c>
      <c r="H112" s="6">
        <f t="shared" ref="H112:H117" si="27">IF($I$122 &gt;= K112,F112-I112,0)</f>
        <v>0</v>
      </c>
      <c r="I112" s="6">
        <f t="shared" ref="I112:I117" si="28">IF(($I$122-K112)*G112 &lt;F112,($I$122-K112)*G112,F112)</f>
        <v>-42750</v>
      </c>
      <c r="J112" s="6">
        <f t="shared" si="24"/>
        <v>750</v>
      </c>
      <c r="K112" s="10">
        <v>57</v>
      </c>
      <c r="L112" s="17">
        <v>45697</v>
      </c>
      <c r="M112" s="6">
        <v>1620</v>
      </c>
      <c r="N112" s="1">
        <v>30000</v>
      </c>
    </row>
    <row r="113" spans="2:13" ht="22.5" customHeight="1">
      <c r="B113" s="5">
        <v>42</v>
      </c>
      <c r="C113" s="11" t="s">
        <v>31</v>
      </c>
      <c r="D113" s="12" t="s">
        <v>10</v>
      </c>
      <c r="E113" s="13">
        <v>40000</v>
      </c>
      <c r="F113" s="13">
        <f>48*700*2</f>
        <v>67200</v>
      </c>
      <c r="G113" s="13">
        <f>750*2</f>
        <v>1500</v>
      </c>
      <c r="H113" s="6">
        <f t="shared" ref="H113:H116" si="29">IF($I$122 &gt;= K113,F113-I113,0)</f>
        <v>0</v>
      </c>
      <c r="I113" s="6">
        <f t="shared" ref="I113:I116" si="30">IF(($I$122-K113)*G113 &lt;F113,($I$122-K113)*G113,F113)</f>
        <v>-87000</v>
      </c>
      <c r="J113" s="6">
        <f t="shared" si="24"/>
        <v>1500</v>
      </c>
      <c r="K113" s="10">
        <v>58</v>
      </c>
      <c r="L113" s="17">
        <v>45704</v>
      </c>
      <c r="M113" s="6">
        <v>5820</v>
      </c>
    </row>
    <row r="114" spans="2:13" ht="22.5" customHeight="1">
      <c r="B114" s="5">
        <v>42</v>
      </c>
      <c r="C114" s="11" t="s">
        <v>31</v>
      </c>
      <c r="D114" s="12" t="s">
        <v>10</v>
      </c>
      <c r="E114" s="13">
        <v>40000</v>
      </c>
      <c r="F114" s="13">
        <f>48*700*2</f>
        <v>67200</v>
      </c>
      <c r="G114" s="13">
        <f>750*2</f>
        <v>1500</v>
      </c>
      <c r="H114" s="6">
        <f t="shared" si="29"/>
        <v>0</v>
      </c>
      <c r="I114" s="6">
        <f t="shared" si="30"/>
        <v>-88500</v>
      </c>
      <c r="J114" s="6">
        <f t="shared" si="24"/>
        <v>1500</v>
      </c>
      <c r="K114" s="10">
        <v>59</v>
      </c>
      <c r="L114" s="17">
        <v>45711</v>
      </c>
      <c r="M114" s="6">
        <v>11170</v>
      </c>
    </row>
    <row r="115" spans="2:13" ht="22.5" customHeight="1">
      <c r="B115" s="5">
        <v>42</v>
      </c>
      <c r="C115" s="11" t="s">
        <v>31</v>
      </c>
      <c r="D115" s="12" t="s">
        <v>10</v>
      </c>
      <c r="E115" s="13">
        <v>40000</v>
      </c>
      <c r="F115" s="13">
        <f>48*700*2</f>
        <v>67200</v>
      </c>
      <c r="G115" s="13">
        <f>750*2</f>
        <v>1500</v>
      </c>
      <c r="H115" s="6">
        <f t="shared" si="29"/>
        <v>0</v>
      </c>
      <c r="I115" s="6">
        <f t="shared" si="30"/>
        <v>-90000</v>
      </c>
      <c r="J115" s="6">
        <f t="shared" si="24"/>
        <v>1500</v>
      </c>
      <c r="K115" s="10">
        <v>60</v>
      </c>
      <c r="L115" s="17">
        <v>45718</v>
      </c>
      <c r="M115" s="6">
        <v>16970</v>
      </c>
    </row>
    <row r="116" spans="2:13" ht="22.5" customHeight="1">
      <c r="B116" s="5">
        <v>42</v>
      </c>
      <c r="C116" s="11" t="s">
        <v>31</v>
      </c>
      <c r="D116" s="12" t="s">
        <v>10</v>
      </c>
      <c r="E116" s="13">
        <v>40000</v>
      </c>
      <c r="F116" s="13">
        <f t="shared" ref="F116:F117" si="31">48*700*2</f>
        <v>67200</v>
      </c>
      <c r="G116" s="13">
        <f t="shared" ref="G116:G117" si="32">750*2</f>
        <v>1500</v>
      </c>
      <c r="H116" s="6">
        <f t="shared" si="29"/>
        <v>0</v>
      </c>
      <c r="I116" s="6">
        <f t="shared" si="30"/>
        <v>-91500</v>
      </c>
      <c r="J116" s="6">
        <f t="shared" si="24"/>
        <v>1500</v>
      </c>
      <c r="K116" s="10">
        <v>61</v>
      </c>
      <c r="L116" s="17">
        <v>45725</v>
      </c>
      <c r="M116" s="6">
        <v>24270</v>
      </c>
    </row>
    <row r="117" spans="2:13" ht="22.5" customHeight="1">
      <c r="B117" s="5">
        <v>42</v>
      </c>
      <c r="C117" s="11" t="s">
        <v>31</v>
      </c>
      <c r="D117" s="12" t="s">
        <v>10</v>
      </c>
      <c r="E117" s="13">
        <v>40000</v>
      </c>
      <c r="F117" s="13">
        <f t="shared" si="31"/>
        <v>67200</v>
      </c>
      <c r="G117" s="13">
        <f t="shared" si="32"/>
        <v>1500</v>
      </c>
      <c r="H117" s="6">
        <f t="shared" si="27"/>
        <v>0</v>
      </c>
      <c r="I117" s="6">
        <f t="shared" si="28"/>
        <v>-93000</v>
      </c>
      <c r="J117" s="6"/>
      <c r="K117" s="10">
        <v>62</v>
      </c>
      <c r="L117" s="17">
        <v>45732</v>
      </c>
      <c r="M117" s="6"/>
    </row>
    <row r="118" spans="2:13">
      <c r="B118" s="21"/>
      <c r="C118" s="22"/>
      <c r="D118" s="23"/>
      <c r="E118" s="24"/>
      <c r="F118" s="24"/>
      <c r="G118" s="24"/>
      <c r="H118" s="25"/>
      <c r="I118" s="25"/>
      <c r="J118" s="25"/>
      <c r="K118" s="26"/>
      <c r="L118" s="27"/>
      <c r="M118" s="25"/>
    </row>
    <row r="120" spans="2:13" ht="22.5" customHeight="1"/>
    <row r="121" spans="2:13" ht="22.5" customHeight="1">
      <c r="H121" s="15" t="s">
        <v>39</v>
      </c>
      <c r="I121" s="16"/>
      <c r="J121" s="20">
        <f>SUM(J5:J119)</f>
        <v>69100</v>
      </c>
      <c r="K121" s="20">
        <f>J121+M115</f>
        <v>86070</v>
      </c>
    </row>
    <row r="122" spans="2:13" ht="22.5" customHeight="1">
      <c r="H122" s="15" t="s">
        <v>27</v>
      </c>
      <c r="I122" s="16">
        <v>0</v>
      </c>
    </row>
    <row r="123" spans="2:13" ht="20.25">
      <c r="H123" s="28">
        <f>SUM(H5:H120)</f>
        <v>250950</v>
      </c>
      <c r="I123" s="29"/>
    </row>
    <row r="130" spans="5:5">
      <c r="E130" s="19"/>
    </row>
  </sheetData>
  <mergeCells count="2">
    <mergeCell ref="B2:C2"/>
    <mergeCell ref="H123:I1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salaries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2024-01-14T03:19:49Z</dcterms:modified>
</cp:coreProperties>
</file>