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activeTab="2"/>
  </bookViews>
  <sheets>
    <sheet name="Pricing_IRS" sheetId="7" r:id="rId1"/>
    <sheet name="SecondLegAdmortization_IRS" sheetId="5" r:id="rId2"/>
    <sheet name="MainChecks" sheetId="4" r:id="rId3"/>
  </sheets>
  <definedNames>
    <definedName name="Accuracy">#REF!</definedName>
    <definedName name="AdditionalCF">Pricing_IRS!$G$28</definedName>
    <definedName name="AllTriggers" localSheetId="0">#REF!</definedName>
    <definedName name="AllTriggers" localSheetId="1">#REF!</definedName>
    <definedName name="AllTriggers">#REF!</definedName>
    <definedName name="B12Minterpolation">#REF!</definedName>
    <definedName name="B3Minterpolation">#REF!</definedName>
    <definedName name="B6Minterpolation">#REF!</definedName>
    <definedName name="BondBasisDayCounter">#REF!</definedName>
    <definedName name="Calendar">#REF!</definedName>
    <definedName name="CapVolsTrigger">#REF!</definedName>
    <definedName name="CheckFRA">#REF!</definedName>
    <definedName name="CheckIMMFut">#REF!</definedName>
    <definedName name="CheckSerialFut">#REF!</definedName>
    <definedName name="CmsSpreadsTrigger">#REF!</definedName>
    <definedName name="Contributors">#REF!</definedName>
    <definedName name="ContributorTable">#REF!</definedName>
    <definedName name="Currency" localSheetId="2">MainChecks!$M$4</definedName>
    <definedName name="Currency" localSheetId="0">Pricing_IRS!$B$1</definedName>
    <definedName name="Currency" localSheetId="1">Pricing_IRS!$B$1</definedName>
    <definedName name="Currency">#REF!</definedName>
    <definedName name="Custom" localSheetId="1">SecondLegAdmortization_IRS!$F$4:$F$123</definedName>
    <definedName name="Dates" localSheetId="1">SecondLegAdmortization_IRS!$B$4:$B$123</definedName>
    <definedName name="DayCounter">#REF!</definedName>
    <definedName name="Delta1M">#REF!</definedName>
    <definedName name="DepoInclusionCriteria">#REF!</definedName>
    <definedName name="DiscountCurve">Pricing_IRS!$B$31</definedName>
    <definedName name="Discounting">#REF!</definedName>
    <definedName name="Effective" localSheetId="1">SecondLegAdmortization_IRS!$C$4:$C$123</definedName>
    <definedName name="Effective">SecondLegAdmortization_IRS!$C$4:$C$123</definedName>
    <definedName name="EvaluationDate" localSheetId="0">#REF!</definedName>
    <definedName name="EvaluationDate" localSheetId="1">#REF!</definedName>
    <definedName name="FamilyName">#REF!</definedName>
    <definedName name="FileOverwrite">#REF!</definedName>
    <definedName name="FirstIndex">MainChecks!$C$10</definedName>
    <definedName name="FirstLegCF">Pricing_IRS!$B$28</definedName>
    <definedName name="FirstNominal" localSheetId="1">SecondLegAdmortization_IRS!$D$1</definedName>
    <definedName name="fixedLegConvention">#REF!</definedName>
    <definedName name="fixedLegDayCounter">#REF!</definedName>
    <definedName name="FixingDays">#REF!</definedName>
    <definedName name="FixingType">#REF!</definedName>
    <definedName name="floatingLegConvention">#REF!</definedName>
    <definedName name="floatingLegDayCounter">#REF!</definedName>
    <definedName name="floatingLegIndex">#REF!</definedName>
    <definedName name="FRADates">#REF!</definedName>
    <definedName name="FRANull">#REF!</definedName>
    <definedName name="FRAQuotes">#REF!</definedName>
    <definedName name="FRASeries" localSheetId="0">IF(CheckFRA=FALSE,FRANull,FRAQuotes)</definedName>
    <definedName name="FRASeries" localSheetId="1">IF(CheckFRA=FALSE,FRANull,FRAQuotes)</definedName>
    <definedName name="FRASeries">IF(CheckFRA=FALSE,FRANull,FRAQuotes)</definedName>
    <definedName name="French" localSheetId="1">SecondLegAdmortization_IRS!$H$4:$H$123</definedName>
    <definedName name="FrontFuturesRollingDays">#REF!</definedName>
    <definedName name="FuturesDates">MainChecks!#REF!</definedName>
    <definedName name="FuturesOptionsTrigger">#REF!</definedName>
    <definedName name="FuturesTable">MainChecks!#REF!</definedName>
    <definedName name="IborIndex">#REF!</definedName>
    <definedName name="iborindex1M">#REF!</definedName>
    <definedName name="IborIndex1Y">#REF!</definedName>
    <definedName name="IborTenor1M">#REF!</definedName>
    <definedName name="IMMFutDates">#REF!</definedName>
    <definedName name="IMMFutNull">#REF!</definedName>
    <definedName name="IMMFutQuotes">#REF!</definedName>
    <definedName name="IMMFutSeries" localSheetId="0">IF(CheckIMMFut=FALSE,IMMFutNull,IMMFutQuotes)</definedName>
    <definedName name="IMMFutSeries" localSheetId="1">IF(CheckIMMFut=FALSE,IMMFutNull,IMMFutQuotes)</definedName>
    <definedName name="IMMFutSeries">IF(CheckIMMFut=FALSE,IMMFutNull,IMMFutQuotes)</definedName>
    <definedName name="IMMFutures">MainChecks!#REF!</definedName>
    <definedName name="IncludeSettlementDate">Pricing_IRS!$B$33</definedName>
    <definedName name="IndexCalendar">Pricing_IRS!#REF!</definedName>
    <definedName name="IndexTenor">#REF!</definedName>
    <definedName name="InterestRatesTrigger" localSheetId="2">MainChecks!#REF!</definedName>
    <definedName name="InterestRatesTrigger">#REF!</definedName>
    <definedName name="InterpolationType">#REF!</definedName>
    <definedName name="interpolator12M">#REF!</definedName>
    <definedName name="interpolator3M">#REF!</definedName>
    <definedName name="interpolator6M">#REF!</definedName>
    <definedName name="InterpolatorID">#REF!</definedName>
    <definedName name="MinDistance">#REF!</definedName>
    <definedName name="NDays">#REF!</definedName>
    <definedName name="nIMMFutures">#REF!</definedName>
    <definedName name="None" localSheetId="1">SecondLegAdmortization_IRS!$D$1:$D$123</definedName>
    <definedName name="NPV">Pricing_IRS!$B$41</definedName>
    <definedName name="NPVDate">Pricing_IRS!$B$35</definedName>
    <definedName name="nSerialFutures">#REF!</definedName>
    <definedName name="ObjectOverwrite">#REF!</definedName>
    <definedName name="OisCurve">#REF!</definedName>
    <definedName name="OisEngine">#REF!</definedName>
    <definedName name="OvernightIndex">#REF!</definedName>
    <definedName name="Payments" localSheetId="1">SecondLegAdmortization_IRS!$F$1</definedName>
    <definedName name="Permanent">#REF!</definedName>
    <definedName name="PriceTickValue">#REF!</definedName>
    <definedName name="QuoteSuffix">#REF!</definedName>
    <definedName name="Rate" localSheetId="1">SecondLegAdmortization_IRS!$H$1</definedName>
    <definedName name="RateHelpers">#REF!</definedName>
    <definedName name="RateHelpersIncluded">#REF!</definedName>
    <definedName name="RateHelpersPriority">#REF!</definedName>
    <definedName name="RateHelpersSelected">#REF!</definedName>
    <definedName name="RateTickValue">#REF!</definedName>
    <definedName name="RecalcTrigger">#REF!</definedName>
    <definedName name="ReutersRtMode">#REF!</definedName>
    <definedName name="Schedule" localSheetId="1">SecondLegAdmortization_IRS!$B$1</definedName>
    <definedName name="SecondLegCF">Pricing_IRS!$C$28</definedName>
    <definedName name="SerialFutDates">#REF!</definedName>
    <definedName name="SerialFutNull">#REF!</definedName>
    <definedName name="SerialFutQuotes">#REF!</definedName>
    <definedName name="SerialFutSeries" localSheetId="0">IF(CheckSerialFut=FALSE,SerialFutNull,SerialFutQuotes)</definedName>
    <definedName name="SerialFutSeries" localSheetId="1">IF(CheckSerialFut=FALSE,SerialFutNull,SerialFutQuotes)</definedName>
    <definedName name="SerialFutSeries">IF(CheckSerialFut=FALSE,SerialFutNull,SerialFutQuotes)</definedName>
    <definedName name="SerializationPath">#REF!</definedName>
    <definedName name="Serialize">#REF!</definedName>
    <definedName name="SettlementDate" localSheetId="0">Pricing_IRS!$B$34</definedName>
    <definedName name="SettlementDate" localSheetId="1">Pricing_IRS!$B$34</definedName>
    <definedName name="SettlementDate">#REF!</definedName>
    <definedName name="Step" localSheetId="1">SecondLegAdmortization_IRS!$G$4:$G$123</definedName>
    <definedName name="StepDecrement" localSheetId="1">SecondLegAdmortization_IRS!$G$1</definedName>
    <definedName name="Swap1MConventions">#REF!</definedName>
    <definedName name="Swap1YConventions">#REF!</definedName>
    <definedName name="Swap3M4Y">#REF!</definedName>
    <definedName name="Swap3MConventions">#REF!</definedName>
    <definedName name="Swap6M4Y">#REF!</definedName>
    <definedName name="SwapID">Pricing_IRS!$B$29</definedName>
    <definedName name="SwapMainSetConventions">#REF!</definedName>
    <definedName name="swapMaturityDate">#REF!</definedName>
    <definedName name="SwapSecondarySetConventions">#REF!</definedName>
    <definedName name="swapStartDate">#REF!</definedName>
    <definedName name="SwaptionATMVolsTrigger">#REF!</definedName>
    <definedName name="SwaptionSmileVolsTrigger">#REF!</definedName>
    <definedName name="TenYearsBondFutures">MainChecks!#REF!</definedName>
    <definedName name="TraitsID">#REF!</definedName>
    <definedName name="Trigger" localSheetId="2">MainChecks!$M$2</definedName>
    <definedName name="Trigger" localSheetId="0">#REF!</definedName>
    <definedName name="Type" localSheetId="1">SecondLegAdmortization_IRS!$C$1</definedName>
    <definedName name="YieldCurve">#REF!</definedName>
  </definedNames>
  <calcPr calcId="145621"/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E16" i="4"/>
  <c r="E15" i="4"/>
  <c r="E14" i="4"/>
  <c r="E13" i="4"/>
  <c r="E12" i="4"/>
  <c r="E11" i="4"/>
  <c r="D15" i="4"/>
  <c r="D14" i="4"/>
  <c r="D16" i="4"/>
  <c r="D13" i="4"/>
  <c r="D12" i="4"/>
  <c r="D11" i="4"/>
  <c r="H26" i="7"/>
  <c r="H24" i="7"/>
  <c r="H7" i="7"/>
  <c r="H19" i="7"/>
  <c r="H16" i="7"/>
  <c r="B36" i="7"/>
  <c r="H23" i="7"/>
  <c r="M6" i="4"/>
  <c r="H14" i="7"/>
  <c r="M5" i="4"/>
  <c r="F27" i="7"/>
  <c r="H8" i="7"/>
  <c r="H3" i="7"/>
  <c r="H18" i="7"/>
  <c r="H22" i="7"/>
  <c r="H11" i="7"/>
  <c r="H17" i="7"/>
  <c r="H15" i="7"/>
  <c r="H21" i="7"/>
  <c r="C14" i="7"/>
  <c r="H10" i="7"/>
  <c r="H9" i="7"/>
  <c r="H20" i="7"/>
  <c r="H12" i="7"/>
  <c r="H25" i="7"/>
  <c r="H13" i="7"/>
  <c r="I23" i="7" l="1"/>
  <c r="H27" i="7"/>
  <c r="C28" i="7"/>
  <c r="I24" i="7" l="1"/>
  <c r="F5" i="7"/>
  <c r="F6" i="7"/>
  <c r="H5" i="7"/>
  <c r="B14" i="7"/>
  <c r="F4" i="7"/>
  <c r="I25" i="7" l="1"/>
  <c r="B28" i="7"/>
  <c r="H6" i="7"/>
  <c r="H4" i="7"/>
  <c r="I26" i="7" l="1"/>
  <c r="E3" i="7"/>
  <c r="E4" i="7"/>
  <c r="H28" i="7"/>
  <c r="G28" i="7" l="1"/>
  <c r="D5" i="7" s="1"/>
  <c r="C11" i="4" l="1"/>
  <c r="C12" i="4"/>
  <c r="C13" i="4"/>
  <c r="C14" i="4"/>
  <c r="C15" i="4"/>
  <c r="C16" i="4"/>
  <c r="D3" i="7" l="1"/>
  <c r="D4" i="7"/>
  <c r="B41" i="7" l="1"/>
  <c r="B29" i="7"/>
  <c r="B37" i="7"/>
</calcChain>
</file>

<file path=xl/sharedStrings.xml><?xml version="1.0" encoding="utf-8"?>
<sst xmlns="http://schemas.openxmlformats.org/spreadsheetml/2006/main" count="103" uniqueCount="73">
  <si>
    <t xml:space="preserve"> </t>
  </si>
  <si>
    <t>Info</t>
  </si>
  <si>
    <t>Value</t>
  </si>
  <si>
    <t>Reference Date</t>
  </si>
  <si>
    <t>ObjectID</t>
  </si>
  <si>
    <t>6M</t>
  </si>
  <si>
    <t>Curves Checks</t>
  </si>
  <si>
    <t>Object Count:</t>
  </si>
  <si>
    <t>GBP</t>
  </si>
  <si>
    <t>Currency</t>
  </si>
  <si>
    <t>Last-Bid/Ask</t>
  </si>
  <si>
    <t>Expiry-Value Date</t>
  </si>
  <si>
    <t>RIC</t>
  </si>
  <si>
    <t>MarketData Checks</t>
  </si>
  <si>
    <t>Trigger</t>
  </si>
  <si>
    <t>French</t>
  </si>
  <si>
    <t>Step</t>
  </si>
  <si>
    <t>Custom</t>
  </si>
  <si>
    <t>Mirror</t>
  </si>
  <si>
    <t>None</t>
  </si>
  <si>
    <t>Effective</t>
  </si>
  <si>
    <t>Dates</t>
  </si>
  <si>
    <t>NPV</t>
  </si>
  <si>
    <t>Set Engine</t>
  </si>
  <si>
    <t>Pricing Engine</t>
  </si>
  <si>
    <t>NPV Date</t>
  </si>
  <si>
    <t>Settlement Date</t>
  </si>
  <si>
    <t>Include Settlement Date Flows</t>
  </si>
  <si>
    <t>GBPON</t>
  </si>
  <si>
    <t>Discounting Yield Curve</t>
  </si>
  <si>
    <t>Object ID</t>
  </si>
  <si>
    <t>Leg ID</t>
  </si>
  <si>
    <t>Pay</t>
  </si>
  <si>
    <t>Cap</t>
  </si>
  <si>
    <t>Rate/Spread</t>
  </si>
  <si>
    <t>Index</t>
  </si>
  <si>
    <t>Gearing</t>
  </si>
  <si>
    <t>Floor</t>
  </si>
  <si>
    <t>Payment DayCounter</t>
  </si>
  <si>
    <t>In Arrears</t>
  </si>
  <si>
    <t>Index Fixing Days</t>
  </si>
  <si>
    <t>Notional Admortizing</t>
  </si>
  <si>
    <t>Notional</t>
  </si>
  <si>
    <t>Following</t>
  </si>
  <si>
    <t>Payment Adjustment</t>
  </si>
  <si>
    <t>Schedule ID</t>
  </si>
  <si>
    <t>End Of Month</t>
  </si>
  <si>
    <t>Backward</t>
  </si>
  <si>
    <t>Date Generation</t>
  </si>
  <si>
    <t>Termination Date Convention</t>
  </si>
  <si>
    <t>Business Day Convention</t>
  </si>
  <si>
    <t>Tenor</t>
  </si>
  <si>
    <t>Termination Date</t>
  </si>
  <si>
    <t>10Y</t>
  </si>
  <si>
    <t>Term (e.g. 10Y, 18M, etc.)</t>
  </si>
  <si>
    <t>Next To Last Date</t>
  </si>
  <si>
    <t>First Date</t>
  </si>
  <si>
    <t>Effective Date</t>
  </si>
  <si>
    <t>Calendar</t>
  </si>
  <si>
    <t>Additional Flows</t>
  </si>
  <si>
    <t>PAY</t>
  </si>
  <si>
    <t>CF ID's</t>
  </si>
  <si>
    <t>SWAP</t>
  </si>
  <si>
    <t>Actual/365 (Fixed)</t>
  </si>
  <si>
    <t>30/360 (Bond Basis)</t>
  </si>
  <si>
    <t>Modified Following</t>
  </si>
  <si>
    <t>London stock exchange</t>
  </si>
  <si>
    <t>GbpLibor6M</t>
  </si>
  <si>
    <t>First Leg</t>
  </si>
  <si>
    <t>Second Leg</t>
  </si>
  <si>
    <t>obj_00003#0002</t>
  </si>
  <si>
    <t>NONE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</si>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</sst>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000000"/>
    <numFmt numFmtId="166" formatCode="ddd\,\ dd\-mmm\-yyyy"/>
    <numFmt numFmtId="167" formatCode="0.0000%"/>
    <numFmt numFmtId="168" formatCode="_(* #,##0_);_(* \(#,##0\);_(* &quot;-&quot;??_);_(@_)"/>
    <numFmt numFmtId="169" formatCode="_-* #,##0.00_-;\-* #,##0.00_-;_-* &quot;-&quot;??_-;_-@_-"/>
    <numFmt numFmtId="170" formatCode="_([$€-2]* #,##0.00_);_([$€-2]* \(#,##0.00\);_([$€-2]* &quot;-&quot;??_)"/>
    <numFmt numFmtId="171" formatCode="General_)"/>
    <numFmt numFmtId="172" formatCode="#,##0.0;#,##0.0"/>
    <numFmt numFmtId="173" formatCode="&quot;£&quot;#,##0;[Red]\-&quot;£&quot;#,##0"/>
    <numFmt numFmtId="17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8"/>
      <color rgb="FFFF0000"/>
      <name val="Courier New"/>
      <family val="3"/>
    </font>
    <font>
      <b/>
      <sz val="8"/>
      <name val="Courier New"/>
      <family val="3"/>
    </font>
    <font>
      <b/>
      <sz val="12"/>
      <name val="Courier New"/>
      <family val="3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b/>
      <sz val="8"/>
      <color indexed="10"/>
      <name val="Courier New"/>
      <family val="3"/>
    </font>
    <font>
      <b/>
      <i/>
      <sz val="8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16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2" fillId="0" borderId="0"/>
    <xf numFmtId="171" fontId="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0" fillId="7" borderId="0">
      <alignment horizontal="center" vertical="center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2" applyFont="1"/>
    <xf numFmtId="0" fontId="3" fillId="0" borderId="0" xfId="2" applyFont="1" applyFill="1"/>
    <xf numFmtId="0" fontId="3" fillId="3" borderId="0" xfId="2" applyFont="1" applyFill="1"/>
    <xf numFmtId="0" fontId="3" fillId="4" borderId="0" xfId="2" applyFont="1" applyFill="1"/>
    <xf numFmtId="0" fontId="3" fillId="0" borderId="2" xfId="2" applyFont="1" applyFill="1" applyBorder="1"/>
    <xf numFmtId="0" fontId="3" fillId="0" borderId="3" xfId="2" applyFont="1" applyFill="1" applyBorder="1"/>
    <xf numFmtId="0" fontId="3" fillId="0" borderId="4" xfId="2" applyFont="1" applyFill="1" applyBorder="1"/>
    <xf numFmtId="0" fontId="3" fillId="0" borderId="5" xfId="2" applyFont="1" applyFill="1" applyBorder="1"/>
    <xf numFmtId="164" fontId="4" fillId="0" borderId="6" xfId="3" applyNumberFormat="1" applyFont="1" applyFill="1" applyBorder="1" applyAlignment="1">
      <alignment vertical="center"/>
    </xf>
    <xf numFmtId="165" fontId="3" fillId="0" borderId="7" xfId="2" applyNumberFormat="1" applyFont="1" applyFill="1" applyBorder="1" applyAlignment="1">
      <alignment vertical="center"/>
    </xf>
    <xf numFmtId="166" fontId="3" fillId="0" borderId="7" xfId="2" applyNumberFormat="1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0" borderId="9" xfId="2" applyFont="1" applyFill="1" applyBorder="1"/>
    <xf numFmtId="164" fontId="4" fillId="0" borderId="10" xfId="3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3" fillId="5" borderId="11" xfId="2" applyFont="1" applyFill="1" applyBorder="1" applyAlignment="1">
      <alignment vertical="center"/>
    </xf>
    <xf numFmtId="0" fontId="3" fillId="0" borderId="12" xfId="2" applyFont="1" applyFill="1" applyBorder="1"/>
    <xf numFmtId="0" fontId="3" fillId="0" borderId="14" xfId="2" applyFont="1" applyFill="1" applyBorder="1"/>
    <xf numFmtId="164" fontId="4" fillId="0" borderId="10" xfId="2" applyNumberFormat="1" applyFont="1" applyFill="1" applyBorder="1" applyAlignment="1">
      <alignment vertical="center"/>
    </xf>
    <xf numFmtId="0" fontId="4" fillId="0" borderId="15" xfId="2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6" fontId="3" fillId="0" borderId="16" xfId="2" applyNumberFormat="1" applyFont="1" applyFill="1" applyBorder="1" applyAlignment="1">
      <alignment vertical="center"/>
    </xf>
    <xf numFmtId="0" fontId="3" fillId="5" borderId="17" xfId="2" applyFont="1" applyFill="1" applyBorder="1" applyAlignment="1">
      <alignment vertical="center"/>
    </xf>
    <xf numFmtId="0" fontId="5" fillId="6" borderId="10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6" fillId="6" borderId="18" xfId="2" applyFont="1" applyFill="1" applyBorder="1" applyAlignment="1">
      <alignment horizontal="centerContinuous" vertical="center"/>
    </xf>
    <xf numFmtId="0" fontId="6" fillId="6" borderId="19" xfId="2" applyFont="1" applyFill="1" applyBorder="1" applyAlignment="1">
      <alignment horizontal="centerContinuous" vertical="center"/>
    </xf>
    <xf numFmtId="0" fontId="6" fillId="6" borderId="20" xfId="2" applyFont="1" applyFill="1" applyBorder="1" applyAlignment="1">
      <alignment horizontal="centerContinuous" vertical="center"/>
    </xf>
    <xf numFmtId="0" fontId="3" fillId="0" borderId="10" xfId="2" applyFont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right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21" xfId="2" applyNumberFormat="1" applyFont="1" applyFill="1" applyBorder="1" applyAlignment="1" applyProtection="1">
      <alignment horizontal="center"/>
    </xf>
    <xf numFmtId="0" fontId="3" fillId="6" borderId="21" xfId="4" applyNumberFormat="1" applyFont="1" applyFill="1" applyBorder="1" applyAlignment="1">
      <alignment horizontal="center"/>
    </xf>
    <xf numFmtId="0" fontId="3" fillId="0" borderId="18" xfId="2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horizontal="right" vertical="center"/>
    </xf>
    <xf numFmtId="166" fontId="3" fillId="0" borderId="19" xfId="2" applyNumberFormat="1" applyFont="1" applyFill="1" applyBorder="1" applyAlignment="1">
      <alignment vertical="center"/>
    </xf>
    <xf numFmtId="0" fontId="3" fillId="5" borderId="20" xfId="2" applyFont="1" applyFill="1" applyBorder="1" applyAlignment="1">
      <alignment vertical="center"/>
    </xf>
    <xf numFmtId="0" fontId="3" fillId="0" borderId="13" xfId="2" applyFont="1" applyFill="1" applyBorder="1"/>
    <xf numFmtId="168" fontId="3" fillId="0" borderId="21" xfId="1" applyNumberFormat="1" applyFont="1" applyFill="1" applyBorder="1" applyAlignment="1" applyProtection="1">
      <alignment horizontal="center"/>
    </xf>
    <xf numFmtId="0" fontId="7" fillId="0" borderId="0" xfId="13"/>
    <xf numFmtId="8" fontId="7" fillId="0" borderId="6" xfId="13" applyNumberFormat="1" applyBorder="1"/>
    <xf numFmtId="4" fontId="7" fillId="0" borderId="8" xfId="13" applyNumberFormat="1" applyBorder="1"/>
    <xf numFmtId="4" fontId="7" fillId="0" borderId="22" xfId="13" applyNumberFormat="1" applyBorder="1"/>
    <xf numFmtId="166" fontId="7" fillId="0" borderId="8" xfId="13" applyNumberFormat="1" applyBorder="1"/>
    <xf numFmtId="8" fontId="7" fillId="0" borderId="10" xfId="13" applyNumberFormat="1" applyBorder="1"/>
    <xf numFmtId="4" fontId="7" fillId="0" borderId="11" xfId="13" applyNumberFormat="1" applyBorder="1"/>
    <xf numFmtId="4" fontId="7" fillId="0" borderId="23" xfId="13" applyNumberFormat="1" applyBorder="1"/>
    <xf numFmtId="166" fontId="7" fillId="0" borderId="11" xfId="13" applyNumberFormat="1" applyBorder="1"/>
    <xf numFmtId="8" fontId="7" fillId="0" borderId="18" xfId="13" applyNumberFormat="1" applyBorder="1"/>
    <xf numFmtId="4" fontId="7" fillId="8" borderId="20" xfId="13" applyNumberFormat="1" applyFill="1" applyBorder="1"/>
    <xf numFmtId="4" fontId="7" fillId="8" borderId="24" xfId="13" applyNumberFormat="1" applyFill="1" applyBorder="1"/>
    <xf numFmtId="4" fontId="7" fillId="0" borderId="24" xfId="13" applyNumberFormat="1" applyBorder="1"/>
    <xf numFmtId="0" fontId="7" fillId="0" borderId="15" xfId="13" applyBorder="1"/>
    <xf numFmtId="0" fontId="7" fillId="0" borderId="17" xfId="13" applyBorder="1" applyAlignment="1">
      <alignment horizontal="center"/>
    </xf>
    <xf numFmtId="0" fontId="7" fillId="0" borderId="21" xfId="13" applyBorder="1" applyAlignment="1">
      <alignment horizontal="center"/>
    </xf>
    <xf numFmtId="0" fontId="7" fillId="0" borderId="16" xfId="13" applyBorder="1" applyAlignment="1">
      <alignment horizontal="center"/>
    </xf>
    <xf numFmtId="8" fontId="7" fillId="0" borderId="0" xfId="13" applyNumberFormat="1" applyFill="1"/>
    <xf numFmtId="10" fontId="0" fillId="8" borderId="0" xfId="35" applyNumberFormat="1" applyFont="1" applyFill="1"/>
    <xf numFmtId="4" fontId="7" fillId="0" borderId="0" xfId="13" applyNumberFormat="1"/>
    <xf numFmtId="0" fontId="7" fillId="9" borderId="0" xfId="13" applyNumberFormat="1" applyFill="1" applyAlignment="1">
      <alignment horizontal="center"/>
    </xf>
    <xf numFmtId="4" fontId="7" fillId="8" borderId="0" xfId="13" applyNumberFormat="1" applyFill="1" applyAlignment="1">
      <alignment horizontal="center"/>
    </xf>
    <xf numFmtId="0" fontId="7" fillId="8" borderId="0" xfId="13" applyFill="1"/>
    <xf numFmtId="0" fontId="3" fillId="0" borderId="0" xfId="13" applyFont="1" applyBorder="1"/>
    <xf numFmtId="0" fontId="3" fillId="0" borderId="0" xfId="13" applyFont="1"/>
    <xf numFmtId="0" fontId="3" fillId="0" borderId="0" xfId="13" applyFont="1" applyAlignment="1">
      <alignment horizontal="right"/>
    </xf>
    <xf numFmtId="0" fontId="3" fillId="10" borderId="0" xfId="13" applyFont="1" applyFill="1"/>
    <xf numFmtId="0" fontId="3" fillId="10" borderId="0" xfId="13" applyFont="1" applyFill="1" applyBorder="1"/>
    <xf numFmtId="0" fontId="3" fillId="10" borderId="0" xfId="13" applyFont="1" applyFill="1" applyProtection="1"/>
    <xf numFmtId="4" fontId="3" fillId="11" borderId="17" xfId="13" applyNumberFormat="1" applyFont="1" applyFill="1" applyBorder="1" applyAlignment="1" applyProtection="1">
      <alignment horizontal="right"/>
    </xf>
    <xf numFmtId="0" fontId="3" fillId="10" borderId="0" xfId="13" applyFont="1" applyFill="1" applyBorder="1" applyProtection="1"/>
    <xf numFmtId="167" fontId="3" fillId="10" borderId="0" xfId="13" applyNumberFormat="1" applyFont="1" applyFill="1"/>
    <xf numFmtId="167" fontId="3" fillId="10" borderId="0" xfId="35" applyNumberFormat="1" applyFont="1" applyFill="1" applyBorder="1" applyProtection="1"/>
    <xf numFmtId="4" fontId="11" fillId="11" borderId="15" xfId="13" applyNumberFormat="1" applyFont="1" applyFill="1" applyBorder="1" applyAlignment="1" applyProtection="1">
      <alignment horizontal="right"/>
    </xf>
    <xf numFmtId="0" fontId="5" fillId="4" borderId="21" xfId="13" applyFont="1" applyFill="1" applyBorder="1" applyProtection="1"/>
    <xf numFmtId="0" fontId="3" fillId="10" borderId="0" xfId="13" applyFont="1" applyFill="1" applyBorder="1" applyAlignment="1" applyProtection="1">
      <alignment horizontal="right"/>
    </xf>
    <xf numFmtId="0" fontId="3" fillId="11" borderId="15" xfId="13" applyNumberFormat="1" applyFont="1" applyFill="1" applyBorder="1" applyAlignment="1" applyProtection="1">
      <alignment horizontal="right"/>
    </xf>
    <xf numFmtId="4" fontId="3" fillId="11" borderId="22" xfId="13" applyNumberFormat="1" applyFont="1" applyFill="1" applyBorder="1" applyAlignment="1" applyProtection="1">
      <alignment horizontal="right"/>
    </xf>
    <xf numFmtId="0" fontId="5" fillId="4" borderId="22" xfId="13" applyFont="1" applyFill="1" applyBorder="1" applyProtection="1"/>
    <xf numFmtId="0" fontId="5" fillId="4" borderId="23" xfId="13" applyFont="1" applyFill="1" applyBorder="1" applyProtection="1"/>
    <xf numFmtId="4" fontId="3" fillId="11" borderId="24" xfId="13" applyNumberFormat="1" applyFont="1" applyFill="1" applyBorder="1" applyAlignment="1" applyProtection="1">
      <alignment horizontal="right"/>
    </xf>
    <xf numFmtId="0" fontId="5" fillId="4" borderId="24" xfId="13" applyFont="1" applyFill="1" applyBorder="1" applyProtection="1"/>
    <xf numFmtId="4" fontId="3" fillId="11" borderId="21" xfId="13" applyNumberFormat="1" applyFont="1" applyFill="1" applyBorder="1" applyAlignment="1" applyProtection="1">
      <alignment horizontal="right"/>
    </xf>
    <xf numFmtId="167" fontId="3" fillId="11" borderId="22" xfId="35" applyNumberFormat="1" applyFont="1" applyFill="1" applyBorder="1" applyAlignment="1" applyProtection="1">
      <alignment horizontal="right"/>
    </xf>
    <xf numFmtId="0" fontId="12" fillId="4" borderId="21" xfId="13" applyFont="1" applyFill="1" applyBorder="1" applyProtection="1"/>
    <xf numFmtId="167" fontId="3" fillId="10" borderId="19" xfId="35" applyNumberFormat="1" applyFont="1" applyFill="1" applyBorder="1" applyAlignment="1" applyProtection="1">
      <alignment horizontal="right"/>
    </xf>
    <xf numFmtId="174" fontId="3" fillId="11" borderId="21" xfId="13" quotePrefix="1" applyNumberFormat="1" applyFont="1" applyFill="1" applyBorder="1" applyAlignment="1" applyProtection="1">
      <alignment horizontal="right"/>
    </xf>
    <xf numFmtId="0" fontId="3" fillId="0" borderId="21" xfId="13" applyFont="1" applyFill="1" applyBorder="1" applyAlignment="1" applyProtection="1">
      <alignment horizontal="right"/>
      <protection locked="0"/>
    </xf>
    <xf numFmtId="167" fontId="3" fillId="11" borderId="11" xfId="35" applyNumberFormat="1" applyFont="1" applyFill="1" applyBorder="1" applyAlignment="1" applyProtection="1">
      <alignment horizontal="right"/>
    </xf>
    <xf numFmtId="0" fontId="5" fillId="4" borderId="23" xfId="29" applyFont="1" applyFill="1" applyBorder="1" applyProtection="1"/>
    <xf numFmtId="43" fontId="3" fillId="10" borderId="10" xfId="13" applyNumberFormat="1" applyFont="1" applyFill="1" applyBorder="1"/>
    <xf numFmtId="166" fontId="3" fillId="10" borderId="11" xfId="13" applyNumberFormat="1" applyFont="1" applyFill="1" applyBorder="1"/>
    <xf numFmtId="167" fontId="3" fillId="11" borderId="8" xfId="35" applyNumberFormat="1" applyFont="1" applyFill="1" applyBorder="1" applyAlignment="1" applyProtection="1">
      <alignment horizontal="right"/>
    </xf>
    <xf numFmtId="2" fontId="3" fillId="11" borderId="8" xfId="35" applyNumberFormat="1" applyFont="1" applyFill="1" applyBorder="1" applyAlignment="1" applyProtection="1">
      <alignment horizontal="right"/>
    </xf>
    <xf numFmtId="2" fontId="3" fillId="11" borderId="22" xfId="35" applyNumberFormat="1" applyFont="1" applyFill="1" applyBorder="1" applyAlignment="1" applyProtection="1">
      <alignment horizontal="right"/>
    </xf>
    <xf numFmtId="0" fontId="3" fillId="11" borderId="22" xfId="13" applyNumberFormat="1" applyFont="1" applyFill="1" applyBorder="1" applyAlignment="1" applyProtection="1">
      <alignment horizontal="right"/>
    </xf>
    <xf numFmtId="0" fontId="3" fillId="11" borderId="8" xfId="35" applyNumberFormat="1" applyFont="1" applyFill="1" applyBorder="1" applyAlignment="1" applyProtection="1">
      <alignment horizontal="right"/>
    </xf>
    <xf numFmtId="1" fontId="3" fillId="11" borderId="21" xfId="35" applyNumberFormat="1" applyFont="1" applyFill="1" applyBorder="1" applyAlignment="1" applyProtection="1">
      <alignment horizontal="right"/>
    </xf>
    <xf numFmtId="1" fontId="3" fillId="11" borderId="8" xfId="35" applyNumberFormat="1" applyFont="1" applyFill="1" applyBorder="1" applyAlignment="1" applyProtection="1">
      <alignment horizontal="right"/>
    </xf>
    <xf numFmtId="4" fontId="3" fillId="11" borderId="8" xfId="13" applyNumberFormat="1" applyFont="1" applyFill="1" applyBorder="1" applyAlignment="1" applyProtection="1">
      <alignment horizontal="right"/>
    </xf>
    <xf numFmtId="4" fontId="3" fillId="11" borderId="20" xfId="13" applyNumberFormat="1" applyFont="1" applyFill="1" applyBorder="1" applyAlignment="1" applyProtection="1">
      <alignment horizontal="right"/>
    </xf>
    <xf numFmtId="0" fontId="3" fillId="11" borderId="21" xfId="13" quotePrefix="1" applyNumberFormat="1" applyFont="1" applyFill="1" applyBorder="1" applyAlignment="1" applyProtection="1">
      <alignment horizontal="right"/>
    </xf>
    <xf numFmtId="4" fontId="3" fillId="10" borderId="7" xfId="13" applyNumberFormat="1" applyFont="1" applyFill="1" applyBorder="1"/>
    <xf numFmtId="167" fontId="3" fillId="10" borderId="0" xfId="13" applyNumberFormat="1" applyFont="1" applyFill="1" applyBorder="1"/>
    <xf numFmtId="43" fontId="3" fillId="10" borderId="18" xfId="13" applyNumberFormat="1" applyFont="1" applyFill="1" applyBorder="1"/>
    <xf numFmtId="166" fontId="3" fillId="10" borderId="20" xfId="13" applyNumberFormat="1" applyFont="1" applyFill="1" applyBorder="1"/>
    <xf numFmtId="167" fontId="3" fillId="10" borderId="19" xfId="13" applyNumberFormat="1" applyFont="1" applyFill="1" applyBorder="1"/>
    <xf numFmtId="0" fontId="3" fillId="10" borderId="19" xfId="13" applyFont="1" applyFill="1" applyBorder="1"/>
    <xf numFmtId="0" fontId="5" fillId="4" borderId="15" xfId="13" applyFont="1" applyFill="1" applyBorder="1" applyAlignment="1">
      <alignment horizontal="center"/>
    </xf>
    <xf numFmtId="0" fontId="5" fillId="4" borderId="17" xfId="13" applyFont="1" applyFill="1" applyBorder="1" applyAlignment="1">
      <alignment horizontal="center"/>
    </xf>
    <xf numFmtId="0" fontId="11" fillId="10" borderId="21" xfId="13" applyFont="1" applyFill="1" applyBorder="1" applyAlignment="1" applyProtection="1">
      <alignment horizontal="center" vertical="center"/>
    </xf>
    <xf numFmtId="4" fontId="7" fillId="0" borderId="7" xfId="13" applyNumberFormat="1" applyBorder="1"/>
    <xf numFmtId="4" fontId="7" fillId="0" borderId="0" xfId="13" applyNumberFormat="1" applyBorder="1"/>
    <xf numFmtId="0" fontId="5" fillId="4" borderId="15" xfId="13" applyFont="1" applyFill="1" applyBorder="1" applyAlignment="1" applyProtection="1">
      <alignment horizontal="center"/>
    </xf>
    <xf numFmtId="0" fontId="0" fillId="0" borderId="0" xfId="0"/>
    <xf numFmtId="4" fontId="7" fillId="0" borderId="22" xfId="13" applyNumberFormat="1" applyBorder="1"/>
    <xf numFmtId="4" fontId="7" fillId="0" borderId="23" xfId="13" applyNumberFormat="1" applyBorder="1"/>
    <xf numFmtId="4" fontId="7" fillId="8" borderId="24" xfId="13" applyNumberFormat="1" applyFill="1" applyBorder="1"/>
    <xf numFmtId="0" fontId="7" fillId="0" borderId="21" xfId="13" applyBorder="1" applyAlignment="1">
      <alignment horizontal="center"/>
    </xf>
    <xf numFmtId="166" fontId="3" fillId="11" borderId="21" xfId="13" quotePrefix="1" applyNumberFormat="1" applyFont="1" applyFill="1" applyBorder="1" applyAlignment="1" applyProtection="1">
      <alignment horizontal="right"/>
    </xf>
    <xf numFmtId="0" fontId="3" fillId="11" borderId="21" xfId="13" applyFont="1" applyFill="1" applyBorder="1" applyAlignment="1" applyProtection="1">
      <alignment horizontal="right"/>
    </xf>
    <xf numFmtId="167" fontId="3" fillId="11" borderId="21" xfId="35" applyNumberFormat="1" applyFont="1" applyFill="1" applyBorder="1" applyAlignment="1" applyProtection="1">
      <alignment horizontal="right"/>
    </xf>
    <xf numFmtId="0" fontId="5" fillId="4" borderId="17" xfId="13" applyFont="1" applyFill="1" applyBorder="1" applyAlignment="1" applyProtection="1">
      <alignment horizontal="center"/>
    </xf>
    <xf numFmtId="0" fontId="5" fillId="4" borderId="15" xfId="13" applyFont="1" applyFill="1" applyBorder="1" applyAlignment="1" applyProtection="1">
      <alignment horizontal="center"/>
    </xf>
  </cellXfs>
  <cellStyles count="49">
    <cellStyle name="Comma" xfId="1" builtinId="3"/>
    <cellStyle name="Comma 2" xfId="5"/>
    <cellStyle name="Comma 3" xfId="6"/>
    <cellStyle name="Euro" xfId="7"/>
    <cellStyle name="Euro 2" xfId="8"/>
    <cellStyle name="Migliaia (0)_AZIONI" xfId="9"/>
    <cellStyle name="Migliaia_AZIONI" xfId="10"/>
    <cellStyle name="Normal" xfId="0" builtinId="0"/>
    <cellStyle name="Normal 2" xfId="2"/>
    <cellStyle name="Normal 2 2" xfId="11"/>
    <cellStyle name="Normal 2 2 2" xfId="12"/>
    <cellStyle name="Normal 3" xfId="13"/>
    <cellStyle name="Normal 3 2" xfId="14"/>
    <cellStyle name="Normal 3 2 2" xfId="15"/>
    <cellStyle name="Normal 3 2 2 2" xfId="16"/>
    <cellStyle name="Normal 3 2 3" xfId="17"/>
    <cellStyle name="Normal 3 2 4" xfId="18"/>
    <cellStyle name="Normal 3 3" xfId="19"/>
    <cellStyle name="Normal 3 4" xfId="20"/>
    <cellStyle name="Normal 3 5" xfId="21"/>
    <cellStyle name="Normal 3 6" xfId="22"/>
    <cellStyle name="Normal 4" xfId="23"/>
    <cellStyle name="Normal 5" xfId="24"/>
    <cellStyle name="Normal 6" xfId="25"/>
    <cellStyle name="Normal 6 2" xfId="26"/>
    <cellStyle name="Normal 7" xfId="27"/>
    <cellStyle name="Normal 8" xfId="28"/>
    <cellStyle name="Normal_Pricing" xfId="29"/>
    <cellStyle name="Normale_AZIONI" xfId="30"/>
    <cellStyle name="Note 2" xfId="4"/>
    <cellStyle name="Percent 2" xfId="3"/>
    <cellStyle name="Percent 2 2" xfId="31"/>
    <cellStyle name="Percent 2 2 2" xfId="32"/>
    <cellStyle name="Percent 2 2 3" xfId="33"/>
    <cellStyle name="Percent 2 3" xfId="34"/>
    <cellStyle name="Percent 3" xfId="35"/>
    <cellStyle name="Percent 3 2" xfId="36"/>
    <cellStyle name="Percent 3 2 2" xfId="37"/>
    <cellStyle name="Percent 3 3" xfId="38"/>
    <cellStyle name="Percent 3 4" xfId="39"/>
    <cellStyle name="Percent 4" xfId="40"/>
    <cellStyle name="Percent 4 2" xfId="41"/>
    <cellStyle name="Percent 5" xfId="42"/>
    <cellStyle name="Percent 5 2" xfId="43"/>
    <cellStyle name="Percent 6" xfId="44"/>
    <cellStyle name="Percent 7" xfId="45"/>
    <cellStyle name="result" xfId="46"/>
    <cellStyle name="Valuta (0)_AZIONI" xfId="47"/>
    <cellStyle name="Valuta_AZIONI" xfId="48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workbookViewId="0"/>
  </sheetViews>
  <sheetFormatPr defaultRowHeight="11.25" x14ac:dyDescent="0.2"/>
  <cols>
    <col min="1" max="1" width="30.85546875" style="68" bestFit="1" customWidth="1"/>
    <col min="2" max="2" width="22.42578125" style="68" customWidth="1"/>
    <col min="3" max="3" width="22.42578125" style="69" customWidth="1"/>
    <col min="4" max="4" width="15.140625" style="68" bestFit="1" customWidth="1"/>
    <col min="5" max="5" width="14.140625" style="68" customWidth="1"/>
    <col min="6" max="6" width="17.28515625" style="68" bestFit="1" customWidth="1"/>
    <col min="7" max="7" width="15.28515625" style="68" bestFit="1" customWidth="1"/>
    <col min="8" max="8" width="15.28515625" style="68" customWidth="1"/>
    <col min="9" max="9" width="6" style="67" customWidth="1"/>
    <col min="10" max="16384" width="9.140625" style="67"/>
  </cols>
  <sheetData>
    <row r="1" spans="1:10" x14ac:dyDescent="0.2">
      <c r="A1" s="78" t="s">
        <v>9</v>
      </c>
      <c r="B1" s="90" t="s">
        <v>8</v>
      </c>
      <c r="C1" s="79"/>
      <c r="D1" s="79"/>
      <c r="E1" s="79"/>
      <c r="F1" s="79"/>
      <c r="G1" s="79"/>
      <c r="H1" s="79"/>
      <c r="I1" s="70"/>
      <c r="J1" s="70"/>
    </row>
    <row r="2" spans="1:10" x14ac:dyDescent="0.2">
      <c r="A2" s="114" t="s">
        <v>62</v>
      </c>
      <c r="B2" s="117" t="s">
        <v>68</v>
      </c>
      <c r="C2" s="117" t="s">
        <v>69</v>
      </c>
      <c r="D2" s="113" t="s">
        <v>61</v>
      </c>
      <c r="E2" s="112" t="s">
        <v>60</v>
      </c>
      <c r="F2" s="126" t="s">
        <v>59</v>
      </c>
      <c r="G2" s="127"/>
      <c r="H2" s="70"/>
      <c r="I2" s="70"/>
      <c r="J2" s="70"/>
    </row>
    <row r="3" spans="1:10" x14ac:dyDescent="0.2">
      <c r="A3" s="78" t="s">
        <v>58</v>
      </c>
      <c r="B3" s="90" t="s">
        <v>66</v>
      </c>
      <c r="C3" s="90" t="s">
        <v>66</v>
      </c>
      <c r="D3" s="111" t="e">
        <f ca="1">FirstLegCF</f>
        <v>#NAME?</v>
      </c>
      <c r="E3" s="110" t="b">
        <f>B27</f>
        <v>1</v>
      </c>
      <c r="F3" s="109">
        <v>42180</v>
      </c>
      <c r="G3" s="108">
        <v>0</v>
      </c>
      <c r="H3" s="70" t="e">
        <f ca="1">_xll.qlLeg(,G3,F3,,,EvaluationDate)</f>
        <v>#NAME?</v>
      </c>
      <c r="I3" s="70" t="b">
        <v>1</v>
      </c>
      <c r="J3" s="70"/>
    </row>
    <row r="4" spans="1:10" ht="12" customHeight="1" x14ac:dyDescent="0.2">
      <c r="A4" s="78" t="s">
        <v>57</v>
      </c>
      <c r="B4" s="123">
        <v>42180</v>
      </c>
      <c r="C4" s="123">
        <v>42180</v>
      </c>
      <c r="D4" s="71" t="e">
        <f ca="1">SecondLegCF</f>
        <v>#NAME?</v>
      </c>
      <c r="E4" s="107" t="b">
        <f>C27</f>
        <v>0</v>
      </c>
      <c r="F4" s="95" t="e">
        <f ca="1">_xll.qlCalendarAdvance($B$3,F3,"1D","f")</f>
        <v>#NAME?</v>
      </c>
      <c r="G4" s="94">
        <v>0</v>
      </c>
      <c r="H4" s="70" t="e">
        <f ca="1">_xll.qlLeg(,G4,F4,,,EvaluationDate)</f>
        <v>#NAME?</v>
      </c>
      <c r="I4" s="70" t="b">
        <f t="shared" ref="I4:I26" si="0">NOT(G4=0)</f>
        <v>0</v>
      </c>
      <c r="J4" s="70"/>
    </row>
    <row r="5" spans="1:10" x14ac:dyDescent="0.2">
      <c r="A5" s="78" t="s">
        <v>56</v>
      </c>
      <c r="B5" s="90" t="e">
        <v>#N/A</v>
      </c>
      <c r="C5" s="90" t="e">
        <v>#N/A</v>
      </c>
      <c r="D5" s="106" t="e">
        <f ca="1">AdditionalCF</f>
        <v>#NAME?</v>
      </c>
      <c r="E5" s="106" t="b">
        <v>0</v>
      </c>
      <c r="F5" s="95" t="e">
        <f ca="1">_xll.qlCalendarAdvance($B$3,F4,"1D","f")</f>
        <v>#NAME?</v>
      </c>
      <c r="G5" s="94">
        <v>0</v>
      </c>
      <c r="H5" s="70" t="e">
        <f ca="1">_xll.qlLeg(,G5,F5,,,EvaluationDate)</f>
        <v>#NAME?</v>
      </c>
      <c r="I5" s="70" t="b">
        <f t="shared" si="0"/>
        <v>0</v>
      </c>
      <c r="J5" s="70"/>
    </row>
    <row r="6" spans="1:10" x14ac:dyDescent="0.2">
      <c r="A6" s="78" t="s">
        <v>55</v>
      </c>
      <c r="B6" s="90" t="e">
        <v>#N/A</v>
      </c>
      <c r="C6" s="90" t="e">
        <v>#N/A</v>
      </c>
      <c r="D6" s="72"/>
      <c r="E6" s="72"/>
      <c r="F6" s="95" t="e">
        <f ca="1">_xll.qlCalendarAdvance($B$3,F5,"1D","f")</f>
        <v>#NAME?</v>
      </c>
      <c r="G6" s="94">
        <v>0</v>
      </c>
      <c r="H6" s="70" t="e">
        <f ca="1">_xll.qlLeg(,G6,F6,,,EvaluationDate)</f>
        <v>#NAME?</v>
      </c>
      <c r="I6" s="70" t="b">
        <f t="shared" si="0"/>
        <v>0</v>
      </c>
      <c r="J6" s="70"/>
    </row>
    <row r="7" spans="1:10" ht="12" customHeight="1" x14ac:dyDescent="0.2">
      <c r="A7" s="78" t="s">
        <v>54</v>
      </c>
      <c r="B7" s="105" t="s">
        <v>53</v>
      </c>
      <c r="C7" s="105" t="s">
        <v>53</v>
      </c>
      <c r="D7" s="72"/>
      <c r="E7" s="72"/>
      <c r="F7" s="95"/>
      <c r="G7" s="94">
        <v>0</v>
      </c>
      <c r="H7" s="70" t="e">
        <f ca="1">_xll.qlLeg(,G7,F7,,,EvaluationDate)</f>
        <v>#NAME?</v>
      </c>
      <c r="I7" s="70" t="b">
        <f t="shared" si="0"/>
        <v>0</v>
      </c>
      <c r="J7" s="70"/>
    </row>
    <row r="8" spans="1:10" x14ac:dyDescent="0.2">
      <c r="A8" s="78" t="s">
        <v>52</v>
      </c>
      <c r="B8" s="123">
        <v>45833</v>
      </c>
      <c r="C8" s="123">
        <v>45833</v>
      </c>
      <c r="D8" s="72"/>
      <c r="E8" s="72"/>
      <c r="F8" s="95"/>
      <c r="G8" s="94">
        <v>0</v>
      </c>
      <c r="H8" s="70" t="e">
        <f ca="1">_xll.qlLeg(,G8,F8,,,EvaluationDate)</f>
        <v>#NAME?</v>
      </c>
      <c r="I8" s="70" t="b">
        <f t="shared" si="0"/>
        <v>0</v>
      </c>
      <c r="J8" s="70"/>
    </row>
    <row r="9" spans="1:10" x14ac:dyDescent="0.2">
      <c r="A9" s="78" t="s">
        <v>51</v>
      </c>
      <c r="B9" s="90" t="s">
        <v>5</v>
      </c>
      <c r="C9" s="90" t="s">
        <v>5</v>
      </c>
      <c r="D9" s="72"/>
      <c r="E9" s="72"/>
      <c r="F9" s="95"/>
      <c r="G9" s="94">
        <v>0</v>
      </c>
      <c r="H9" s="70" t="e">
        <f ca="1">_xll.qlLeg(,G9,F9,,,EvaluationDate)</f>
        <v>#NAME?</v>
      </c>
      <c r="I9" s="70" t="b">
        <f t="shared" si="0"/>
        <v>0</v>
      </c>
      <c r="J9" s="70"/>
    </row>
    <row r="10" spans="1:10" x14ac:dyDescent="0.2">
      <c r="A10" s="78" t="s">
        <v>50</v>
      </c>
      <c r="B10" s="90" t="s">
        <v>65</v>
      </c>
      <c r="C10" s="90" t="s">
        <v>65</v>
      </c>
      <c r="D10" s="72"/>
      <c r="E10" s="72"/>
      <c r="F10" s="95"/>
      <c r="G10" s="94">
        <v>0</v>
      </c>
      <c r="H10" s="70" t="e">
        <f ca="1">_xll.qlLeg(,G10,F10,,,EvaluationDate)</f>
        <v>#NAME?</v>
      </c>
      <c r="I10" s="70" t="b">
        <f t="shared" si="0"/>
        <v>0</v>
      </c>
      <c r="J10" s="70"/>
    </row>
    <row r="11" spans="1:10" x14ac:dyDescent="0.2">
      <c r="A11" s="78" t="s">
        <v>49</v>
      </c>
      <c r="B11" s="90" t="s">
        <v>65</v>
      </c>
      <c r="C11" s="90" t="s">
        <v>65</v>
      </c>
      <c r="D11" s="72"/>
      <c r="E11" s="72"/>
      <c r="F11" s="95"/>
      <c r="G11" s="94">
        <v>0</v>
      </c>
      <c r="H11" s="70" t="e">
        <f ca="1">_xll.qlLeg(,G11,F11,,,EvaluationDate)</f>
        <v>#NAME?</v>
      </c>
      <c r="I11" s="70" t="b">
        <f t="shared" si="0"/>
        <v>0</v>
      </c>
      <c r="J11" s="70"/>
    </row>
    <row r="12" spans="1:10" x14ac:dyDescent="0.2">
      <c r="A12" s="78" t="s">
        <v>48</v>
      </c>
      <c r="B12" s="90" t="s">
        <v>47</v>
      </c>
      <c r="C12" s="90" t="s">
        <v>47</v>
      </c>
      <c r="D12" s="72"/>
      <c r="E12" s="72"/>
      <c r="F12" s="95"/>
      <c r="G12" s="94">
        <v>0</v>
      </c>
      <c r="H12" s="70" t="e">
        <f ca="1">_xll.qlLeg(,G12,F12,,,EvaluationDate)</f>
        <v>#NAME?</v>
      </c>
      <c r="I12" s="70" t="b">
        <f t="shared" si="0"/>
        <v>0</v>
      </c>
      <c r="J12" s="70"/>
    </row>
    <row r="13" spans="1:10" x14ac:dyDescent="0.2">
      <c r="A13" s="78" t="s">
        <v>46</v>
      </c>
      <c r="B13" s="90" t="b">
        <v>0</v>
      </c>
      <c r="C13" s="90" t="b">
        <v>0</v>
      </c>
      <c r="D13" s="72"/>
      <c r="E13" s="72"/>
      <c r="F13" s="95"/>
      <c r="G13" s="94">
        <v>0</v>
      </c>
      <c r="H13" s="70" t="e">
        <f ca="1">_xll.qlLeg(,G13,F13,,,EvaluationDate)</f>
        <v>#NAME?</v>
      </c>
      <c r="I13" s="70" t="b">
        <f t="shared" si="0"/>
        <v>0</v>
      </c>
      <c r="J13" s="70"/>
    </row>
    <row r="14" spans="1:10" x14ac:dyDescent="0.2">
      <c r="A14" s="78" t="s">
        <v>45</v>
      </c>
      <c r="B14" s="124" t="e">
        <f ca="1">_xll.qlSchedule(,B4,B8,B9,B3,B10,B11,B12,B13,B5,B6,,Trigger)</f>
        <v>#NAME?</v>
      </c>
      <c r="C14" s="124" t="e">
        <f ca="1">_xll.qlSchedule(,C4,C8,C9,C3,C10,C11,C12,C13,C5,C6,,Trigger)</f>
        <v>#NAME?</v>
      </c>
      <c r="D14" s="72"/>
      <c r="E14" s="72"/>
      <c r="F14" s="95"/>
      <c r="G14" s="94">
        <v>0</v>
      </c>
      <c r="H14" s="70" t="e">
        <f ca="1">_xll.qlLeg(,G14,F14,,,EvaluationDate)</f>
        <v>#NAME?</v>
      </c>
      <c r="I14" s="70" t="b">
        <f t="shared" si="0"/>
        <v>0</v>
      </c>
      <c r="J14" s="70"/>
    </row>
    <row r="15" spans="1:10" x14ac:dyDescent="0.2">
      <c r="A15" s="74"/>
      <c r="B15" s="74"/>
      <c r="C15" s="79"/>
      <c r="D15" s="72"/>
      <c r="E15" s="72"/>
      <c r="F15" s="95"/>
      <c r="G15" s="94">
        <v>0</v>
      </c>
      <c r="H15" s="70" t="e">
        <f ca="1">_xll.qlLeg(,G15,F15,,,EvaluationDate)</f>
        <v>#NAME?</v>
      </c>
      <c r="I15" s="70" t="b">
        <f t="shared" si="0"/>
        <v>0</v>
      </c>
      <c r="J15" s="70"/>
    </row>
    <row r="16" spans="1:10" x14ac:dyDescent="0.2">
      <c r="A16" s="85" t="s">
        <v>44</v>
      </c>
      <c r="B16" s="104" t="s">
        <v>43</v>
      </c>
      <c r="C16" s="84" t="s">
        <v>43</v>
      </c>
      <c r="D16" s="72"/>
      <c r="E16" s="72"/>
      <c r="F16" s="95"/>
      <c r="G16" s="94">
        <v>0</v>
      </c>
      <c r="H16" s="70" t="e">
        <f ca="1">_xll.qlLeg(,G16,F16,,,EvaluationDate)</f>
        <v>#NAME?</v>
      </c>
      <c r="I16" s="70" t="b">
        <f t="shared" si="0"/>
        <v>0</v>
      </c>
      <c r="J16" s="70"/>
    </row>
    <row r="17" spans="1:10" x14ac:dyDescent="0.2">
      <c r="A17" s="78" t="s">
        <v>42</v>
      </c>
      <c r="B17" s="73">
        <v>1000000</v>
      </c>
      <c r="C17" s="86">
        <v>1000000</v>
      </c>
      <c r="D17" s="72"/>
      <c r="E17" s="72"/>
      <c r="F17" s="95"/>
      <c r="G17" s="94">
        <v>0</v>
      </c>
      <c r="H17" s="70" t="e">
        <f ca="1">_xll.qlLeg(,G17,F17,,,EvaluationDate)</f>
        <v>#NAME?</v>
      </c>
      <c r="I17" s="70" t="b">
        <f t="shared" si="0"/>
        <v>0</v>
      </c>
      <c r="J17" s="70"/>
    </row>
    <row r="18" spans="1:10" x14ac:dyDescent="0.2">
      <c r="A18" s="78" t="s">
        <v>41</v>
      </c>
      <c r="B18" s="103" t="s">
        <v>19</v>
      </c>
      <c r="C18" s="81" t="s">
        <v>19</v>
      </c>
      <c r="D18" s="72"/>
      <c r="E18" s="72"/>
      <c r="F18" s="95"/>
      <c r="G18" s="94">
        <v>0</v>
      </c>
      <c r="H18" s="70" t="e">
        <f ca="1">_xll.qlLeg(,G18,F18,,,EvaluationDate)</f>
        <v>#NAME?</v>
      </c>
      <c r="I18" s="70" t="b">
        <f t="shared" si="0"/>
        <v>0</v>
      </c>
      <c r="J18" s="70"/>
    </row>
    <row r="19" spans="1:10" x14ac:dyDescent="0.2">
      <c r="A19" s="78" t="s">
        <v>40</v>
      </c>
      <c r="B19" s="102">
        <v>0</v>
      </c>
      <c r="C19" s="101">
        <v>0</v>
      </c>
      <c r="D19" s="72"/>
      <c r="E19" s="72"/>
      <c r="F19" s="95"/>
      <c r="G19" s="94">
        <v>0</v>
      </c>
      <c r="H19" s="70" t="e">
        <f ca="1">_xll.qlLeg(,G19,F19,,,EvaluationDate)</f>
        <v>#NAME?</v>
      </c>
      <c r="I19" s="70" t="b">
        <f t="shared" si="0"/>
        <v>0</v>
      </c>
      <c r="J19" s="70"/>
    </row>
    <row r="20" spans="1:10" x14ac:dyDescent="0.2">
      <c r="A20" s="78" t="s">
        <v>39</v>
      </c>
      <c r="B20" s="96" t="b">
        <v>0</v>
      </c>
      <c r="C20" s="81" t="b">
        <v>0</v>
      </c>
      <c r="D20" s="72"/>
      <c r="E20" s="72"/>
      <c r="F20" s="95"/>
      <c r="G20" s="94">
        <v>0</v>
      </c>
      <c r="H20" s="70" t="e">
        <f ca="1">_xll.qlLeg(,G20,F20,,,EvaluationDate)</f>
        <v>#NAME?</v>
      </c>
      <c r="I20" s="70" t="b">
        <f t="shared" si="0"/>
        <v>0</v>
      </c>
      <c r="J20" s="70"/>
    </row>
    <row r="21" spans="1:10" x14ac:dyDescent="0.2">
      <c r="A21" s="78" t="s">
        <v>38</v>
      </c>
      <c r="B21" s="100" t="s">
        <v>64</v>
      </c>
      <c r="C21" s="99" t="s">
        <v>63</v>
      </c>
      <c r="D21" s="72"/>
      <c r="E21" s="72"/>
      <c r="F21" s="95"/>
      <c r="G21" s="94">
        <v>0</v>
      </c>
      <c r="H21" s="70" t="e">
        <f ca="1">_xll.qlLeg(,G21,F21,,,EvaluationDate)</f>
        <v>#NAME?</v>
      </c>
      <c r="I21" s="70" t="b">
        <f t="shared" si="0"/>
        <v>0</v>
      </c>
      <c r="J21" s="70"/>
    </row>
    <row r="22" spans="1:10" x14ac:dyDescent="0.2">
      <c r="A22" s="78" t="s">
        <v>37</v>
      </c>
      <c r="B22" s="96" t="e">
        <v>#N/A</v>
      </c>
      <c r="C22" s="87" t="e">
        <v>#N/A</v>
      </c>
      <c r="D22" s="72"/>
      <c r="E22" s="72"/>
      <c r="F22" s="95"/>
      <c r="G22" s="94">
        <v>0</v>
      </c>
      <c r="H22" s="70" t="e">
        <f ca="1">_xll.qlLeg(,G22,F22,,,EvaluationDate)</f>
        <v>#NAME?</v>
      </c>
      <c r="I22" s="70" t="b">
        <f t="shared" si="0"/>
        <v>0</v>
      </c>
      <c r="J22" s="70"/>
    </row>
    <row r="23" spans="1:10" x14ac:dyDescent="0.2">
      <c r="A23" s="78" t="s">
        <v>36</v>
      </c>
      <c r="B23" s="97">
        <v>0</v>
      </c>
      <c r="C23" s="98">
        <v>1</v>
      </c>
      <c r="D23" s="72"/>
      <c r="E23" s="72"/>
      <c r="F23" s="95"/>
      <c r="G23" s="94">
        <v>0</v>
      </c>
      <c r="H23" s="70" t="e">
        <f ca="1">_xll.qlLeg(,G23,F23,,,EvaluationDate)</f>
        <v>#NAME?</v>
      </c>
      <c r="I23" s="70" t="b">
        <f t="shared" si="0"/>
        <v>0</v>
      </c>
      <c r="J23" s="70"/>
    </row>
    <row r="24" spans="1:10" x14ac:dyDescent="0.2">
      <c r="A24" s="78" t="s">
        <v>35</v>
      </c>
      <c r="B24" s="97" t="s">
        <v>67</v>
      </c>
      <c r="C24" s="81" t="s">
        <v>67</v>
      </c>
      <c r="D24" s="72"/>
      <c r="E24" s="72"/>
      <c r="F24" s="95"/>
      <c r="G24" s="94">
        <v>0</v>
      </c>
      <c r="H24" s="70" t="e">
        <f ca="1">_xll.qlLeg(,G24,F24,,,EvaluationDate)</f>
        <v>#NAME?</v>
      </c>
      <c r="I24" s="70" t="b">
        <f t="shared" si="0"/>
        <v>0</v>
      </c>
      <c r="J24" s="70"/>
    </row>
    <row r="25" spans="1:10" x14ac:dyDescent="0.2">
      <c r="A25" s="78" t="s">
        <v>34</v>
      </c>
      <c r="B25" s="96">
        <v>0</v>
      </c>
      <c r="C25" s="87">
        <v>0</v>
      </c>
      <c r="D25" s="72"/>
      <c r="E25" s="72"/>
      <c r="F25" s="95"/>
      <c r="G25" s="94">
        <v>0</v>
      </c>
      <c r="H25" s="70" t="e">
        <f ca="1">_xll.qlLeg(,G25,F25,,,EvaluationDate)</f>
        <v>#NAME?</v>
      </c>
      <c r="I25" s="70" t="b">
        <f t="shared" si="0"/>
        <v>0</v>
      </c>
      <c r="J25" s="70"/>
    </row>
    <row r="26" spans="1:10" x14ac:dyDescent="0.2">
      <c r="A26" s="78" t="s">
        <v>33</v>
      </c>
      <c r="B26" s="96" t="e">
        <v>#N/A</v>
      </c>
      <c r="C26" s="87" t="e">
        <v>#N/A</v>
      </c>
      <c r="D26" s="72"/>
      <c r="E26" s="72"/>
      <c r="F26" s="95"/>
      <c r="G26" s="94">
        <v>0</v>
      </c>
      <c r="H26" s="70" t="e">
        <f ca="1">_xll.qlLeg(,G26,F26,,,EvaluationDate)</f>
        <v>#NAME?</v>
      </c>
      <c r="I26" s="70" t="b">
        <f t="shared" si="0"/>
        <v>0</v>
      </c>
      <c r="J26" s="70"/>
    </row>
    <row r="27" spans="1:10" x14ac:dyDescent="0.2">
      <c r="A27" s="78" t="s">
        <v>32</v>
      </c>
      <c r="B27" s="96" t="b">
        <v>1</v>
      </c>
      <c r="C27" s="81" t="b">
        <v>0</v>
      </c>
      <c r="D27" s="72"/>
      <c r="E27" s="72"/>
      <c r="F27" s="95" t="e">
        <f ca="1">_xll.qlCalendarAdjust($B$3,B8,$B$11)</f>
        <v>#NAME?</v>
      </c>
      <c r="G27" s="94">
        <v>0</v>
      </c>
      <c r="H27" s="70" t="e">
        <f ca="1">_xll.qlLeg(,G27,F27,,,EvaluationDate)</f>
        <v>#NAME?</v>
      </c>
      <c r="I27" s="70" t="b">
        <v>1</v>
      </c>
      <c r="J27" s="70"/>
    </row>
    <row r="28" spans="1:10" x14ac:dyDescent="0.2">
      <c r="A28" s="93" t="s">
        <v>31</v>
      </c>
      <c r="B28" s="92" t="e">
        <f ca="1">_xll.qlIborLeg(,B16,_xll.ohPack(Effective),B14,B19,B20,B21,B22,B23,B24,B25,B26,,Trigger)</f>
        <v>#NAME?</v>
      </c>
      <c r="C28" s="87" t="e">
        <f ca="1">_xll.qlIborLeg(,C16,_xll.ohPack(Effective),C14,C19,C20,C21,C22,C23,C24,C25,C26,,Trigger)</f>
        <v>#NAME?</v>
      </c>
      <c r="D28" s="72"/>
      <c r="E28" s="72"/>
      <c r="F28" s="91"/>
      <c r="G28" s="90" t="e">
        <f ca="1">IF(ISBLANK(F28),H28,F28)</f>
        <v>#NAME?</v>
      </c>
      <c r="H28" s="89" t="e">
        <f ca="1">_xll.qlMultiPhaseLeg(,_xll.ohFilter(H3:H27,I3:I27),FALSE)</f>
        <v>#NAME?</v>
      </c>
      <c r="I28" s="70"/>
      <c r="J28" s="70"/>
    </row>
    <row r="29" spans="1:10" x14ac:dyDescent="0.2">
      <c r="A29" s="88" t="s">
        <v>30</v>
      </c>
      <c r="B29" s="86" t="e">
        <f ca="1">_xll.qlSwap(,$D$3:$D$5,$E$3:$E$5)</f>
        <v>#NAME?</v>
      </c>
      <c r="C29" s="74"/>
      <c r="D29" s="72"/>
      <c r="E29" s="72"/>
      <c r="F29" s="70"/>
      <c r="G29" s="70"/>
      <c r="H29" s="70"/>
      <c r="I29" s="70"/>
      <c r="J29" s="70"/>
    </row>
    <row r="30" spans="1:10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</row>
    <row r="31" spans="1:10" x14ac:dyDescent="0.2">
      <c r="A31" s="78" t="s">
        <v>29</v>
      </c>
      <c r="B31" s="86" t="s">
        <v>28</v>
      </c>
      <c r="C31" s="79"/>
      <c r="D31" s="72"/>
      <c r="E31" s="72"/>
      <c r="F31" s="70"/>
      <c r="G31" s="70"/>
      <c r="H31" s="70"/>
      <c r="I31" s="70"/>
      <c r="J31" s="70"/>
    </row>
    <row r="32" spans="1:10" x14ac:dyDescent="0.2">
      <c r="A32" s="79"/>
      <c r="B32" s="79"/>
      <c r="C32" s="79"/>
      <c r="D32" s="72"/>
      <c r="E32" s="72"/>
      <c r="F32" s="70"/>
      <c r="G32" s="70"/>
      <c r="H32" s="70"/>
      <c r="I32" s="70"/>
      <c r="J32" s="70"/>
    </row>
    <row r="33" spans="1:10" x14ac:dyDescent="0.2">
      <c r="A33" s="85" t="s">
        <v>27</v>
      </c>
      <c r="B33" s="86" t="b">
        <v>1</v>
      </c>
      <c r="C33" s="79"/>
      <c r="D33" s="72"/>
      <c r="E33" s="72"/>
      <c r="F33" s="70"/>
      <c r="G33" s="70"/>
      <c r="H33" s="70"/>
      <c r="I33" s="70"/>
      <c r="J33" s="70"/>
    </row>
    <row r="34" spans="1:10" x14ac:dyDescent="0.2">
      <c r="A34" s="83" t="s">
        <v>26</v>
      </c>
      <c r="B34" s="123">
        <v>42180</v>
      </c>
      <c r="C34" s="79"/>
      <c r="D34" s="72"/>
      <c r="E34" s="72"/>
      <c r="F34" s="70"/>
      <c r="G34" s="70"/>
      <c r="H34" s="70"/>
      <c r="I34" s="70"/>
      <c r="J34" s="70"/>
    </row>
    <row r="35" spans="1:10" x14ac:dyDescent="0.2">
      <c r="A35" s="83" t="s">
        <v>25</v>
      </c>
      <c r="B35" s="123">
        <v>42180</v>
      </c>
      <c r="C35" s="79"/>
      <c r="D35" s="72"/>
      <c r="E35" s="72"/>
      <c r="F35" s="70"/>
      <c r="G35" s="70"/>
      <c r="H35" s="70"/>
      <c r="I35" s="70"/>
      <c r="J35" s="70"/>
    </row>
    <row r="36" spans="1:10" x14ac:dyDescent="0.2">
      <c r="A36" s="82" t="s">
        <v>24</v>
      </c>
      <c r="B36" s="86" t="e">
        <f ca="1">_xll.qlDiscountingSwapEngine(,DiscountCurve,IncludeSettlementDate,SettlementDate,NPVDate)</f>
        <v>#NAME?</v>
      </c>
      <c r="C36" s="79"/>
      <c r="D36" s="72"/>
      <c r="E36" s="72"/>
      <c r="F36" s="70"/>
      <c r="G36" s="70"/>
      <c r="H36" s="70"/>
      <c r="I36" s="70"/>
      <c r="J36" s="70"/>
    </row>
    <row r="37" spans="1:10" x14ac:dyDescent="0.2">
      <c r="A37" s="78" t="s">
        <v>23</v>
      </c>
      <c r="B37" s="125" t="e">
        <f ca="1">_xll.qlInstrumentSetPricingEngine(SwapID,B36)</f>
        <v>#NAME?</v>
      </c>
      <c r="C37" s="79"/>
      <c r="D37" s="72"/>
      <c r="E37" s="72"/>
      <c r="F37" s="70"/>
      <c r="G37" s="70"/>
      <c r="H37" s="70"/>
      <c r="I37" s="70"/>
      <c r="J37" s="70"/>
    </row>
    <row r="38" spans="1:10" x14ac:dyDescent="0.2">
      <c r="A38" s="74"/>
      <c r="B38" s="74"/>
      <c r="C38" s="79"/>
      <c r="D38" s="72"/>
      <c r="E38" s="72"/>
      <c r="F38" s="70"/>
      <c r="G38" s="70"/>
      <c r="H38" s="70"/>
      <c r="I38" s="70"/>
      <c r="J38" s="70"/>
    </row>
    <row r="39" spans="1:10" x14ac:dyDescent="0.2">
      <c r="A39" s="78" t="s">
        <v>14</v>
      </c>
      <c r="B39" s="80"/>
      <c r="C39" s="76"/>
      <c r="D39" s="72"/>
      <c r="E39" s="72"/>
      <c r="F39" s="70"/>
      <c r="G39" s="70"/>
      <c r="H39" s="70"/>
      <c r="I39" s="70"/>
      <c r="J39" s="70"/>
    </row>
    <row r="40" spans="1:10" x14ac:dyDescent="0.2">
      <c r="A40" s="74"/>
      <c r="B40" s="74"/>
      <c r="C40" s="76"/>
      <c r="D40" s="72"/>
      <c r="E40" s="72"/>
      <c r="F40" s="76"/>
      <c r="G40" s="75"/>
      <c r="H40" s="70"/>
      <c r="I40" s="70"/>
      <c r="J40" s="70"/>
    </row>
    <row r="41" spans="1:10" x14ac:dyDescent="0.2">
      <c r="A41" s="78" t="s">
        <v>22</v>
      </c>
      <c r="B41" s="77" t="e">
        <f ca="1">_xll.qlInstrumentNPV(SwapID,B39)</f>
        <v>#NAME?</v>
      </c>
      <c r="C41" s="76"/>
      <c r="D41" s="72"/>
      <c r="E41" s="72"/>
      <c r="F41" s="76"/>
      <c r="G41" s="75"/>
      <c r="H41" s="70"/>
      <c r="I41" s="70"/>
      <c r="J41" s="70"/>
    </row>
  </sheetData>
  <mergeCells count="1">
    <mergeCell ref="F2:G2"/>
  </mergeCells>
  <conditionalFormatting sqref="B9">
    <cfRule type="cellIs" dxfId="1" priority="2" stopIfTrue="1" operator="equal">
      <formula>"Please Insert Frequency in C8"</formula>
    </cfRule>
  </conditionalFormatting>
  <conditionalFormatting sqref="C9">
    <cfRule type="cellIs" dxfId="0" priority="1" stopIfTrue="1" operator="equal">
      <formula>"Please Insert Frequency in C8"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3"/>
  <sheetViews>
    <sheetView workbookViewId="0"/>
  </sheetViews>
  <sheetFormatPr defaultRowHeight="11.25" x14ac:dyDescent="0.2"/>
  <cols>
    <col min="1" max="1" width="3.5703125" style="44" bestFit="1" customWidth="1"/>
    <col min="2" max="2" width="14.140625" style="44" bestFit="1" customWidth="1"/>
    <col min="3" max="4" width="10" style="44" bestFit="1" customWidth="1"/>
    <col min="5" max="5" width="10" style="44" customWidth="1"/>
    <col min="6" max="8" width="10" style="44" bestFit="1" customWidth="1"/>
    <col min="9" max="9" width="12.140625" style="44" bestFit="1" customWidth="1"/>
    <col min="10" max="16384" width="9.140625" style="44"/>
  </cols>
  <sheetData>
    <row r="1" spans="1:9" ht="15" x14ac:dyDescent="0.25">
      <c r="B1" s="66" t="s">
        <v>70</v>
      </c>
      <c r="C1" s="65" t="s">
        <v>71</v>
      </c>
      <c r="D1" s="65">
        <v>1000000</v>
      </c>
      <c r="E1" s="118"/>
      <c r="F1" s="64">
        <v>20</v>
      </c>
      <c r="G1" s="63">
        <v>50000</v>
      </c>
      <c r="H1" s="62">
        <v>0</v>
      </c>
      <c r="I1" s="61">
        <v>-1000000</v>
      </c>
    </row>
    <row r="3" spans="1:9" x14ac:dyDescent="0.2">
      <c r="B3" s="58" t="s">
        <v>21</v>
      </c>
      <c r="C3" s="60" t="s">
        <v>20</v>
      </c>
      <c r="D3" s="59" t="s">
        <v>19</v>
      </c>
      <c r="E3" s="122" t="s">
        <v>18</v>
      </c>
      <c r="F3" s="59" t="s">
        <v>17</v>
      </c>
      <c r="G3" s="59" t="s">
        <v>16</v>
      </c>
      <c r="H3" s="58" t="s">
        <v>15</v>
      </c>
      <c r="I3" s="57"/>
    </row>
    <row r="4" spans="1:9" x14ac:dyDescent="0.2">
      <c r="A4" s="44">
        <v>1</v>
      </c>
      <c r="B4" s="52">
        <v>42180</v>
      </c>
      <c r="C4" s="116">
        <v>1000000</v>
      </c>
      <c r="D4" s="56">
        <v>1000000</v>
      </c>
      <c r="E4" s="121">
        <v>1000000</v>
      </c>
      <c r="F4" s="56">
        <v>1000000</v>
      </c>
      <c r="G4" s="55">
        <v>1000000</v>
      </c>
      <c r="H4" s="54">
        <v>1000000</v>
      </c>
      <c r="I4" s="53">
        <v>-50000</v>
      </c>
    </row>
    <row r="5" spans="1:9" x14ac:dyDescent="0.2">
      <c r="A5" s="44">
        <v>2</v>
      </c>
      <c r="B5" s="52">
        <v>42367</v>
      </c>
      <c r="C5" s="116">
        <v>1000000</v>
      </c>
      <c r="D5" s="51">
        <v>1000000</v>
      </c>
      <c r="E5" s="120">
        <v>1000000</v>
      </c>
      <c r="F5" s="51">
        <v>1000000</v>
      </c>
      <c r="G5" s="51">
        <v>950000</v>
      </c>
      <c r="H5" s="50">
        <v>950000</v>
      </c>
      <c r="I5" s="49">
        <v>-50000</v>
      </c>
    </row>
    <row r="6" spans="1:9" x14ac:dyDescent="0.2">
      <c r="A6" s="44">
        <v>3</v>
      </c>
      <c r="B6" s="52">
        <v>42548</v>
      </c>
      <c r="C6" s="116">
        <v>1000000</v>
      </c>
      <c r="D6" s="51">
        <v>1000000</v>
      </c>
      <c r="E6" s="120">
        <v>1000000</v>
      </c>
      <c r="F6" s="51">
        <v>1000000</v>
      </c>
      <c r="G6" s="51">
        <v>900000</v>
      </c>
      <c r="H6" s="50">
        <v>900000</v>
      </c>
      <c r="I6" s="49">
        <v>-50000</v>
      </c>
    </row>
    <row r="7" spans="1:9" x14ac:dyDescent="0.2">
      <c r="A7" s="44">
        <v>4</v>
      </c>
      <c r="B7" s="52">
        <v>42732</v>
      </c>
      <c r="C7" s="116">
        <v>1000000</v>
      </c>
      <c r="D7" s="51">
        <v>1000000</v>
      </c>
      <c r="E7" s="120">
        <v>1000000</v>
      </c>
      <c r="F7" s="51">
        <v>1000000</v>
      </c>
      <c r="G7" s="51">
        <v>850000</v>
      </c>
      <c r="H7" s="50">
        <v>850000</v>
      </c>
      <c r="I7" s="49">
        <v>-50000</v>
      </c>
    </row>
    <row r="8" spans="1:9" x14ac:dyDescent="0.2">
      <c r="A8" s="44">
        <v>5</v>
      </c>
      <c r="B8" s="52">
        <v>42912</v>
      </c>
      <c r="C8" s="116">
        <v>1000000</v>
      </c>
      <c r="D8" s="51">
        <v>1000000</v>
      </c>
      <c r="E8" s="120">
        <v>1000000</v>
      </c>
      <c r="F8" s="51">
        <v>1000000</v>
      </c>
      <c r="G8" s="51">
        <v>800000</v>
      </c>
      <c r="H8" s="50">
        <v>800000</v>
      </c>
      <c r="I8" s="49">
        <v>-50000</v>
      </c>
    </row>
    <row r="9" spans="1:9" x14ac:dyDescent="0.2">
      <c r="A9" s="44">
        <v>6</v>
      </c>
      <c r="B9" s="52">
        <v>43096</v>
      </c>
      <c r="C9" s="116">
        <v>1000000</v>
      </c>
      <c r="D9" s="51">
        <v>1000000</v>
      </c>
      <c r="E9" s="120">
        <v>1000000</v>
      </c>
      <c r="F9" s="51">
        <v>1000000</v>
      </c>
      <c r="G9" s="51">
        <v>750000</v>
      </c>
      <c r="H9" s="50">
        <v>750000</v>
      </c>
      <c r="I9" s="49">
        <v>-50000</v>
      </c>
    </row>
    <row r="10" spans="1:9" x14ac:dyDescent="0.2">
      <c r="A10" s="44">
        <v>7</v>
      </c>
      <c r="B10" s="52">
        <v>43276</v>
      </c>
      <c r="C10" s="116">
        <v>1000000</v>
      </c>
      <c r="D10" s="51">
        <v>1000000</v>
      </c>
      <c r="E10" s="120">
        <v>1000000</v>
      </c>
      <c r="F10" s="51">
        <v>1000000</v>
      </c>
      <c r="G10" s="51">
        <v>700000</v>
      </c>
      <c r="H10" s="50">
        <v>700000</v>
      </c>
      <c r="I10" s="49">
        <v>-50000</v>
      </c>
    </row>
    <row r="11" spans="1:9" x14ac:dyDescent="0.2">
      <c r="A11" s="44">
        <v>8</v>
      </c>
      <c r="B11" s="52">
        <v>43461</v>
      </c>
      <c r="C11" s="116">
        <v>1000000</v>
      </c>
      <c r="D11" s="51">
        <v>1000000</v>
      </c>
      <c r="E11" s="120">
        <v>1000000</v>
      </c>
      <c r="F11" s="51">
        <v>1000000</v>
      </c>
      <c r="G11" s="51">
        <v>650000</v>
      </c>
      <c r="H11" s="50">
        <v>650000</v>
      </c>
      <c r="I11" s="49">
        <v>-50000</v>
      </c>
    </row>
    <row r="12" spans="1:9" x14ac:dyDescent="0.2">
      <c r="A12" s="44">
        <v>9</v>
      </c>
      <c r="B12" s="52">
        <v>43641</v>
      </c>
      <c r="C12" s="116">
        <v>1000000</v>
      </c>
      <c r="D12" s="51">
        <v>1000000</v>
      </c>
      <c r="E12" s="120">
        <v>1000000</v>
      </c>
      <c r="F12" s="51">
        <v>1000000</v>
      </c>
      <c r="G12" s="51">
        <v>600000</v>
      </c>
      <c r="H12" s="50">
        <v>600000</v>
      </c>
      <c r="I12" s="49">
        <v>-50000</v>
      </c>
    </row>
    <row r="13" spans="1:9" x14ac:dyDescent="0.2">
      <c r="A13" s="44">
        <v>10</v>
      </c>
      <c r="B13" s="52">
        <v>43826</v>
      </c>
      <c r="C13" s="116">
        <v>1000000</v>
      </c>
      <c r="D13" s="51">
        <v>1000000</v>
      </c>
      <c r="E13" s="120">
        <v>1000000</v>
      </c>
      <c r="F13" s="51">
        <v>1000000</v>
      </c>
      <c r="G13" s="51">
        <v>550000</v>
      </c>
      <c r="H13" s="50">
        <v>550000</v>
      </c>
      <c r="I13" s="49">
        <v>-50000</v>
      </c>
    </row>
    <row r="14" spans="1:9" x14ac:dyDescent="0.2">
      <c r="A14" s="44">
        <v>11</v>
      </c>
      <c r="B14" s="52">
        <v>44007</v>
      </c>
      <c r="C14" s="116">
        <v>1000000</v>
      </c>
      <c r="D14" s="51">
        <v>1000000</v>
      </c>
      <c r="E14" s="120">
        <v>1000000</v>
      </c>
      <c r="F14" s="51">
        <v>1000000</v>
      </c>
      <c r="G14" s="51">
        <v>500000</v>
      </c>
      <c r="H14" s="50">
        <v>500000</v>
      </c>
      <c r="I14" s="49">
        <v>-50000</v>
      </c>
    </row>
    <row r="15" spans="1:9" x14ac:dyDescent="0.2">
      <c r="A15" s="44">
        <v>12</v>
      </c>
      <c r="B15" s="52">
        <v>44194</v>
      </c>
      <c r="C15" s="116">
        <v>1000000</v>
      </c>
      <c r="D15" s="51">
        <v>1000000</v>
      </c>
      <c r="E15" s="120">
        <v>1000000</v>
      </c>
      <c r="F15" s="51">
        <v>1000000</v>
      </c>
      <c r="G15" s="51">
        <v>450000</v>
      </c>
      <c r="H15" s="50">
        <v>450000</v>
      </c>
      <c r="I15" s="49">
        <v>-50000</v>
      </c>
    </row>
    <row r="16" spans="1:9" x14ac:dyDescent="0.2">
      <c r="A16" s="44">
        <v>13</v>
      </c>
      <c r="B16" s="52">
        <v>44372</v>
      </c>
      <c r="C16" s="116">
        <v>1000000</v>
      </c>
      <c r="D16" s="51">
        <v>1000000</v>
      </c>
      <c r="E16" s="120">
        <v>1000000</v>
      </c>
      <c r="F16" s="51">
        <v>1000000</v>
      </c>
      <c r="G16" s="51">
        <v>400000</v>
      </c>
      <c r="H16" s="50">
        <v>400000</v>
      </c>
      <c r="I16" s="49">
        <v>-50000</v>
      </c>
    </row>
    <row r="17" spans="1:9" x14ac:dyDescent="0.2">
      <c r="A17" s="44">
        <v>14</v>
      </c>
      <c r="B17" s="52">
        <v>44559</v>
      </c>
      <c r="C17" s="116">
        <v>1000000</v>
      </c>
      <c r="D17" s="51">
        <v>1000000</v>
      </c>
      <c r="E17" s="120">
        <v>1000000</v>
      </c>
      <c r="F17" s="51">
        <v>1000000</v>
      </c>
      <c r="G17" s="51">
        <v>350000</v>
      </c>
      <c r="H17" s="50">
        <v>350000</v>
      </c>
      <c r="I17" s="49">
        <v>-50000</v>
      </c>
    </row>
    <row r="18" spans="1:9" x14ac:dyDescent="0.2">
      <c r="A18" s="44">
        <v>15</v>
      </c>
      <c r="B18" s="52">
        <v>44739</v>
      </c>
      <c r="C18" s="116">
        <v>1000000</v>
      </c>
      <c r="D18" s="51">
        <v>1000000</v>
      </c>
      <c r="E18" s="120">
        <v>1000000</v>
      </c>
      <c r="F18" s="51">
        <v>1000000</v>
      </c>
      <c r="G18" s="51">
        <v>300000</v>
      </c>
      <c r="H18" s="50">
        <v>300000</v>
      </c>
      <c r="I18" s="49">
        <v>-50000</v>
      </c>
    </row>
    <row r="19" spans="1:9" x14ac:dyDescent="0.2">
      <c r="A19" s="44">
        <v>16</v>
      </c>
      <c r="B19" s="52">
        <v>44923</v>
      </c>
      <c r="C19" s="116">
        <v>1000000</v>
      </c>
      <c r="D19" s="51">
        <v>1000000</v>
      </c>
      <c r="E19" s="120">
        <v>1000000</v>
      </c>
      <c r="F19" s="51">
        <v>1000000</v>
      </c>
      <c r="G19" s="51">
        <v>250000</v>
      </c>
      <c r="H19" s="50">
        <v>250000</v>
      </c>
      <c r="I19" s="49">
        <v>-50000</v>
      </c>
    </row>
    <row r="20" spans="1:9" x14ac:dyDescent="0.2">
      <c r="A20" s="44">
        <v>17</v>
      </c>
      <c r="B20" s="52">
        <v>45103</v>
      </c>
      <c r="C20" s="116">
        <v>1000000</v>
      </c>
      <c r="D20" s="51">
        <v>1000000</v>
      </c>
      <c r="E20" s="120">
        <v>1000000</v>
      </c>
      <c r="F20" s="51">
        <v>1000000</v>
      </c>
      <c r="G20" s="51">
        <v>200000</v>
      </c>
      <c r="H20" s="50">
        <v>200000</v>
      </c>
      <c r="I20" s="49">
        <v>-50000</v>
      </c>
    </row>
    <row r="21" spans="1:9" x14ac:dyDescent="0.2">
      <c r="A21" s="44">
        <v>18</v>
      </c>
      <c r="B21" s="52">
        <v>45287</v>
      </c>
      <c r="C21" s="116">
        <v>1000000</v>
      </c>
      <c r="D21" s="51">
        <v>1000000</v>
      </c>
      <c r="E21" s="120">
        <v>1000000</v>
      </c>
      <c r="F21" s="51">
        <v>1000000</v>
      </c>
      <c r="G21" s="51">
        <v>150000</v>
      </c>
      <c r="H21" s="50">
        <v>150000</v>
      </c>
      <c r="I21" s="49">
        <v>-50000</v>
      </c>
    </row>
    <row r="22" spans="1:9" x14ac:dyDescent="0.2">
      <c r="A22" s="44">
        <v>19</v>
      </c>
      <c r="B22" s="52">
        <v>45468</v>
      </c>
      <c r="C22" s="116">
        <v>1000000</v>
      </c>
      <c r="D22" s="51">
        <v>1000000</v>
      </c>
      <c r="E22" s="120">
        <v>1000000</v>
      </c>
      <c r="F22" s="51">
        <v>1000000</v>
      </c>
      <c r="G22" s="51">
        <v>100000</v>
      </c>
      <c r="H22" s="50">
        <v>100000</v>
      </c>
      <c r="I22" s="49">
        <v>-50000</v>
      </c>
    </row>
    <row r="23" spans="1:9" x14ac:dyDescent="0.2">
      <c r="A23" s="44">
        <v>20</v>
      </c>
      <c r="B23" s="52">
        <v>45653</v>
      </c>
      <c r="C23" s="116">
        <v>1000000</v>
      </c>
      <c r="D23" s="51">
        <v>1000000</v>
      </c>
      <c r="E23" s="120">
        <v>1000000</v>
      </c>
      <c r="F23" s="51">
        <v>1000000</v>
      </c>
      <c r="G23" s="51">
        <v>50000</v>
      </c>
      <c r="H23" s="50">
        <v>50000</v>
      </c>
      <c r="I23" s="49">
        <v>-50000</v>
      </c>
    </row>
    <row r="24" spans="1:9" x14ac:dyDescent="0.2">
      <c r="A24" s="44">
        <v>21</v>
      </c>
      <c r="B24" s="52">
        <v>45833</v>
      </c>
      <c r="C24" s="116" t="e">
        <v>#N/A</v>
      </c>
      <c r="D24" s="51" t="e">
        <v>#N/A</v>
      </c>
      <c r="E24" s="120" t="e">
        <v>#N/A</v>
      </c>
      <c r="F24" s="51" t="e">
        <v>#N/A</v>
      </c>
      <c r="G24" s="51" t="e">
        <v>#N/A</v>
      </c>
      <c r="H24" s="50" t="e">
        <v>#N/A</v>
      </c>
      <c r="I24" s="49" t="e">
        <v>#NUM!</v>
      </c>
    </row>
    <row r="25" spans="1:9" x14ac:dyDescent="0.2">
      <c r="A25" s="44">
        <v>22</v>
      </c>
      <c r="B25" s="52" t="e">
        <v>#N/A</v>
      </c>
      <c r="C25" s="116" t="e">
        <v>#N/A</v>
      </c>
      <c r="D25" s="51" t="e">
        <v>#N/A</v>
      </c>
      <c r="E25" s="120" t="e">
        <v>#N/A</v>
      </c>
      <c r="F25" s="51" t="e">
        <v>#N/A</v>
      </c>
      <c r="G25" s="51" t="e">
        <v>#N/A</v>
      </c>
      <c r="H25" s="50" t="e">
        <v>#N/A</v>
      </c>
      <c r="I25" s="49" t="e">
        <v>#NUM!</v>
      </c>
    </row>
    <row r="26" spans="1:9" x14ac:dyDescent="0.2">
      <c r="A26" s="44">
        <v>23</v>
      </c>
      <c r="B26" s="52" t="e">
        <v>#N/A</v>
      </c>
      <c r="C26" s="116" t="e">
        <v>#N/A</v>
      </c>
      <c r="D26" s="51" t="e">
        <v>#N/A</v>
      </c>
      <c r="E26" s="120" t="e">
        <v>#N/A</v>
      </c>
      <c r="F26" s="51" t="e">
        <v>#N/A</v>
      </c>
      <c r="G26" s="51" t="e">
        <v>#N/A</v>
      </c>
      <c r="H26" s="50" t="e">
        <v>#N/A</v>
      </c>
      <c r="I26" s="49" t="e">
        <v>#NUM!</v>
      </c>
    </row>
    <row r="27" spans="1:9" x14ac:dyDescent="0.2">
      <c r="A27" s="44">
        <v>24</v>
      </c>
      <c r="B27" s="52" t="e">
        <v>#N/A</v>
      </c>
      <c r="C27" s="116" t="e">
        <v>#N/A</v>
      </c>
      <c r="D27" s="51" t="e">
        <v>#N/A</v>
      </c>
      <c r="E27" s="120" t="e">
        <v>#N/A</v>
      </c>
      <c r="F27" s="51" t="e">
        <v>#N/A</v>
      </c>
      <c r="G27" s="51" t="e">
        <v>#N/A</v>
      </c>
      <c r="H27" s="50" t="e">
        <v>#N/A</v>
      </c>
      <c r="I27" s="49" t="e">
        <v>#NUM!</v>
      </c>
    </row>
    <row r="28" spans="1:9" x14ac:dyDescent="0.2">
      <c r="A28" s="44">
        <v>25</v>
      </c>
      <c r="B28" s="52" t="e">
        <v>#N/A</v>
      </c>
      <c r="C28" s="116" t="e">
        <v>#N/A</v>
      </c>
      <c r="D28" s="51" t="e">
        <v>#N/A</v>
      </c>
      <c r="E28" s="120" t="e">
        <v>#N/A</v>
      </c>
      <c r="F28" s="51" t="e">
        <v>#N/A</v>
      </c>
      <c r="G28" s="51" t="e">
        <v>#N/A</v>
      </c>
      <c r="H28" s="50" t="e">
        <v>#N/A</v>
      </c>
      <c r="I28" s="49" t="e">
        <v>#NUM!</v>
      </c>
    </row>
    <row r="29" spans="1:9" x14ac:dyDescent="0.2">
      <c r="A29" s="44">
        <v>26</v>
      </c>
      <c r="B29" s="52" t="e">
        <v>#N/A</v>
      </c>
      <c r="C29" s="116" t="e">
        <v>#N/A</v>
      </c>
      <c r="D29" s="51" t="e">
        <v>#N/A</v>
      </c>
      <c r="E29" s="120" t="e">
        <v>#N/A</v>
      </c>
      <c r="F29" s="51" t="e">
        <v>#N/A</v>
      </c>
      <c r="G29" s="51" t="e">
        <v>#N/A</v>
      </c>
      <c r="H29" s="50" t="e">
        <v>#N/A</v>
      </c>
      <c r="I29" s="49" t="e">
        <v>#NUM!</v>
      </c>
    </row>
    <row r="30" spans="1:9" x14ac:dyDescent="0.2">
      <c r="A30" s="44">
        <v>27</v>
      </c>
      <c r="B30" s="52" t="e">
        <v>#N/A</v>
      </c>
      <c r="C30" s="116" t="e">
        <v>#N/A</v>
      </c>
      <c r="D30" s="51" t="e">
        <v>#N/A</v>
      </c>
      <c r="E30" s="120" t="e">
        <v>#N/A</v>
      </c>
      <c r="F30" s="51" t="e">
        <v>#N/A</v>
      </c>
      <c r="G30" s="51" t="e">
        <v>#N/A</v>
      </c>
      <c r="H30" s="50" t="e">
        <v>#N/A</v>
      </c>
      <c r="I30" s="49" t="e">
        <v>#NUM!</v>
      </c>
    </row>
    <row r="31" spans="1:9" x14ac:dyDescent="0.2">
      <c r="A31" s="44">
        <v>28</v>
      </c>
      <c r="B31" s="52" t="e">
        <v>#N/A</v>
      </c>
      <c r="C31" s="116" t="e">
        <v>#N/A</v>
      </c>
      <c r="D31" s="51" t="e">
        <v>#N/A</v>
      </c>
      <c r="E31" s="120" t="e">
        <v>#N/A</v>
      </c>
      <c r="F31" s="51" t="e">
        <v>#N/A</v>
      </c>
      <c r="G31" s="51" t="e">
        <v>#N/A</v>
      </c>
      <c r="H31" s="50" t="e">
        <v>#N/A</v>
      </c>
      <c r="I31" s="49" t="e">
        <v>#NUM!</v>
      </c>
    </row>
    <row r="32" spans="1:9" x14ac:dyDescent="0.2">
      <c r="A32" s="44">
        <v>29</v>
      </c>
      <c r="B32" s="52" t="e">
        <v>#N/A</v>
      </c>
      <c r="C32" s="116" t="e">
        <v>#N/A</v>
      </c>
      <c r="D32" s="51" t="e">
        <v>#N/A</v>
      </c>
      <c r="E32" s="120" t="e">
        <v>#N/A</v>
      </c>
      <c r="F32" s="51" t="e">
        <v>#N/A</v>
      </c>
      <c r="G32" s="51" t="e">
        <v>#N/A</v>
      </c>
      <c r="H32" s="50" t="e">
        <v>#N/A</v>
      </c>
      <c r="I32" s="49" t="e">
        <v>#NUM!</v>
      </c>
    </row>
    <row r="33" spans="1:9" x14ac:dyDescent="0.2">
      <c r="A33" s="44">
        <v>30</v>
      </c>
      <c r="B33" s="52" t="e">
        <v>#N/A</v>
      </c>
      <c r="C33" s="116" t="e">
        <v>#N/A</v>
      </c>
      <c r="D33" s="51" t="e">
        <v>#N/A</v>
      </c>
      <c r="E33" s="120" t="e">
        <v>#N/A</v>
      </c>
      <c r="F33" s="51" t="e">
        <v>#N/A</v>
      </c>
      <c r="G33" s="51" t="e">
        <v>#N/A</v>
      </c>
      <c r="H33" s="50" t="e">
        <v>#N/A</v>
      </c>
      <c r="I33" s="49" t="e">
        <v>#NUM!</v>
      </c>
    </row>
    <row r="34" spans="1:9" x14ac:dyDescent="0.2">
      <c r="A34" s="44">
        <v>31</v>
      </c>
      <c r="B34" s="52" t="e">
        <v>#N/A</v>
      </c>
      <c r="C34" s="116" t="e">
        <v>#N/A</v>
      </c>
      <c r="D34" s="51" t="e">
        <v>#N/A</v>
      </c>
      <c r="E34" s="120" t="e">
        <v>#N/A</v>
      </c>
      <c r="F34" s="51" t="e">
        <v>#N/A</v>
      </c>
      <c r="G34" s="51" t="e">
        <v>#N/A</v>
      </c>
      <c r="H34" s="50" t="e">
        <v>#N/A</v>
      </c>
      <c r="I34" s="49" t="e">
        <v>#NUM!</v>
      </c>
    </row>
    <row r="35" spans="1:9" x14ac:dyDescent="0.2">
      <c r="A35" s="44">
        <v>32</v>
      </c>
      <c r="B35" s="52" t="e">
        <v>#N/A</v>
      </c>
      <c r="C35" s="116" t="e">
        <v>#N/A</v>
      </c>
      <c r="D35" s="51" t="e">
        <v>#N/A</v>
      </c>
      <c r="E35" s="120" t="e">
        <v>#N/A</v>
      </c>
      <c r="F35" s="51" t="e">
        <v>#N/A</v>
      </c>
      <c r="G35" s="51" t="e">
        <v>#N/A</v>
      </c>
      <c r="H35" s="50" t="e">
        <v>#N/A</v>
      </c>
      <c r="I35" s="49" t="e">
        <v>#NUM!</v>
      </c>
    </row>
    <row r="36" spans="1:9" x14ac:dyDescent="0.2">
      <c r="A36" s="44">
        <v>33</v>
      </c>
      <c r="B36" s="52" t="e">
        <v>#N/A</v>
      </c>
      <c r="C36" s="116" t="e">
        <v>#N/A</v>
      </c>
      <c r="D36" s="51" t="e">
        <v>#N/A</v>
      </c>
      <c r="E36" s="120" t="e">
        <v>#N/A</v>
      </c>
      <c r="F36" s="51" t="e">
        <v>#N/A</v>
      </c>
      <c r="G36" s="51" t="e">
        <v>#N/A</v>
      </c>
      <c r="H36" s="50" t="e">
        <v>#N/A</v>
      </c>
      <c r="I36" s="49" t="e">
        <v>#NUM!</v>
      </c>
    </row>
    <row r="37" spans="1:9" x14ac:dyDescent="0.2">
      <c r="A37" s="44">
        <v>34</v>
      </c>
      <c r="B37" s="52" t="e">
        <v>#N/A</v>
      </c>
      <c r="C37" s="116" t="e">
        <v>#N/A</v>
      </c>
      <c r="D37" s="51" t="e">
        <v>#N/A</v>
      </c>
      <c r="E37" s="120" t="e">
        <v>#N/A</v>
      </c>
      <c r="F37" s="51" t="e">
        <v>#N/A</v>
      </c>
      <c r="G37" s="51" t="e">
        <v>#N/A</v>
      </c>
      <c r="H37" s="50" t="e">
        <v>#N/A</v>
      </c>
      <c r="I37" s="49" t="e">
        <v>#NUM!</v>
      </c>
    </row>
    <row r="38" spans="1:9" x14ac:dyDescent="0.2">
      <c r="A38" s="44">
        <v>35</v>
      </c>
      <c r="B38" s="52" t="e">
        <v>#N/A</v>
      </c>
      <c r="C38" s="116" t="e">
        <v>#N/A</v>
      </c>
      <c r="D38" s="51" t="e">
        <v>#N/A</v>
      </c>
      <c r="E38" s="120" t="e">
        <v>#N/A</v>
      </c>
      <c r="F38" s="51" t="e">
        <v>#N/A</v>
      </c>
      <c r="G38" s="51" t="e">
        <v>#N/A</v>
      </c>
      <c r="H38" s="50" t="e">
        <v>#N/A</v>
      </c>
      <c r="I38" s="49" t="e">
        <v>#NUM!</v>
      </c>
    </row>
    <row r="39" spans="1:9" x14ac:dyDescent="0.2">
      <c r="A39" s="44">
        <v>36</v>
      </c>
      <c r="B39" s="52" t="e">
        <v>#N/A</v>
      </c>
      <c r="C39" s="116" t="e">
        <v>#N/A</v>
      </c>
      <c r="D39" s="51" t="e">
        <v>#N/A</v>
      </c>
      <c r="E39" s="120" t="e">
        <v>#N/A</v>
      </c>
      <c r="F39" s="51" t="e">
        <v>#N/A</v>
      </c>
      <c r="G39" s="51" t="e">
        <v>#N/A</v>
      </c>
      <c r="H39" s="50" t="e">
        <v>#N/A</v>
      </c>
      <c r="I39" s="49" t="e">
        <v>#NUM!</v>
      </c>
    </row>
    <row r="40" spans="1:9" x14ac:dyDescent="0.2">
      <c r="A40" s="44">
        <v>37</v>
      </c>
      <c r="B40" s="52" t="e">
        <v>#N/A</v>
      </c>
      <c r="C40" s="116" t="e">
        <v>#N/A</v>
      </c>
      <c r="D40" s="51" t="e">
        <v>#N/A</v>
      </c>
      <c r="E40" s="120" t="e">
        <v>#N/A</v>
      </c>
      <c r="F40" s="51" t="e">
        <v>#N/A</v>
      </c>
      <c r="G40" s="51" t="e">
        <v>#N/A</v>
      </c>
      <c r="H40" s="50" t="e">
        <v>#N/A</v>
      </c>
      <c r="I40" s="49" t="e">
        <v>#NUM!</v>
      </c>
    </row>
    <row r="41" spans="1:9" x14ac:dyDescent="0.2">
      <c r="A41" s="44">
        <v>38</v>
      </c>
      <c r="B41" s="52" t="e">
        <v>#N/A</v>
      </c>
      <c r="C41" s="116" t="e">
        <v>#N/A</v>
      </c>
      <c r="D41" s="51" t="e">
        <v>#N/A</v>
      </c>
      <c r="E41" s="120" t="e">
        <v>#N/A</v>
      </c>
      <c r="F41" s="51" t="e">
        <v>#N/A</v>
      </c>
      <c r="G41" s="51" t="e">
        <v>#N/A</v>
      </c>
      <c r="H41" s="50" t="e">
        <v>#N/A</v>
      </c>
      <c r="I41" s="49" t="e">
        <v>#NUM!</v>
      </c>
    </row>
    <row r="42" spans="1:9" x14ac:dyDescent="0.2">
      <c r="A42" s="44">
        <v>39</v>
      </c>
      <c r="B42" s="52" t="e">
        <v>#N/A</v>
      </c>
      <c r="C42" s="116" t="e">
        <v>#N/A</v>
      </c>
      <c r="D42" s="51" t="e">
        <v>#N/A</v>
      </c>
      <c r="E42" s="120" t="e">
        <v>#N/A</v>
      </c>
      <c r="F42" s="51" t="e">
        <v>#N/A</v>
      </c>
      <c r="G42" s="51" t="e">
        <v>#N/A</v>
      </c>
      <c r="H42" s="50" t="e">
        <v>#N/A</v>
      </c>
      <c r="I42" s="49" t="e">
        <v>#NUM!</v>
      </c>
    </row>
    <row r="43" spans="1:9" x14ac:dyDescent="0.2">
      <c r="A43" s="44">
        <v>40</v>
      </c>
      <c r="B43" s="52" t="e">
        <v>#N/A</v>
      </c>
      <c r="C43" s="116" t="e">
        <v>#N/A</v>
      </c>
      <c r="D43" s="51" t="e">
        <v>#N/A</v>
      </c>
      <c r="E43" s="120" t="e">
        <v>#N/A</v>
      </c>
      <c r="F43" s="51" t="e">
        <v>#N/A</v>
      </c>
      <c r="G43" s="51" t="e">
        <v>#N/A</v>
      </c>
      <c r="H43" s="50" t="e">
        <v>#N/A</v>
      </c>
      <c r="I43" s="49" t="e">
        <v>#NUM!</v>
      </c>
    </row>
    <row r="44" spans="1:9" x14ac:dyDescent="0.2">
      <c r="A44" s="44">
        <v>41</v>
      </c>
      <c r="B44" s="52" t="e">
        <v>#N/A</v>
      </c>
      <c r="C44" s="116" t="e">
        <v>#N/A</v>
      </c>
      <c r="D44" s="51" t="e">
        <v>#N/A</v>
      </c>
      <c r="E44" s="120" t="e">
        <v>#N/A</v>
      </c>
      <c r="F44" s="51" t="e">
        <v>#N/A</v>
      </c>
      <c r="G44" s="51" t="e">
        <v>#N/A</v>
      </c>
      <c r="H44" s="50" t="e">
        <v>#N/A</v>
      </c>
      <c r="I44" s="49" t="e">
        <v>#NUM!</v>
      </c>
    </row>
    <row r="45" spans="1:9" x14ac:dyDescent="0.2">
      <c r="A45" s="44">
        <v>42</v>
      </c>
      <c r="B45" s="52" t="e">
        <v>#N/A</v>
      </c>
      <c r="C45" s="116" t="e">
        <v>#N/A</v>
      </c>
      <c r="D45" s="51" t="e">
        <v>#N/A</v>
      </c>
      <c r="E45" s="120" t="e">
        <v>#N/A</v>
      </c>
      <c r="F45" s="51" t="e">
        <v>#N/A</v>
      </c>
      <c r="G45" s="51" t="e">
        <v>#N/A</v>
      </c>
      <c r="H45" s="50" t="e">
        <v>#N/A</v>
      </c>
      <c r="I45" s="49" t="e">
        <v>#NUM!</v>
      </c>
    </row>
    <row r="46" spans="1:9" x14ac:dyDescent="0.2">
      <c r="A46" s="44">
        <v>43</v>
      </c>
      <c r="B46" s="52" t="e">
        <v>#N/A</v>
      </c>
      <c r="C46" s="116" t="e">
        <v>#N/A</v>
      </c>
      <c r="D46" s="51" t="e">
        <v>#N/A</v>
      </c>
      <c r="E46" s="120" t="e">
        <v>#N/A</v>
      </c>
      <c r="F46" s="51" t="e">
        <v>#N/A</v>
      </c>
      <c r="G46" s="51" t="e">
        <v>#N/A</v>
      </c>
      <c r="H46" s="50" t="e">
        <v>#N/A</v>
      </c>
      <c r="I46" s="49" t="e">
        <v>#NUM!</v>
      </c>
    </row>
    <row r="47" spans="1:9" x14ac:dyDescent="0.2">
      <c r="A47" s="44">
        <v>44</v>
      </c>
      <c r="B47" s="52" t="e">
        <v>#N/A</v>
      </c>
      <c r="C47" s="116" t="e">
        <v>#N/A</v>
      </c>
      <c r="D47" s="51" t="e">
        <v>#N/A</v>
      </c>
      <c r="E47" s="120" t="e">
        <v>#N/A</v>
      </c>
      <c r="F47" s="51" t="e">
        <v>#N/A</v>
      </c>
      <c r="G47" s="51" t="e">
        <v>#N/A</v>
      </c>
      <c r="H47" s="50" t="e">
        <v>#N/A</v>
      </c>
      <c r="I47" s="49" t="e">
        <v>#NUM!</v>
      </c>
    </row>
    <row r="48" spans="1:9" x14ac:dyDescent="0.2">
      <c r="A48" s="44">
        <v>45</v>
      </c>
      <c r="B48" s="52" t="e">
        <v>#N/A</v>
      </c>
      <c r="C48" s="116" t="e">
        <v>#N/A</v>
      </c>
      <c r="D48" s="51" t="e">
        <v>#N/A</v>
      </c>
      <c r="E48" s="120" t="e">
        <v>#N/A</v>
      </c>
      <c r="F48" s="51" t="e">
        <v>#N/A</v>
      </c>
      <c r="G48" s="51" t="e">
        <v>#N/A</v>
      </c>
      <c r="H48" s="50" t="e">
        <v>#N/A</v>
      </c>
      <c r="I48" s="49" t="e">
        <v>#NUM!</v>
      </c>
    </row>
    <row r="49" spans="1:9" x14ac:dyDescent="0.2">
      <c r="A49" s="44">
        <v>46</v>
      </c>
      <c r="B49" s="52" t="e">
        <v>#N/A</v>
      </c>
      <c r="C49" s="116" t="e">
        <v>#N/A</v>
      </c>
      <c r="D49" s="51" t="e">
        <v>#N/A</v>
      </c>
      <c r="E49" s="120" t="e">
        <v>#N/A</v>
      </c>
      <c r="F49" s="51" t="e">
        <v>#N/A</v>
      </c>
      <c r="G49" s="51" t="e">
        <v>#N/A</v>
      </c>
      <c r="H49" s="50" t="e">
        <v>#N/A</v>
      </c>
      <c r="I49" s="49" t="e">
        <v>#NUM!</v>
      </c>
    </row>
    <row r="50" spans="1:9" x14ac:dyDescent="0.2">
      <c r="A50" s="44">
        <v>47</v>
      </c>
      <c r="B50" s="52" t="e">
        <v>#N/A</v>
      </c>
      <c r="C50" s="116" t="e">
        <v>#N/A</v>
      </c>
      <c r="D50" s="51" t="e">
        <v>#N/A</v>
      </c>
      <c r="E50" s="120" t="e">
        <v>#N/A</v>
      </c>
      <c r="F50" s="51" t="e">
        <v>#N/A</v>
      </c>
      <c r="G50" s="51" t="e">
        <v>#N/A</v>
      </c>
      <c r="H50" s="50" t="e">
        <v>#N/A</v>
      </c>
      <c r="I50" s="49" t="e">
        <v>#NUM!</v>
      </c>
    </row>
    <row r="51" spans="1:9" x14ac:dyDescent="0.2">
      <c r="A51" s="44">
        <v>48</v>
      </c>
      <c r="B51" s="52" t="e">
        <v>#N/A</v>
      </c>
      <c r="C51" s="116" t="e">
        <v>#N/A</v>
      </c>
      <c r="D51" s="51" t="e">
        <v>#N/A</v>
      </c>
      <c r="E51" s="120" t="e">
        <v>#N/A</v>
      </c>
      <c r="F51" s="51" t="e">
        <v>#N/A</v>
      </c>
      <c r="G51" s="51" t="e">
        <v>#N/A</v>
      </c>
      <c r="H51" s="50" t="e">
        <v>#N/A</v>
      </c>
      <c r="I51" s="49" t="e">
        <v>#NUM!</v>
      </c>
    </row>
    <row r="52" spans="1:9" x14ac:dyDescent="0.2">
      <c r="A52" s="44">
        <v>49</v>
      </c>
      <c r="B52" s="52" t="e">
        <v>#N/A</v>
      </c>
      <c r="C52" s="116" t="e">
        <v>#N/A</v>
      </c>
      <c r="D52" s="51" t="e">
        <v>#N/A</v>
      </c>
      <c r="E52" s="120" t="e">
        <v>#N/A</v>
      </c>
      <c r="F52" s="51" t="e">
        <v>#N/A</v>
      </c>
      <c r="G52" s="51" t="e">
        <v>#N/A</v>
      </c>
      <c r="H52" s="50" t="e">
        <v>#N/A</v>
      </c>
      <c r="I52" s="49" t="e">
        <v>#NUM!</v>
      </c>
    </row>
    <row r="53" spans="1:9" x14ac:dyDescent="0.2">
      <c r="A53" s="44">
        <v>50</v>
      </c>
      <c r="B53" s="52" t="e">
        <v>#N/A</v>
      </c>
      <c r="C53" s="116" t="e">
        <v>#N/A</v>
      </c>
      <c r="D53" s="51" t="e">
        <v>#N/A</v>
      </c>
      <c r="E53" s="120" t="e">
        <v>#N/A</v>
      </c>
      <c r="F53" s="51" t="e">
        <v>#N/A</v>
      </c>
      <c r="G53" s="51" t="e">
        <v>#N/A</v>
      </c>
      <c r="H53" s="50" t="e">
        <v>#N/A</v>
      </c>
      <c r="I53" s="49" t="e">
        <v>#NUM!</v>
      </c>
    </row>
    <row r="54" spans="1:9" x14ac:dyDescent="0.2">
      <c r="A54" s="44">
        <v>51</v>
      </c>
      <c r="B54" s="52" t="e">
        <v>#N/A</v>
      </c>
      <c r="C54" s="116" t="e">
        <v>#N/A</v>
      </c>
      <c r="D54" s="51" t="e">
        <v>#N/A</v>
      </c>
      <c r="E54" s="120" t="e">
        <v>#N/A</v>
      </c>
      <c r="F54" s="51" t="e">
        <v>#N/A</v>
      </c>
      <c r="G54" s="51" t="e">
        <v>#N/A</v>
      </c>
      <c r="H54" s="50" t="e">
        <v>#N/A</v>
      </c>
      <c r="I54" s="49" t="e">
        <v>#NUM!</v>
      </c>
    </row>
    <row r="55" spans="1:9" x14ac:dyDescent="0.2">
      <c r="A55" s="44">
        <v>52</v>
      </c>
      <c r="B55" s="52" t="e">
        <v>#N/A</v>
      </c>
      <c r="C55" s="116" t="e">
        <v>#N/A</v>
      </c>
      <c r="D55" s="51" t="e">
        <v>#N/A</v>
      </c>
      <c r="E55" s="120" t="e">
        <v>#N/A</v>
      </c>
      <c r="F55" s="51" t="e">
        <v>#N/A</v>
      </c>
      <c r="G55" s="51" t="e">
        <v>#N/A</v>
      </c>
      <c r="H55" s="50" t="e">
        <v>#N/A</v>
      </c>
      <c r="I55" s="49" t="e">
        <v>#NUM!</v>
      </c>
    </row>
    <row r="56" spans="1:9" x14ac:dyDescent="0.2">
      <c r="A56" s="44">
        <v>53</v>
      </c>
      <c r="B56" s="52" t="e">
        <v>#N/A</v>
      </c>
      <c r="C56" s="116" t="e">
        <v>#N/A</v>
      </c>
      <c r="D56" s="51" t="e">
        <v>#N/A</v>
      </c>
      <c r="E56" s="120" t="e">
        <v>#N/A</v>
      </c>
      <c r="F56" s="51" t="e">
        <v>#N/A</v>
      </c>
      <c r="G56" s="51" t="e">
        <v>#N/A</v>
      </c>
      <c r="H56" s="50" t="e">
        <v>#N/A</v>
      </c>
      <c r="I56" s="49" t="e">
        <v>#NUM!</v>
      </c>
    </row>
    <row r="57" spans="1:9" x14ac:dyDescent="0.2">
      <c r="A57" s="44">
        <v>54</v>
      </c>
      <c r="B57" s="52" t="e">
        <v>#N/A</v>
      </c>
      <c r="C57" s="116" t="e">
        <v>#N/A</v>
      </c>
      <c r="D57" s="51" t="e">
        <v>#N/A</v>
      </c>
      <c r="E57" s="120" t="e">
        <v>#N/A</v>
      </c>
      <c r="F57" s="51" t="e">
        <v>#N/A</v>
      </c>
      <c r="G57" s="51" t="e">
        <v>#N/A</v>
      </c>
      <c r="H57" s="50" t="e">
        <v>#N/A</v>
      </c>
      <c r="I57" s="49" t="e">
        <v>#NUM!</v>
      </c>
    </row>
    <row r="58" spans="1:9" x14ac:dyDescent="0.2">
      <c r="A58" s="44">
        <v>55</v>
      </c>
      <c r="B58" s="52" t="e">
        <v>#N/A</v>
      </c>
      <c r="C58" s="116" t="e">
        <v>#N/A</v>
      </c>
      <c r="D58" s="51" t="e">
        <v>#N/A</v>
      </c>
      <c r="E58" s="120" t="e">
        <v>#N/A</v>
      </c>
      <c r="F58" s="51" t="e">
        <v>#N/A</v>
      </c>
      <c r="G58" s="51" t="e">
        <v>#N/A</v>
      </c>
      <c r="H58" s="50" t="e">
        <v>#N/A</v>
      </c>
      <c r="I58" s="49" t="e">
        <v>#NUM!</v>
      </c>
    </row>
    <row r="59" spans="1:9" x14ac:dyDescent="0.2">
      <c r="A59" s="44">
        <v>56</v>
      </c>
      <c r="B59" s="52" t="e">
        <v>#N/A</v>
      </c>
      <c r="C59" s="116" t="e">
        <v>#N/A</v>
      </c>
      <c r="D59" s="51" t="e">
        <v>#N/A</v>
      </c>
      <c r="E59" s="120" t="e">
        <v>#N/A</v>
      </c>
      <c r="F59" s="51" t="e">
        <v>#N/A</v>
      </c>
      <c r="G59" s="51" t="e">
        <v>#N/A</v>
      </c>
      <c r="H59" s="50" t="e">
        <v>#N/A</v>
      </c>
      <c r="I59" s="49" t="e">
        <v>#NUM!</v>
      </c>
    </row>
    <row r="60" spans="1:9" x14ac:dyDescent="0.2">
      <c r="A60" s="44">
        <v>57</v>
      </c>
      <c r="B60" s="52" t="e">
        <v>#N/A</v>
      </c>
      <c r="C60" s="116" t="e">
        <v>#N/A</v>
      </c>
      <c r="D60" s="51" t="e">
        <v>#N/A</v>
      </c>
      <c r="E60" s="120" t="e">
        <v>#N/A</v>
      </c>
      <c r="F60" s="51" t="e">
        <v>#N/A</v>
      </c>
      <c r="G60" s="51" t="e">
        <v>#N/A</v>
      </c>
      <c r="H60" s="50" t="e">
        <v>#N/A</v>
      </c>
      <c r="I60" s="49" t="e">
        <v>#NUM!</v>
      </c>
    </row>
    <row r="61" spans="1:9" x14ac:dyDescent="0.2">
      <c r="A61" s="44">
        <v>58</v>
      </c>
      <c r="B61" s="52" t="e">
        <v>#N/A</v>
      </c>
      <c r="C61" s="116" t="e">
        <v>#N/A</v>
      </c>
      <c r="D61" s="51" t="e">
        <v>#N/A</v>
      </c>
      <c r="E61" s="120" t="e">
        <v>#N/A</v>
      </c>
      <c r="F61" s="51" t="e">
        <v>#N/A</v>
      </c>
      <c r="G61" s="51" t="e">
        <v>#N/A</v>
      </c>
      <c r="H61" s="50" t="e">
        <v>#N/A</v>
      </c>
      <c r="I61" s="49" t="e">
        <v>#NUM!</v>
      </c>
    </row>
    <row r="62" spans="1:9" x14ac:dyDescent="0.2">
      <c r="A62" s="44">
        <v>59</v>
      </c>
      <c r="B62" s="52" t="e">
        <v>#N/A</v>
      </c>
      <c r="C62" s="116" t="e">
        <v>#N/A</v>
      </c>
      <c r="D62" s="51" t="e">
        <v>#N/A</v>
      </c>
      <c r="E62" s="120" t="e">
        <v>#N/A</v>
      </c>
      <c r="F62" s="51" t="e">
        <v>#N/A</v>
      </c>
      <c r="G62" s="51" t="e">
        <v>#N/A</v>
      </c>
      <c r="H62" s="50" t="e">
        <v>#N/A</v>
      </c>
      <c r="I62" s="49" t="e">
        <v>#NUM!</v>
      </c>
    </row>
    <row r="63" spans="1:9" x14ac:dyDescent="0.2">
      <c r="A63" s="44">
        <v>60</v>
      </c>
      <c r="B63" s="52" t="e">
        <v>#N/A</v>
      </c>
      <c r="C63" s="116" t="e">
        <v>#N/A</v>
      </c>
      <c r="D63" s="51" t="e">
        <v>#N/A</v>
      </c>
      <c r="E63" s="120" t="e">
        <v>#N/A</v>
      </c>
      <c r="F63" s="51" t="e">
        <v>#N/A</v>
      </c>
      <c r="G63" s="51" t="e">
        <v>#N/A</v>
      </c>
      <c r="H63" s="50" t="e">
        <v>#N/A</v>
      </c>
      <c r="I63" s="49" t="e">
        <v>#NUM!</v>
      </c>
    </row>
    <row r="64" spans="1:9" x14ac:dyDescent="0.2">
      <c r="A64" s="44">
        <v>61</v>
      </c>
      <c r="B64" s="52" t="e">
        <v>#N/A</v>
      </c>
      <c r="C64" s="116" t="e">
        <v>#N/A</v>
      </c>
      <c r="D64" s="51" t="e">
        <v>#N/A</v>
      </c>
      <c r="E64" s="120" t="e">
        <v>#N/A</v>
      </c>
      <c r="F64" s="51" t="e">
        <v>#N/A</v>
      </c>
      <c r="G64" s="51" t="e">
        <v>#N/A</v>
      </c>
      <c r="H64" s="50" t="e">
        <v>#N/A</v>
      </c>
      <c r="I64" s="49" t="e">
        <v>#NUM!</v>
      </c>
    </row>
    <row r="65" spans="1:9" x14ac:dyDescent="0.2">
      <c r="A65" s="44">
        <v>62</v>
      </c>
      <c r="B65" s="52" t="e">
        <v>#N/A</v>
      </c>
      <c r="C65" s="116" t="e">
        <v>#N/A</v>
      </c>
      <c r="D65" s="51" t="e">
        <v>#N/A</v>
      </c>
      <c r="E65" s="120" t="e">
        <v>#N/A</v>
      </c>
      <c r="F65" s="51" t="e">
        <v>#N/A</v>
      </c>
      <c r="G65" s="51" t="e">
        <v>#N/A</v>
      </c>
      <c r="H65" s="50" t="e">
        <v>#N/A</v>
      </c>
      <c r="I65" s="49" t="e">
        <v>#NUM!</v>
      </c>
    </row>
    <row r="66" spans="1:9" x14ac:dyDescent="0.2">
      <c r="A66" s="44">
        <v>63</v>
      </c>
      <c r="B66" s="52" t="e">
        <v>#N/A</v>
      </c>
      <c r="C66" s="116" t="e">
        <v>#N/A</v>
      </c>
      <c r="D66" s="51" t="e">
        <v>#N/A</v>
      </c>
      <c r="E66" s="120" t="e">
        <v>#N/A</v>
      </c>
      <c r="F66" s="51" t="e">
        <v>#N/A</v>
      </c>
      <c r="G66" s="51" t="e">
        <v>#N/A</v>
      </c>
      <c r="H66" s="50" t="e">
        <v>#N/A</v>
      </c>
      <c r="I66" s="49" t="e">
        <v>#NUM!</v>
      </c>
    </row>
    <row r="67" spans="1:9" x14ac:dyDescent="0.2">
      <c r="A67" s="44">
        <v>64</v>
      </c>
      <c r="B67" s="52" t="e">
        <v>#N/A</v>
      </c>
      <c r="C67" s="116" t="e">
        <v>#N/A</v>
      </c>
      <c r="D67" s="51" t="e">
        <v>#N/A</v>
      </c>
      <c r="E67" s="120" t="e">
        <v>#N/A</v>
      </c>
      <c r="F67" s="51" t="e">
        <v>#N/A</v>
      </c>
      <c r="G67" s="51" t="e">
        <v>#N/A</v>
      </c>
      <c r="H67" s="50" t="e">
        <v>#N/A</v>
      </c>
      <c r="I67" s="49" t="e">
        <v>#NUM!</v>
      </c>
    </row>
    <row r="68" spans="1:9" x14ac:dyDescent="0.2">
      <c r="A68" s="44">
        <v>65</v>
      </c>
      <c r="B68" s="52" t="e">
        <v>#N/A</v>
      </c>
      <c r="C68" s="116" t="e">
        <v>#N/A</v>
      </c>
      <c r="D68" s="51" t="e">
        <v>#N/A</v>
      </c>
      <c r="E68" s="120" t="e">
        <v>#N/A</v>
      </c>
      <c r="F68" s="51" t="e">
        <v>#N/A</v>
      </c>
      <c r="G68" s="51" t="e">
        <v>#N/A</v>
      </c>
      <c r="H68" s="50" t="e">
        <v>#N/A</v>
      </c>
      <c r="I68" s="49" t="e">
        <v>#NUM!</v>
      </c>
    </row>
    <row r="69" spans="1:9" x14ac:dyDescent="0.2">
      <c r="A69" s="44">
        <v>66</v>
      </c>
      <c r="B69" s="52" t="e">
        <v>#N/A</v>
      </c>
      <c r="C69" s="116" t="e">
        <v>#N/A</v>
      </c>
      <c r="D69" s="51" t="e">
        <v>#N/A</v>
      </c>
      <c r="E69" s="120" t="e">
        <v>#N/A</v>
      </c>
      <c r="F69" s="51" t="e">
        <v>#N/A</v>
      </c>
      <c r="G69" s="51" t="e">
        <v>#N/A</v>
      </c>
      <c r="H69" s="50" t="e">
        <v>#N/A</v>
      </c>
      <c r="I69" s="49" t="e">
        <v>#NUM!</v>
      </c>
    </row>
    <row r="70" spans="1:9" x14ac:dyDescent="0.2">
      <c r="A70" s="44">
        <v>67</v>
      </c>
      <c r="B70" s="52" t="e">
        <v>#N/A</v>
      </c>
      <c r="C70" s="116" t="e">
        <v>#N/A</v>
      </c>
      <c r="D70" s="51" t="e">
        <v>#N/A</v>
      </c>
      <c r="E70" s="120" t="e">
        <v>#N/A</v>
      </c>
      <c r="F70" s="51" t="e">
        <v>#N/A</v>
      </c>
      <c r="G70" s="51" t="e">
        <v>#N/A</v>
      </c>
      <c r="H70" s="50" t="e">
        <v>#N/A</v>
      </c>
      <c r="I70" s="49" t="e">
        <v>#NUM!</v>
      </c>
    </row>
    <row r="71" spans="1:9" x14ac:dyDescent="0.2">
      <c r="A71" s="44">
        <v>68</v>
      </c>
      <c r="B71" s="52" t="e">
        <v>#N/A</v>
      </c>
      <c r="C71" s="116" t="e">
        <v>#N/A</v>
      </c>
      <c r="D71" s="51" t="e">
        <v>#N/A</v>
      </c>
      <c r="E71" s="120" t="e">
        <v>#N/A</v>
      </c>
      <c r="F71" s="51" t="e">
        <v>#N/A</v>
      </c>
      <c r="G71" s="51" t="e">
        <v>#N/A</v>
      </c>
      <c r="H71" s="50" t="e">
        <v>#N/A</v>
      </c>
      <c r="I71" s="49" t="e">
        <v>#NUM!</v>
      </c>
    </row>
    <row r="72" spans="1:9" x14ac:dyDescent="0.2">
      <c r="A72" s="44">
        <v>69</v>
      </c>
      <c r="B72" s="52" t="e">
        <v>#N/A</v>
      </c>
      <c r="C72" s="116" t="e">
        <v>#N/A</v>
      </c>
      <c r="D72" s="51" t="e">
        <v>#N/A</v>
      </c>
      <c r="E72" s="120" t="e">
        <v>#N/A</v>
      </c>
      <c r="F72" s="51" t="e">
        <v>#N/A</v>
      </c>
      <c r="G72" s="51" t="e">
        <v>#N/A</v>
      </c>
      <c r="H72" s="50" t="e">
        <v>#N/A</v>
      </c>
      <c r="I72" s="49" t="e">
        <v>#NUM!</v>
      </c>
    </row>
    <row r="73" spans="1:9" x14ac:dyDescent="0.2">
      <c r="A73" s="44">
        <v>70</v>
      </c>
      <c r="B73" s="52" t="e">
        <v>#N/A</v>
      </c>
      <c r="C73" s="116" t="e">
        <v>#N/A</v>
      </c>
      <c r="D73" s="51" t="e">
        <v>#N/A</v>
      </c>
      <c r="E73" s="120" t="e">
        <v>#N/A</v>
      </c>
      <c r="F73" s="51" t="e">
        <v>#N/A</v>
      </c>
      <c r="G73" s="51" t="e">
        <v>#N/A</v>
      </c>
      <c r="H73" s="50" t="e">
        <v>#N/A</v>
      </c>
      <c r="I73" s="49" t="e">
        <v>#NUM!</v>
      </c>
    </row>
    <row r="74" spans="1:9" x14ac:dyDescent="0.2">
      <c r="A74" s="44">
        <v>71</v>
      </c>
      <c r="B74" s="52" t="e">
        <v>#N/A</v>
      </c>
      <c r="C74" s="116" t="e">
        <v>#N/A</v>
      </c>
      <c r="D74" s="51" t="e">
        <v>#N/A</v>
      </c>
      <c r="E74" s="120" t="e">
        <v>#N/A</v>
      </c>
      <c r="F74" s="51" t="e">
        <v>#N/A</v>
      </c>
      <c r="G74" s="51" t="e">
        <v>#N/A</v>
      </c>
      <c r="H74" s="50" t="e">
        <v>#N/A</v>
      </c>
      <c r="I74" s="49" t="e">
        <v>#NUM!</v>
      </c>
    </row>
    <row r="75" spans="1:9" x14ac:dyDescent="0.2">
      <c r="A75" s="44">
        <v>72</v>
      </c>
      <c r="B75" s="52" t="e">
        <v>#N/A</v>
      </c>
      <c r="C75" s="116" t="e">
        <v>#N/A</v>
      </c>
      <c r="D75" s="51" t="e">
        <v>#N/A</v>
      </c>
      <c r="E75" s="120" t="e">
        <v>#N/A</v>
      </c>
      <c r="F75" s="51" t="e">
        <v>#N/A</v>
      </c>
      <c r="G75" s="51" t="e">
        <v>#N/A</v>
      </c>
      <c r="H75" s="50" t="e">
        <v>#N/A</v>
      </c>
      <c r="I75" s="49" t="e">
        <v>#NUM!</v>
      </c>
    </row>
    <row r="76" spans="1:9" x14ac:dyDescent="0.2">
      <c r="A76" s="44">
        <v>73</v>
      </c>
      <c r="B76" s="52" t="e">
        <v>#N/A</v>
      </c>
      <c r="C76" s="116" t="e">
        <v>#N/A</v>
      </c>
      <c r="D76" s="51" t="e">
        <v>#N/A</v>
      </c>
      <c r="E76" s="120" t="e">
        <v>#N/A</v>
      </c>
      <c r="F76" s="51" t="e">
        <v>#N/A</v>
      </c>
      <c r="G76" s="51" t="e">
        <v>#N/A</v>
      </c>
      <c r="H76" s="50" t="e">
        <v>#N/A</v>
      </c>
      <c r="I76" s="49" t="e">
        <v>#NUM!</v>
      </c>
    </row>
    <row r="77" spans="1:9" x14ac:dyDescent="0.2">
      <c r="A77" s="44">
        <v>74</v>
      </c>
      <c r="B77" s="52" t="e">
        <v>#N/A</v>
      </c>
      <c r="C77" s="116" t="e">
        <v>#N/A</v>
      </c>
      <c r="D77" s="51" t="e">
        <v>#N/A</v>
      </c>
      <c r="E77" s="120" t="e">
        <v>#N/A</v>
      </c>
      <c r="F77" s="51" t="e">
        <v>#N/A</v>
      </c>
      <c r="G77" s="51" t="e">
        <v>#N/A</v>
      </c>
      <c r="H77" s="50" t="e">
        <v>#N/A</v>
      </c>
      <c r="I77" s="49" t="e">
        <v>#NUM!</v>
      </c>
    </row>
    <row r="78" spans="1:9" x14ac:dyDescent="0.2">
      <c r="A78" s="44">
        <v>75</v>
      </c>
      <c r="B78" s="52" t="e">
        <v>#N/A</v>
      </c>
      <c r="C78" s="116" t="e">
        <v>#N/A</v>
      </c>
      <c r="D78" s="51" t="e">
        <v>#N/A</v>
      </c>
      <c r="E78" s="120" t="e">
        <v>#N/A</v>
      </c>
      <c r="F78" s="51" t="e">
        <v>#N/A</v>
      </c>
      <c r="G78" s="51" t="e">
        <v>#N/A</v>
      </c>
      <c r="H78" s="50" t="e">
        <v>#N/A</v>
      </c>
      <c r="I78" s="49" t="e">
        <v>#NUM!</v>
      </c>
    </row>
    <row r="79" spans="1:9" x14ac:dyDescent="0.2">
      <c r="A79" s="44">
        <v>76</v>
      </c>
      <c r="B79" s="52" t="e">
        <v>#N/A</v>
      </c>
      <c r="C79" s="116" t="e">
        <v>#N/A</v>
      </c>
      <c r="D79" s="51" t="e">
        <v>#N/A</v>
      </c>
      <c r="E79" s="120" t="e">
        <v>#N/A</v>
      </c>
      <c r="F79" s="51" t="e">
        <v>#N/A</v>
      </c>
      <c r="G79" s="51" t="e">
        <v>#N/A</v>
      </c>
      <c r="H79" s="50" t="e">
        <v>#N/A</v>
      </c>
      <c r="I79" s="49" t="e">
        <v>#NUM!</v>
      </c>
    </row>
    <row r="80" spans="1:9" x14ac:dyDescent="0.2">
      <c r="A80" s="44">
        <v>77</v>
      </c>
      <c r="B80" s="52" t="e">
        <v>#N/A</v>
      </c>
      <c r="C80" s="116" t="e">
        <v>#N/A</v>
      </c>
      <c r="D80" s="51" t="e">
        <v>#N/A</v>
      </c>
      <c r="E80" s="120" t="e">
        <v>#N/A</v>
      </c>
      <c r="F80" s="51" t="e">
        <v>#N/A</v>
      </c>
      <c r="G80" s="51" t="e">
        <v>#N/A</v>
      </c>
      <c r="H80" s="50" t="e">
        <v>#N/A</v>
      </c>
      <c r="I80" s="49" t="e">
        <v>#NUM!</v>
      </c>
    </row>
    <row r="81" spans="1:9" x14ac:dyDescent="0.2">
      <c r="A81" s="44">
        <v>78</v>
      </c>
      <c r="B81" s="52" t="e">
        <v>#N/A</v>
      </c>
      <c r="C81" s="116" t="e">
        <v>#N/A</v>
      </c>
      <c r="D81" s="51" t="e">
        <v>#N/A</v>
      </c>
      <c r="E81" s="120" t="e">
        <v>#N/A</v>
      </c>
      <c r="F81" s="51" t="e">
        <v>#N/A</v>
      </c>
      <c r="G81" s="51" t="e">
        <v>#N/A</v>
      </c>
      <c r="H81" s="50" t="e">
        <v>#N/A</v>
      </c>
      <c r="I81" s="49" t="e">
        <v>#NUM!</v>
      </c>
    </row>
    <row r="82" spans="1:9" x14ac:dyDescent="0.2">
      <c r="A82" s="44">
        <v>79</v>
      </c>
      <c r="B82" s="52" t="e">
        <v>#N/A</v>
      </c>
      <c r="C82" s="116" t="e">
        <v>#N/A</v>
      </c>
      <c r="D82" s="51" t="e">
        <v>#N/A</v>
      </c>
      <c r="E82" s="120" t="e">
        <v>#N/A</v>
      </c>
      <c r="F82" s="51" t="e">
        <v>#N/A</v>
      </c>
      <c r="G82" s="51" t="e">
        <v>#N/A</v>
      </c>
      <c r="H82" s="50" t="e">
        <v>#N/A</v>
      </c>
      <c r="I82" s="49" t="e">
        <v>#NUM!</v>
      </c>
    </row>
    <row r="83" spans="1:9" x14ac:dyDescent="0.2">
      <c r="A83" s="44">
        <v>80</v>
      </c>
      <c r="B83" s="52" t="e">
        <v>#N/A</v>
      </c>
      <c r="C83" s="116" t="e">
        <v>#N/A</v>
      </c>
      <c r="D83" s="51" t="e">
        <v>#N/A</v>
      </c>
      <c r="E83" s="120" t="e">
        <v>#N/A</v>
      </c>
      <c r="F83" s="51" t="e">
        <v>#N/A</v>
      </c>
      <c r="G83" s="51" t="e">
        <v>#N/A</v>
      </c>
      <c r="H83" s="50" t="e">
        <v>#N/A</v>
      </c>
      <c r="I83" s="49" t="e">
        <v>#NUM!</v>
      </c>
    </row>
    <row r="84" spans="1:9" x14ac:dyDescent="0.2">
      <c r="A84" s="44">
        <v>81</v>
      </c>
      <c r="B84" s="52" t="e">
        <v>#N/A</v>
      </c>
      <c r="C84" s="116" t="e">
        <v>#N/A</v>
      </c>
      <c r="D84" s="51" t="e">
        <v>#N/A</v>
      </c>
      <c r="E84" s="120" t="e">
        <v>#N/A</v>
      </c>
      <c r="F84" s="51" t="e">
        <v>#N/A</v>
      </c>
      <c r="G84" s="51" t="e">
        <v>#N/A</v>
      </c>
      <c r="H84" s="50" t="e">
        <v>#N/A</v>
      </c>
      <c r="I84" s="49" t="e">
        <v>#NUM!</v>
      </c>
    </row>
    <row r="85" spans="1:9" x14ac:dyDescent="0.2">
      <c r="A85" s="44">
        <v>82</v>
      </c>
      <c r="B85" s="52" t="e">
        <v>#N/A</v>
      </c>
      <c r="C85" s="116" t="e">
        <v>#N/A</v>
      </c>
      <c r="D85" s="51" t="e">
        <v>#N/A</v>
      </c>
      <c r="E85" s="120" t="e">
        <v>#N/A</v>
      </c>
      <c r="F85" s="51" t="e">
        <v>#N/A</v>
      </c>
      <c r="G85" s="51" t="e">
        <v>#N/A</v>
      </c>
      <c r="H85" s="50" t="e">
        <v>#N/A</v>
      </c>
      <c r="I85" s="49" t="e">
        <v>#NUM!</v>
      </c>
    </row>
    <row r="86" spans="1:9" x14ac:dyDescent="0.2">
      <c r="A86" s="44">
        <v>83</v>
      </c>
      <c r="B86" s="52" t="e">
        <v>#N/A</v>
      </c>
      <c r="C86" s="116" t="e">
        <v>#N/A</v>
      </c>
      <c r="D86" s="51" t="e">
        <v>#N/A</v>
      </c>
      <c r="E86" s="120" t="e">
        <v>#N/A</v>
      </c>
      <c r="F86" s="51" t="e">
        <v>#N/A</v>
      </c>
      <c r="G86" s="51" t="e">
        <v>#N/A</v>
      </c>
      <c r="H86" s="50" t="e">
        <v>#N/A</v>
      </c>
      <c r="I86" s="49" t="e">
        <v>#NUM!</v>
      </c>
    </row>
    <row r="87" spans="1:9" x14ac:dyDescent="0.2">
      <c r="A87" s="44">
        <v>84</v>
      </c>
      <c r="B87" s="52" t="e">
        <v>#N/A</v>
      </c>
      <c r="C87" s="116" t="e">
        <v>#N/A</v>
      </c>
      <c r="D87" s="51" t="e">
        <v>#N/A</v>
      </c>
      <c r="E87" s="120" t="e">
        <v>#N/A</v>
      </c>
      <c r="F87" s="51" t="e">
        <v>#N/A</v>
      </c>
      <c r="G87" s="51" t="e">
        <v>#N/A</v>
      </c>
      <c r="H87" s="50" t="e">
        <v>#N/A</v>
      </c>
      <c r="I87" s="49" t="e">
        <v>#NUM!</v>
      </c>
    </row>
    <row r="88" spans="1:9" x14ac:dyDescent="0.2">
      <c r="A88" s="44">
        <v>85</v>
      </c>
      <c r="B88" s="52" t="e">
        <v>#N/A</v>
      </c>
      <c r="C88" s="116" t="e">
        <v>#N/A</v>
      </c>
      <c r="D88" s="51" t="e">
        <v>#N/A</v>
      </c>
      <c r="E88" s="120" t="e">
        <v>#N/A</v>
      </c>
      <c r="F88" s="51" t="e">
        <v>#N/A</v>
      </c>
      <c r="G88" s="51" t="e">
        <v>#N/A</v>
      </c>
      <c r="H88" s="50" t="e">
        <v>#N/A</v>
      </c>
      <c r="I88" s="49" t="e">
        <v>#NUM!</v>
      </c>
    </row>
    <row r="89" spans="1:9" x14ac:dyDescent="0.2">
      <c r="A89" s="44">
        <v>86</v>
      </c>
      <c r="B89" s="52" t="e">
        <v>#N/A</v>
      </c>
      <c r="C89" s="116" t="e">
        <v>#N/A</v>
      </c>
      <c r="D89" s="51" t="e">
        <v>#N/A</v>
      </c>
      <c r="E89" s="120" t="e">
        <v>#N/A</v>
      </c>
      <c r="F89" s="51" t="e">
        <v>#N/A</v>
      </c>
      <c r="G89" s="51" t="e">
        <v>#N/A</v>
      </c>
      <c r="H89" s="50" t="e">
        <v>#N/A</v>
      </c>
      <c r="I89" s="49" t="e">
        <v>#NUM!</v>
      </c>
    </row>
    <row r="90" spans="1:9" x14ac:dyDescent="0.2">
      <c r="A90" s="44">
        <v>87</v>
      </c>
      <c r="B90" s="52" t="e">
        <v>#N/A</v>
      </c>
      <c r="C90" s="116" t="e">
        <v>#N/A</v>
      </c>
      <c r="D90" s="51" t="e">
        <v>#N/A</v>
      </c>
      <c r="E90" s="120" t="e">
        <v>#N/A</v>
      </c>
      <c r="F90" s="51" t="e">
        <v>#N/A</v>
      </c>
      <c r="G90" s="51" t="e">
        <v>#N/A</v>
      </c>
      <c r="H90" s="50" t="e">
        <v>#N/A</v>
      </c>
      <c r="I90" s="49" t="e">
        <v>#NUM!</v>
      </c>
    </row>
    <row r="91" spans="1:9" x14ac:dyDescent="0.2">
      <c r="A91" s="44">
        <v>88</v>
      </c>
      <c r="B91" s="52" t="e">
        <v>#N/A</v>
      </c>
      <c r="C91" s="116" t="e">
        <v>#N/A</v>
      </c>
      <c r="D91" s="51" t="e">
        <v>#N/A</v>
      </c>
      <c r="E91" s="120" t="e">
        <v>#N/A</v>
      </c>
      <c r="F91" s="51" t="e">
        <v>#N/A</v>
      </c>
      <c r="G91" s="51" t="e">
        <v>#N/A</v>
      </c>
      <c r="H91" s="50" t="e">
        <v>#N/A</v>
      </c>
      <c r="I91" s="49" t="e">
        <v>#NUM!</v>
      </c>
    </row>
    <row r="92" spans="1:9" x14ac:dyDescent="0.2">
      <c r="A92" s="44">
        <v>89</v>
      </c>
      <c r="B92" s="52" t="e">
        <v>#N/A</v>
      </c>
      <c r="C92" s="116" t="e">
        <v>#N/A</v>
      </c>
      <c r="D92" s="51" t="e">
        <v>#N/A</v>
      </c>
      <c r="E92" s="120" t="e">
        <v>#N/A</v>
      </c>
      <c r="F92" s="51" t="e">
        <v>#N/A</v>
      </c>
      <c r="G92" s="51" t="e">
        <v>#N/A</v>
      </c>
      <c r="H92" s="50" t="e">
        <v>#N/A</v>
      </c>
      <c r="I92" s="49" t="e">
        <v>#NUM!</v>
      </c>
    </row>
    <row r="93" spans="1:9" x14ac:dyDescent="0.2">
      <c r="A93" s="44">
        <v>90</v>
      </c>
      <c r="B93" s="52" t="e">
        <v>#N/A</v>
      </c>
      <c r="C93" s="116" t="e">
        <v>#N/A</v>
      </c>
      <c r="D93" s="51" t="e">
        <v>#N/A</v>
      </c>
      <c r="E93" s="120" t="e">
        <v>#N/A</v>
      </c>
      <c r="F93" s="51" t="e">
        <v>#N/A</v>
      </c>
      <c r="G93" s="51" t="e">
        <v>#N/A</v>
      </c>
      <c r="H93" s="50" t="e">
        <v>#N/A</v>
      </c>
      <c r="I93" s="49" t="e">
        <v>#NUM!</v>
      </c>
    </row>
    <row r="94" spans="1:9" x14ac:dyDescent="0.2">
      <c r="A94" s="44">
        <v>91</v>
      </c>
      <c r="B94" s="52" t="e">
        <v>#N/A</v>
      </c>
      <c r="C94" s="116" t="e">
        <v>#N/A</v>
      </c>
      <c r="D94" s="51" t="e">
        <v>#N/A</v>
      </c>
      <c r="E94" s="120" t="e">
        <v>#N/A</v>
      </c>
      <c r="F94" s="51" t="e">
        <v>#N/A</v>
      </c>
      <c r="G94" s="51" t="e">
        <v>#N/A</v>
      </c>
      <c r="H94" s="50" t="e">
        <v>#N/A</v>
      </c>
      <c r="I94" s="49" t="e">
        <v>#NUM!</v>
      </c>
    </row>
    <row r="95" spans="1:9" x14ac:dyDescent="0.2">
      <c r="A95" s="44">
        <v>92</v>
      </c>
      <c r="B95" s="52" t="e">
        <v>#N/A</v>
      </c>
      <c r="C95" s="116" t="e">
        <v>#N/A</v>
      </c>
      <c r="D95" s="51" t="e">
        <v>#N/A</v>
      </c>
      <c r="E95" s="120" t="e">
        <v>#N/A</v>
      </c>
      <c r="F95" s="51" t="e">
        <v>#N/A</v>
      </c>
      <c r="G95" s="51" t="e">
        <v>#N/A</v>
      </c>
      <c r="H95" s="50" t="e">
        <v>#N/A</v>
      </c>
      <c r="I95" s="49" t="e">
        <v>#NUM!</v>
      </c>
    </row>
    <row r="96" spans="1:9" x14ac:dyDescent="0.2">
      <c r="A96" s="44">
        <v>93</v>
      </c>
      <c r="B96" s="52" t="e">
        <v>#N/A</v>
      </c>
      <c r="C96" s="116" t="e">
        <v>#N/A</v>
      </c>
      <c r="D96" s="51" t="e">
        <v>#N/A</v>
      </c>
      <c r="E96" s="120" t="e">
        <v>#N/A</v>
      </c>
      <c r="F96" s="51" t="e">
        <v>#N/A</v>
      </c>
      <c r="G96" s="51" t="e">
        <v>#N/A</v>
      </c>
      <c r="H96" s="50" t="e">
        <v>#N/A</v>
      </c>
      <c r="I96" s="49" t="e">
        <v>#NUM!</v>
      </c>
    </row>
    <row r="97" spans="1:9" x14ac:dyDescent="0.2">
      <c r="A97" s="44">
        <v>94</v>
      </c>
      <c r="B97" s="52" t="e">
        <v>#N/A</v>
      </c>
      <c r="C97" s="116" t="e">
        <v>#N/A</v>
      </c>
      <c r="D97" s="51" t="e">
        <v>#N/A</v>
      </c>
      <c r="E97" s="120" t="e">
        <v>#N/A</v>
      </c>
      <c r="F97" s="51" t="e">
        <v>#N/A</v>
      </c>
      <c r="G97" s="51" t="e">
        <v>#N/A</v>
      </c>
      <c r="H97" s="50" t="e">
        <v>#N/A</v>
      </c>
      <c r="I97" s="49" t="e">
        <v>#NUM!</v>
      </c>
    </row>
    <row r="98" spans="1:9" x14ac:dyDescent="0.2">
      <c r="A98" s="44">
        <v>95</v>
      </c>
      <c r="B98" s="52" t="e">
        <v>#N/A</v>
      </c>
      <c r="C98" s="116" t="e">
        <v>#N/A</v>
      </c>
      <c r="D98" s="51" t="e">
        <v>#N/A</v>
      </c>
      <c r="E98" s="120" t="e">
        <v>#N/A</v>
      </c>
      <c r="F98" s="51" t="e">
        <v>#N/A</v>
      </c>
      <c r="G98" s="51" t="e">
        <v>#N/A</v>
      </c>
      <c r="H98" s="50" t="e">
        <v>#N/A</v>
      </c>
      <c r="I98" s="49" t="e">
        <v>#NUM!</v>
      </c>
    </row>
    <row r="99" spans="1:9" x14ac:dyDescent="0.2">
      <c r="A99" s="44">
        <v>96</v>
      </c>
      <c r="B99" s="52" t="e">
        <v>#N/A</v>
      </c>
      <c r="C99" s="116" t="e">
        <v>#N/A</v>
      </c>
      <c r="D99" s="51" t="e">
        <v>#N/A</v>
      </c>
      <c r="E99" s="120" t="e">
        <v>#N/A</v>
      </c>
      <c r="F99" s="51" t="e">
        <v>#N/A</v>
      </c>
      <c r="G99" s="51" t="e">
        <v>#N/A</v>
      </c>
      <c r="H99" s="50" t="e">
        <v>#N/A</v>
      </c>
      <c r="I99" s="49" t="e">
        <v>#NUM!</v>
      </c>
    </row>
    <row r="100" spans="1:9" x14ac:dyDescent="0.2">
      <c r="A100" s="44">
        <v>97</v>
      </c>
      <c r="B100" s="52" t="e">
        <v>#N/A</v>
      </c>
      <c r="C100" s="116" t="e">
        <v>#N/A</v>
      </c>
      <c r="D100" s="51" t="e">
        <v>#N/A</v>
      </c>
      <c r="E100" s="120" t="e">
        <v>#N/A</v>
      </c>
      <c r="F100" s="51" t="e">
        <v>#N/A</v>
      </c>
      <c r="G100" s="51" t="e">
        <v>#N/A</v>
      </c>
      <c r="H100" s="50" t="e">
        <v>#N/A</v>
      </c>
      <c r="I100" s="49" t="e">
        <v>#NUM!</v>
      </c>
    </row>
    <row r="101" spans="1:9" x14ac:dyDescent="0.2">
      <c r="A101" s="44">
        <v>98</v>
      </c>
      <c r="B101" s="52" t="e">
        <v>#N/A</v>
      </c>
      <c r="C101" s="116" t="e">
        <v>#N/A</v>
      </c>
      <c r="D101" s="51" t="e">
        <v>#N/A</v>
      </c>
      <c r="E101" s="120" t="e">
        <v>#N/A</v>
      </c>
      <c r="F101" s="51" t="e">
        <v>#N/A</v>
      </c>
      <c r="G101" s="51" t="e">
        <v>#N/A</v>
      </c>
      <c r="H101" s="50" t="e">
        <v>#N/A</v>
      </c>
      <c r="I101" s="49" t="e">
        <v>#NUM!</v>
      </c>
    </row>
    <row r="102" spans="1:9" x14ac:dyDescent="0.2">
      <c r="A102" s="44">
        <v>99</v>
      </c>
      <c r="B102" s="52" t="e">
        <v>#N/A</v>
      </c>
      <c r="C102" s="116" t="e">
        <v>#N/A</v>
      </c>
      <c r="D102" s="51" t="e">
        <v>#N/A</v>
      </c>
      <c r="E102" s="120" t="e">
        <v>#N/A</v>
      </c>
      <c r="F102" s="51" t="e">
        <v>#N/A</v>
      </c>
      <c r="G102" s="51" t="e">
        <v>#N/A</v>
      </c>
      <c r="H102" s="50" t="e">
        <v>#N/A</v>
      </c>
      <c r="I102" s="49" t="e">
        <v>#NUM!</v>
      </c>
    </row>
    <row r="103" spans="1:9" x14ac:dyDescent="0.2">
      <c r="A103" s="44">
        <v>100</v>
      </c>
      <c r="B103" s="52" t="e">
        <v>#N/A</v>
      </c>
      <c r="C103" s="116" t="e">
        <v>#N/A</v>
      </c>
      <c r="D103" s="51" t="e">
        <v>#N/A</v>
      </c>
      <c r="E103" s="120" t="e">
        <v>#N/A</v>
      </c>
      <c r="F103" s="51" t="e">
        <v>#N/A</v>
      </c>
      <c r="G103" s="51" t="e">
        <v>#N/A</v>
      </c>
      <c r="H103" s="50" t="e">
        <v>#N/A</v>
      </c>
      <c r="I103" s="49" t="e">
        <v>#NUM!</v>
      </c>
    </row>
    <row r="104" spans="1:9" x14ac:dyDescent="0.2">
      <c r="A104" s="44">
        <v>101</v>
      </c>
      <c r="B104" s="52" t="e">
        <v>#N/A</v>
      </c>
      <c r="C104" s="116" t="e">
        <v>#N/A</v>
      </c>
      <c r="D104" s="51" t="e">
        <v>#N/A</v>
      </c>
      <c r="E104" s="120" t="e">
        <v>#N/A</v>
      </c>
      <c r="F104" s="51" t="e">
        <v>#N/A</v>
      </c>
      <c r="G104" s="51" t="e">
        <v>#N/A</v>
      </c>
      <c r="H104" s="50" t="e">
        <v>#N/A</v>
      </c>
      <c r="I104" s="49" t="e">
        <v>#NUM!</v>
      </c>
    </row>
    <row r="105" spans="1:9" x14ac:dyDescent="0.2">
      <c r="A105" s="44">
        <v>102</v>
      </c>
      <c r="B105" s="52" t="e">
        <v>#N/A</v>
      </c>
      <c r="C105" s="116" t="e">
        <v>#N/A</v>
      </c>
      <c r="D105" s="51" t="e">
        <v>#N/A</v>
      </c>
      <c r="E105" s="120" t="e">
        <v>#N/A</v>
      </c>
      <c r="F105" s="51" t="e">
        <v>#N/A</v>
      </c>
      <c r="G105" s="51" t="e">
        <v>#N/A</v>
      </c>
      <c r="H105" s="50" t="e">
        <v>#N/A</v>
      </c>
      <c r="I105" s="49" t="e">
        <v>#NUM!</v>
      </c>
    </row>
    <row r="106" spans="1:9" x14ac:dyDescent="0.2">
      <c r="A106" s="44">
        <v>103</v>
      </c>
      <c r="B106" s="52" t="e">
        <v>#N/A</v>
      </c>
      <c r="C106" s="116" t="e">
        <v>#N/A</v>
      </c>
      <c r="D106" s="51" t="e">
        <v>#N/A</v>
      </c>
      <c r="E106" s="120" t="e">
        <v>#N/A</v>
      </c>
      <c r="F106" s="51" t="e">
        <v>#N/A</v>
      </c>
      <c r="G106" s="51" t="e">
        <v>#N/A</v>
      </c>
      <c r="H106" s="50" t="e">
        <v>#N/A</v>
      </c>
      <c r="I106" s="49" t="e">
        <v>#NUM!</v>
      </c>
    </row>
    <row r="107" spans="1:9" x14ac:dyDescent="0.2">
      <c r="A107" s="44">
        <v>104</v>
      </c>
      <c r="B107" s="52" t="e">
        <v>#N/A</v>
      </c>
      <c r="C107" s="116" t="e">
        <v>#N/A</v>
      </c>
      <c r="D107" s="51" t="e">
        <v>#N/A</v>
      </c>
      <c r="E107" s="120" t="e">
        <v>#N/A</v>
      </c>
      <c r="F107" s="51" t="e">
        <v>#N/A</v>
      </c>
      <c r="G107" s="51" t="e">
        <v>#N/A</v>
      </c>
      <c r="H107" s="50" t="e">
        <v>#N/A</v>
      </c>
      <c r="I107" s="49" t="e">
        <v>#NUM!</v>
      </c>
    </row>
    <row r="108" spans="1:9" x14ac:dyDescent="0.2">
      <c r="A108" s="44">
        <v>105</v>
      </c>
      <c r="B108" s="52" t="e">
        <v>#N/A</v>
      </c>
      <c r="C108" s="116" t="e">
        <v>#N/A</v>
      </c>
      <c r="D108" s="51" t="e">
        <v>#N/A</v>
      </c>
      <c r="E108" s="120" t="e">
        <v>#N/A</v>
      </c>
      <c r="F108" s="51" t="e">
        <v>#N/A</v>
      </c>
      <c r="G108" s="51" t="e">
        <v>#N/A</v>
      </c>
      <c r="H108" s="50" t="e">
        <v>#N/A</v>
      </c>
      <c r="I108" s="49" t="e">
        <v>#NUM!</v>
      </c>
    </row>
    <row r="109" spans="1:9" x14ac:dyDescent="0.2">
      <c r="A109" s="44">
        <v>106</v>
      </c>
      <c r="B109" s="52" t="e">
        <v>#N/A</v>
      </c>
      <c r="C109" s="116" t="e">
        <v>#N/A</v>
      </c>
      <c r="D109" s="51" t="e">
        <v>#N/A</v>
      </c>
      <c r="E109" s="120" t="e">
        <v>#N/A</v>
      </c>
      <c r="F109" s="51" t="e">
        <v>#N/A</v>
      </c>
      <c r="G109" s="51" t="e">
        <v>#N/A</v>
      </c>
      <c r="H109" s="50" t="e">
        <v>#N/A</v>
      </c>
      <c r="I109" s="49" t="e">
        <v>#NUM!</v>
      </c>
    </row>
    <row r="110" spans="1:9" x14ac:dyDescent="0.2">
      <c r="A110" s="44">
        <v>107</v>
      </c>
      <c r="B110" s="52" t="e">
        <v>#N/A</v>
      </c>
      <c r="C110" s="116" t="e">
        <v>#N/A</v>
      </c>
      <c r="D110" s="51" t="e">
        <v>#N/A</v>
      </c>
      <c r="E110" s="120" t="e">
        <v>#N/A</v>
      </c>
      <c r="F110" s="51" t="e">
        <v>#N/A</v>
      </c>
      <c r="G110" s="51" t="e">
        <v>#N/A</v>
      </c>
      <c r="H110" s="50" t="e">
        <v>#N/A</v>
      </c>
      <c r="I110" s="49" t="e">
        <v>#NUM!</v>
      </c>
    </row>
    <row r="111" spans="1:9" x14ac:dyDescent="0.2">
      <c r="A111" s="44">
        <v>108</v>
      </c>
      <c r="B111" s="52" t="e">
        <v>#N/A</v>
      </c>
      <c r="C111" s="116" t="e">
        <v>#N/A</v>
      </c>
      <c r="D111" s="51" t="e">
        <v>#N/A</v>
      </c>
      <c r="E111" s="120" t="e">
        <v>#N/A</v>
      </c>
      <c r="F111" s="51" t="e">
        <v>#N/A</v>
      </c>
      <c r="G111" s="51" t="e">
        <v>#N/A</v>
      </c>
      <c r="H111" s="50" t="e">
        <v>#N/A</v>
      </c>
      <c r="I111" s="49" t="e">
        <v>#NUM!</v>
      </c>
    </row>
    <row r="112" spans="1:9" x14ac:dyDescent="0.2">
      <c r="A112" s="44">
        <v>109</v>
      </c>
      <c r="B112" s="52" t="e">
        <v>#N/A</v>
      </c>
      <c r="C112" s="116" t="e">
        <v>#N/A</v>
      </c>
      <c r="D112" s="51" t="e">
        <v>#N/A</v>
      </c>
      <c r="E112" s="120" t="e">
        <v>#N/A</v>
      </c>
      <c r="F112" s="51" t="e">
        <v>#N/A</v>
      </c>
      <c r="G112" s="51" t="e">
        <v>#N/A</v>
      </c>
      <c r="H112" s="50" t="e">
        <v>#N/A</v>
      </c>
      <c r="I112" s="49" t="e">
        <v>#NUM!</v>
      </c>
    </row>
    <row r="113" spans="1:9" x14ac:dyDescent="0.2">
      <c r="A113" s="44">
        <v>110</v>
      </c>
      <c r="B113" s="52" t="e">
        <v>#N/A</v>
      </c>
      <c r="C113" s="116" t="e">
        <v>#N/A</v>
      </c>
      <c r="D113" s="51" t="e">
        <v>#N/A</v>
      </c>
      <c r="E113" s="120" t="e">
        <v>#N/A</v>
      </c>
      <c r="F113" s="51" t="e">
        <v>#N/A</v>
      </c>
      <c r="G113" s="51" t="e">
        <v>#N/A</v>
      </c>
      <c r="H113" s="50" t="e">
        <v>#N/A</v>
      </c>
      <c r="I113" s="49" t="e">
        <v>#NUM!</v>
      </c>
    </row>
    <row r="114" spans="1:9" x14ac:dyDescent="0.2">
      <c r="A114" s="44">
        <v>111</v>
      </c>
      <c r="B114" s="52" t="e">
        <v>#N/A</v>
      </c>
      <c r="C114" s="116" t="e">
        <v>#N/A</v>
      </c>
      <c r="D114" s="51" t="e">
        <v>#N/A</v>
      </c>
      <c r="E114" s="120" t="e">
        <v>#N/A</v>
      </c>
      <c r="F114" s="51" t="e">
        <v>#N/A</v>
      </c>
      <c r="G114" s="51" t="e">
        <v>#N/A</v>
      </c>
      <c r="H114" s="50" t="e">
        <v>#N/A</v>
      </c>
      <c r="I114" s="49" t="e">
        <v>#NUM!</v>
      </c>
    </row>
    <row r="115" spans="1:9" x14ac:dyDescent="0.2">
      <c r="A115" s="44">
        <v>112</v>
      </c>
      <c r="B115" s="52" t="e">
        <v>#N/A</v>
      </c>
      <c r="C115" s="116" t="e">
        <v>#N/A</v>
      </c>
      <c r="D115" s="51" t="e">
        <v>#N/A</v>
      </c>
      <c r="E115" s="120" t="e">
        <v>#N/A</v>
      </c>
      <c r="F115" s="51" t="e">
        <v>#N/A</v>
      </c>
      <c r="G115" s="51" t="e">
        <v>#N/A</v>
      </c>
      <c r="H115" s="50" t="e">
        <v>#N/A</v>
      </c>
      <c r="I115" s="49" t="e">
        <v>#NUM!</v>
      </c>
    </row>
    <row r="116" spans="1:9" x14ac:dyDescent="0.2">
      <c r="A116" s="44">
        <v>113</v>
      </c>
      <c r="B116" s="52" t="e">
        <v>#N/A</v>
      </c>
      <c r="C116" s="116" t="e">
        <v>#N/A</v>
      </c>
      <c r="D116" s="51" t="e">
        <v>#N/A</v>
      </c>
      <c r="E116" s="120" t="e">
        <v>#N/A</v>
      </c>
      <c r="F116" s="51" t="e">
        <v>#N/A</v>
      </c>
      <c r="G116" s="51" t="e">
        <v>#N/A</v>
      </c>
      <c r="H116" s="50" t="e">
        <v>#N/A</v>
      </c>
      <c r="I116" s="49" t="e">
        <v>#NUM!</v>
      </c>
    </row>
    <row r="117" spans="1:9" x14ac:dyDescent="0.2">
      <c r="A117" s="44">
        <v>114</v>
      </c>
      <c r="B117" s="52" t="e">
        <v>#N/A</v>
      </c>
      <c r="C117" s="116" t="e">
        <v>#N/A</v>
      </c>
      <c r="D117" s="51" t="e">
        <v>#N/A</v>
      </c>
      <c r="E117" s="120" t="e">
        <v>#N/A</v>
      </c>
      <c r="F117" s="51" t="e">
        <v>#N/A</v>
      </c>
      <c r="G117" s="51" t="e">
        <v>#N/A</v>
      </c>
      <c r="H117" s="50" t="e">
        <v>#N/A</v>
      </c>
      <c r="I117" s="49" t="e">
        <v>#NUM!</v>
      </c>
    </row>
    <row r="118" spans="1:9" x14ac:dyDescent="0.2">
      <c r="A118" s="44">
        <v>115</v>
      </c>
      <c r="B118" s="52" t="e">
        <v>#N/A</v>
      </c>
      <c r="C118" s="116" t="e">
        <v>#N/A</v>
      </c>
      <c r="D118" s="51" t="e">
        <v>#N/A</v>
      </c>
      <c r="E118" s="120" t="e">
        <v>#N/A</v>
      </c>
      <c r="F118" s="51" t="e">
        <v>#N/A</v>
      </c>
      <c r="G118" s="51" t="e">
        <v>#N/A</v>
      </c>
      <c r="H118" s="50" t="e">
        <v>#N/A</v>
      </c>
      <c r="I118" s="49" t="e">
        <v>#NUM!</v>
      </c>
    </row>
    <row r="119" spans="1:9" x14ac:dyDescent="0.2">
      <c r="A119" s="44">
        <v>116</v>
      </c>
      <c r="B119" s="52" t="e">
        <v>#N/A</v>
      </c>
      <c r="C119" s="116" t="e">
        <v>#N/A</v>
      </c>
      <c r="D119" s="51" t="e">
        <v>#N/A</v>
      </c>
      <c r="E119" s="120" t="e">
        <v>#N/A</v>
      </c>
      <c r="F119" s="51" t="e">
        <v>#N/A</v>
      </c>
      <c r="G119" s="51" t="e">
        <v>#N/A</v>
      </c>
      <c r="H119" s="50" t="e">
        <v>#N/A</v>
      </c>
      <c r="I119" s="49" t="e">
        <v>#NUM!</v>
      </c>
    </row>
    <row r="120" spans="1:9" x14ac:dyDescent="0.2">
      <c r="A120" s="44">
        <v>117</v>
      </c>
      <c r="B120" s="52" t="e">
        <v>#N/A</v>
      </c>
      <c r="C120" s="116" t="e">
        <v>#N/A</v>
      </c>
      <c r="D120" s="51" t="e">
        <v>#N/A</v>
      </c>
      <c r="E120" s="120" t="e">
        <v>#N/A</v>
      </c>
      <c r="F120" s="51" t="e">
        <v>#N/A</v>
      </c>
      <c r="G120" s="51" t="e">
        <v>#N/A</v>
      </c>
      <c r="H120" s="50" t="e">
        <v>#N/A</v>
      </c>
      <c r="I120" s="49" t="e">
        <v>#NUM!</v>
      </c>
    </row>
    <row r="121" spans="1:9" x14ac:dyDescent="0.2">
      <c r="A121" s="44">
        <v>118</v>
      </c>
      <c r="B121" s="52" t="e">
        <v>#N/A</v>
      </c>
      <c r="C121" s="116" t="e">
        <v>#N/A</v>
      </c>
      <c r="D121" s="51" t="e">
        <v>#N/A</v>
      </c>
      <c r="E121" s="120" t="e">
        <v>#N/A</v>
      </c>
      <c r="F121" s="51" t="e">
        <v>#N/A</v>
      </c>
      <c r="G121" s="51" t="e">
        <v>#N/A</v>
      </c>
      <c r="H121" s="50" t="e">
        <v>#N/A</v>
      </c>
      <c r="I121" s="49" t="e">
        <v>#NUM!</v>
      </c>
    </row>
    <row r="122" spans="1:9" x14ac:dyDescent="0.2">
      <c r="A122" s="44">
        <v>119</v>
      </c>
      <c r="B122" s="52" t="e">
        <v>#N/A</v>
      </c>
      <c r="C122" s="116" t="e">
        <v>#N/A</v>
      </c>
      <c r="D122" s="51" t="e">
        <v>#N/A</v>
      </c>
      <c r="E122" s="120" t="e">
        <v>#N/A</v>
      </c>
      <c r="F122" s="51" t="e">
        <v>#N/A</v>
      </c>
      <c r="G122" s="51" t="e">
        <v>#N/A</v>
      </c>
      <c r="H122" s="50" t="e">
        <v>#N/A</v>
      </c>
      <c r="I122" s="49" t="e">
        <v>#NUM!</v>
      </c>
    </row>
    <row r="123" spans="1:9" x14ac:dyDescent="0.2">
      <c r="A123" s="44">
        <v>120</v>
      </c>
      <c r="B123" s="48" t="e">
        <v>#N/A</v>
      </c>
      <c r="C123" s="115" t="e">
        <v>#N/A</v>
      </c>
      <c r="D123" s="47" t="e">
        <v>#N/A</v>
      </c>
      <c r="E123" s="119" t="e">
        <v>#N/A</v>
      </c>
      <c r="F123" s="47" t="e">
        <v>#N/A</v>
      </c>
      <c r="G123" s="47" t="e">
        <v>#N/A</v>
      </c>
      <c r="H123" s="46" t="e">
        <v>#N/A</v>
      </c>
      <c r="I123" s="45" t="e">
        <v>#NUM!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AB102"/>
  <sheetViews>
    <sheetView showGridLines="0" tabSelected="1" workbookViewId="0"/>
  </sheetViews>
  <sheetFormatPr defaultColWidth="9.28515625" defaultRowHeight="11.25" x14ac:dyDescent="0.2"/>
  <cols>
    <col min="1" max="2" width="2.7109375" style="1" customWidth="1"/>
    <col min="3" max="3" width="14.140625" style="1" bestFit="1" customWidth="1"/>
    <col min="4" max="4" width="18.28515625" style="1" bestFit="1" customWidth="1"/>
    <col min="5" max="5" width="14.140625" style="1" bestFit="1" customWidth="1"/>
    <col min="6" max="7" width="9" style="1" customWidth="1"/>
    <col min="8" max="8" width="20.28515625" style="1" customWidth="1"/>
    <col min="9" max="9" width="20.28515625" style="1" bestFit="1" customWidth="1"/>
    <col min="10" max="10" width="2" style="1" bestFit="1" customWidth="1"/>
    <col min="11" max="11" width="2.7109375" style="1" customWidth="1"/>
    <col min="12" max="12" width="18.28515625" style="1" bestFit="1" customWidth="1"/>
    <col min="13" max="13" width="26.5703125" style="1" bestFit="1" customWidth="1"/>
    <col min="14" max="16384" width="9.28515625" style="1"/>
  </cols>
  <sheetData>
    <row r="1" spans="1:28" ht="12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</row>
    <row r="2" spans="1:28" x14ac:dyDescent="0.2">
      <c r="A2" s="3"/>
      <c r="B2" s="19"/>
      <c r="C2" s="42"/>
      <c r="D2" s="42"/>
      <c r="E2" s="42"/>
      <c r="F2" s="42"/>
      <c r="G2" s="42"/>
      <c r="H2" s="42"/>
      <c r="I2" s="42"/>
      <c r="J2" s="18" t="s">
        <v>0</v>
      </c>
      <c r="K2" s="4"/>
      <c r="L2" s="36" t="s">
        <v>14</v>
      </c>
      <c r="M2" s="43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"/>
      <c r="AA2" s="3"/>
      <c r="AB2" s="3"/>
    </row>
    <row r="3" spans="1:28" ht="16.5" x14ac:dyDescent="0.2">
      <c r="A3" s="3"/>
      <c r="B3" s="13"/>
      <c r="C3" s="30" t="s">
        <v>13</v>
      </c>
      <c r="D3" s="29"/>
      <c r="E3" s="29"/>
      <c r="F3" s="29"/>
      <c r="G3" s="29"/>
      <c r="H3" s="29"/>
      <c r="I3" s="28"/>
      <c r="J3" s="8" t="s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3"/>
      <c r="AB3" s="3"/>
    </row>
    <row r="4" spans="1:28" x14ac:dyDescent="0.2">
      <c r="A4" s="3"/>
      <c r="B4" s="13"/>
      <c r="C4" s="27" t="s">
        <v>12</v>
      </c>
      <c r="D4" s="26" t="s">
        <v>11</v>
      </c>
      <c r="E4" s="26" t="s">
        <v>10</v>
      </c>
      <c r="F4" s="26"/>
      <c r="G4" s="26"/>
      <c r="H4" s="26"/>
      <c r="I4" s="25" t="s">
        <v>1</v>
      </c>
      <c r="J4" s="8" t="s">
        <v>0</v>
      </c>
      <c r="K4" s="4"/>
      <c r="L4" s="36" t="s">
        <v>9</v>
      </c>
      <c r="M4" s="35" t="s">
        <v>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  <c r="AA4" s="3"/>
      <c r="AB4" s="3"/>
    </row>
    <row r="5" spans="1:28" x14ac:dyDescent="0.2">
      <c r="A5" s="3"/>
      <c r="B5" s="13"/>
      <c r="C5" s="41"/>
      <c r="D5" s="40"/>
      <c r="E5" s="39"/>
      <c r="F5" s="38"/>
      <c r="G5" s="38"/>
      <c r="H5" s="38"/>
      <c r="I5" s="37"/>
      <c r="J5" s="8" t="s">
        <v>0</v>
      </c>
      <c r="K5" s="4"/>
      <c r="L5" s="36" t="s">
        <v>72</v>
      </c>
      <c r="M5" s="35" t="str">
        <f>_xll.cfyql_Version()</f>
        <v>1.7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</row>
    <row r="6" spans="1:28" x14ac:dyDescent="0.2">
      <c r="A6" s="3"/>
      <c r="B6" s="34"/>
      <c r="C6" s="17"/>
      <c r="D6" s="16"/>
      <c r="E6" s="32"/>
      <c r="F6" s="32"/>
      <c r="G6" s="32"/>
      <c r="H6" s="32"/>
      <c r="I6" s="31"/>
      <c r="J6" s="8" t="s">
        <v>0</v>
      </c>
      <c r="K6" s="4"/>
      <c r="L6" s="36" t="s">
        <v>7</v>
      </c>
      <c r="M6" s="35">
        <f>_xll.cfyql_ObjectCount()</f>
        <v>1149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/>
      <c r="AA6" s="3"/>
      <c r="AB6" s="3"/>
    </row>
    <row r="7" spans="1:28" x14ac:dyDescent="0.2">
      <c r="A7" s="3"/>
      <c r="B7" s="34"/>
      <c r="C7" s="17"/>
      <c r="D7" s="16"/>
      <c r="E7" s="33"/>
      <c r="F7" s="32"/>
      <c r="G7" s="32"/>
      <c r="H7" s="32"/>
      <c r="I7" s="31"/>
      <c r="J7" s="8" t="s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  <c r="AA7" s="3"/>
      <c r="AB7" s="3"/>
    </row>
    <row r="8" spans="1:28" ht="16.5" x14ac:dyDescent="0.2">
      <c r="A8" s="3"/>
      <c r="B8" s="13"/>
      <c r="C8" s="30" t="s">
        <v>6</v>
      </c>
      <c r="D8" s="29"/>
      <c r="E8" s="29"/>
      <c r="F8" s="29"/>
      <c r="G8" s="29"/>
      <c r="H8" s="29"/>
      <c r="I8" s="28"/>
      <c r="J8" s="8" t="s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  <c r="AB8" s="3"/>
    </row>
    <row r="9" spans="1:28" x14ac:dyDescent="0.2">
      <c r="A9" s="3"/>
      <c r="B9" s="13"/>
      <c r="C9" s="27" t="s">
        <v>4</v>
      </c>
      <c r="D9" s="26" t="s">
        <v>3</v>
      </c>
      <c r="E9" s="26" t="s">
        <v>2</v>
      </c>
      <c r="F9" s="26"/>
      <c r="G9" s="26"/>
      <c r="H9" s="26"/>
      <c r="I9" s="25" t="s">
        <v>1</v>
      </c>
      <c r="J9" s="8" t="s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  <c r="AA9" s="3"/>
      <c r="AB9" s="3"/>
    </row>
    <row r="10" spans="1:28" x14ac:dyDescent="0.2">
      <c r="A10" s="3"/>
      <c r="B10" s="13"/>
      <c r="C10" s="24"/>
      <c r="D10" s="23"/>
      <c r="E10" s="22"/>
      <c r="F10" s="22"/>
      <c r="G10" s="22"/>
      <c r="H10" s="22"/>
      <c r="I10" s="21"/>
      <c r="J10" s="8" t="s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  <c r="AA10" s="3"/>
      <c r="AB10" s="3"/>
    </row>
    <row r="11" spans="1:28" x14ac:dyDescent="0.2">
      <c r="A11" s="3"/>
      <c r="B11" s="13"/>
      <c r="C11" s="17" t="str">
        <f>UPPER(Currency)&amp;"STD"</f>
        <v>GBPSTD</v>
      </c>
      <c r="D11" s="16">
        <f>_xll.cfyql_TermStructureReferenceDate(C11,Trigger)</f>
        <v>42180</v>
      </c>
      <c r="E11" s="15">
        <f>_xll.cfyql_YieldTermStructureDiscount(C11,D11)</f>
        <v>1</v>
      </c>
      <c r="F11" s="15"/>
      <c r="G11" s="15"/>
      <c r="H11" s="15"/>
      <c r="I11" s="20"/>
      <c r="J11" s="8" t="s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/>
      <c r="AA11" s="3"/>
      <c r="AB11" s="3"/>
    </row>
    <row r="12" spans="1:28" x14ac:dyDescent="0.2">
      <c r="A12" s="3"/>
      <c r="B12" s="13"/>
      <c r="C12" s="17" t="str">
        <f>UPPER(Currency)&amp;"ON"</f>
        <v>GBPON</v>
      </c>
      <c r="D12" s="16">
        <f>_xll.cfyql_TermStructureReferenceDate(C12,Trigger)</f>
        <v>42180</v>
      </c>
      <c r="E12" s="15">
        <f>_xll.cfyql_YieldTermStructureDiscount(C12,D12)</f>
        <v>1</v>
      </c>
      <c r="F12" s="15"/>
      <c r="G12" s="15"/>
      <c r="H12" s="15"/>
      <c r="I12" s="20"/>
      <c r="J12" s="8" t="s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3"/>
      <c r="AB12" s="3"/>
    </row>
    <row r="13" spans="1:28" x14ac:dyDescent="0.2">
      <c r="A13" s="3"/>
      <c r="B13" s="13"/>
      <c r="C13" s="17" t="str">
        <f>UPPER(Currency)&amp;"1M"</f>
        <v>GBP1M</v>
      </c>
      <c r="D13" s="16">
        <f>_xll.cfyql_TermStructureReferenceDate(C13,Trigger)</f>
        <v>42180</v>
      </c>
      <c r="E13" s="15">
        <f>_xll.cfyql_YieldTermStructureDiscount(C13,D13)</f>
        <v>1</v>
      </c>
      <c r="F13" s="15"/>
      <c r="G13" s="15"/>
      <c r="H13" s="15"/>
      <c r="I13" s="14"/>
      <c r="J13" s="8" t="s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3"/>
      <c r="AB13" s="3"/>
    </row>
    <row r="14" spans="1:28" x14ac:dyDescent="0.2">
      <c r="A14" s="3"/>
      <c r="B14" s="13"/>
      <c r="C14" s="17" t="str">
        <f>UPPER(Currency)&amp;"3M"</f>
        <v>GBP3M</v>
      </c>
      <c r="D14" s="16">
        <f>_xll.cfyql_TermStructureReferenceDate(C14,Trigger)</f>
        <v>42180</v>
      </c>
      <c r="E14" s="15">
        <f>_xll.cfyql_YieldTermStructureDiscount(C14,D14)</f>
        <v>1</v>
      </c>
      <c r="F14" s="15"/>
      <c r="G14" s="15"/>
      <c r="H14" s="15"/>
      <c r="I14" s="14"/>
      <c r="J14" s="8" t="s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3"/>
      <c r="AB14" s="3"/>
    </row>
    <row r="15" spans="1:28" x14ac:dyDescent="0.2">
      <c r="A15" s="3"/>
      <c r="B15" s="13"/>
      <c r="C15" s="17" t="str">
        <f>UPPER(Currency)&amp;"6M"</f>
        <v>GBP6M</v>
      </c>
      <c r="D15" s="16">
        <f>_xll.cfyql_TermStructureReferenceDate(C15,Trigger)</f>
        <v>42180</v>
      </c>
      <c r="E15" s="15">
        <f>_xll.cfyql_YieldTermStructureDiscount(C15,D15)</f>
        <v>1</v>
      </c>
      <c r="F15" s="15"/>
      <c r="G15" s="15"/>
      <c r="H15" s="15"/>
      <c r="I15" s="14"/>
      <c r="J15" s="8" t="s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3"/>
      <c r="AB15" s="3"/>
    </row>
    <row r="16" spans="1:28" x14ac:dyDescent="0.2">
      <c r="A16" s="3"/>
      <c r="B16" s="13"/>
      <c r="C16" s="12" t="str">
        <f>UPPER(Currency)&amp;"1Y"</f>
        <v>GBP1Y</v>
      </c>
      <c r="D16" s="11">
        <f>_xll.cfyql_TermStructureReferenceDate(C16,Trigger)</f>
        <v>42180</v>
      </c>
      <c r="E16" s="10">
        <f>_xll.cfyql_YieldTermStructureDiscount(C16,D16)</f>
        <v>1</v>
      </c>
      <c r="F16" s="10"/>
      <c r="G16" s="10"/>
      <c r="H16" s="10"/>
      <c r="I16" s="9"/>
      <c r="J16" s="8" t="s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/>
      <c r="AA16" s="3"/>
      <c r="AB16" s="3"/>
    </row>
    <row r="17" spans="1:28" ht="12" thickBot="1" x14ac:dyDescent="0.25">
      <c r="A17" s="3"/>
      <c r="B17" s="7"/>
      <c r="C17" s="6"/>
      <c r="D17" s="6"/>
      <c r="E17" s="6"/>
      <c r="F17" s="6"/>
      <c r="G17" s="6"/>
      <c r="H17" s="6"/>
      <c r="I17" s="6"/>
      <c r="J17" s="5" t="s"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/>
      <c r="AA17" s="3"/>
      <c r="AB17" s="3"/>
    </row>
    <row r="18" spans="1:28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/>
      <c r="AA18" s="3"/>
      <c r="AB18" s="3"/>
    </row>
    <row r="19" spans="1:28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  <c r="AB19" s="3"/>
    </row>
    <row r="20" spans="1:28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/>
      <c r="AA20" s="3"/>
      <c r="AB20" s="3"/>
    </row>
    <row r="21" spans="1:28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3"/>
      <c r="AB21" s="3"/>
    </row>
    <row r="22" spans="1:28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  <c r="AB22" s="3"/>
    </row>
    <row r="23" spans="1:28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3"/>
      <c r="AB23" s="3"/>
    </row>
    <row r="24" spans="1:28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3"/>
      <c r="AB24" s="3"/>
    </row>
    <row r="25" spans="1:28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</row>
    <row r="26" spans="1:28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  <c r="AB26" s="3"/>
    </row>
    <row r="27" spans="1:28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</row>
    <row r="28" spans="1:28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</row>
    <row r="29" spans="1:28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</row>
    <row r="30" spans="1:28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  <c r="AA30" s="3"/>
      <c r="AB30" s="3"/>
    </row>
    <row r="31" spans="1:28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</row>
    <row r="32" spans="1:28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</row>
    <row r="33" spans="1:28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</row>
    <row r="34" spans="1:28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"/>
      <c r="AA34" s="3"/>
      <c r="AB34" s="3"/>
    </row>
    <row r="35" spans="1:28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"/>
      <c r="AA35" s="3"/>
      <c r="AB35" s="3"/>
    </row>
    <row r="36" spans="1:28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"/>
      <c r="AA36" s="3"/>
      <c r="AB36" s="3"/>
    </row>
    <row r="37" spans="1:28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"/>
      <c r="AA37" s="3"/>
      <c r="AB37" s="3"/>
    </row>
    <row r="38" spans="1:28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"/>
      <c r="AA38" s="3"/>
      <c r="AB38" s="3"/>
    </row>
    <row r="39" spans="1:28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  <c r="AA39" s="3"/>
      <c r="AB39" s="3"/>
    </row>
    <row r="40" spans="1:28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/>
      <c r="AA40" s="3"/>
      <c r="AB40" s="3"/>
    </row>
    <row r="41" spans="1:28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"/>
      <c r="AA41" s="3"/>
      <c r="AB41" s="3"/>
    </row>
    <row r="42" spans="1:28" x14ac:dyDescent="0.2">
      <c r="A42" s="3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2" customFormat="1" x14ac:dyDescent="0.2"/>
    <row r="102" spans="1:28" s="2" customFormat="1" x14ac:dyDescent="0.2">
      <c r="B102" s="1"/>
      <c r="C102" s="1"/>
      <c r="D102" s="1"/>
      <c r="E102" s="1"/>
      <c r="F102" s="1"/>
      <c r="G102" s="1"/>
      <c r="H102" s="1"/>
      <c r="I102" s="1"/>
      <c r="J102" s="1"/>
    </row>
  </sheetData>
  <dataValidations count="1">
    <dataValidation type="list" allowBlank="1" showInputMessage="1" showErrorMessage="1" sqref="M4">
      <formula1>"EUR,USD,GBP,JPY,CHF,AUD,CNY,CNH,HKD"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Pricing_IRS</vt:lpstr>
      <vt:lpstr>SecondLegAdmortization_IRS</vt:lpstr>
      <vt:lpstr>MainChecks</vt:lpstr>
      <vt:lpstr>AdditionalCF</vt:lpstr>
      <vt:lpstr>MainChecks!Currency</vt:lpstr>
      <vt:lpstr>Pricing_IRS!Currency</vt:lpstr>
      <vt:lpstr>SecondLegAdmortization_IRS!Currency</vt:lpstr>
      <vt:lpstr>SecondLegAdmortization_IRS!Custom</vt:lpstr>
      <vt:lpstr>SecondLegAdmortization_IRS!Dates</vt:lpstr>
      <vt:lpstr>DiscountCurve</vt:lpstr>
      <vt:lpstr>SecondLegAdmortization_IRS!Effective</vt:lpstr>
      <vt:lpstr>Effective</vt:lpstr>
      <vt:lpstr>FirstIndex</vt:lpstr>
      <vt:lpstr>FirstLegCF</vt:lpstr>
      <vt:lpstr>SecondLegAdmortization_IRS!FirstNominal</vt:lpstr>
      <vt:lpstr>SecondLegAdmortization_IRS!French</vt:lpstr>
      <vt:lpstr>IncludeSettlementDate</vt:lpstr>
      <vt:lpstr>SecondLegAdmortization_IRS!None</vt:lpstr>
      <vt:lpstr>NPV</vt:lpstr>
      <vt:lpstr>NPVDate</vt:lpstr>
      <vt:lpstr>SecondLegAdmortization_IRS!Payments</vt:lpstr>
      <vt:lpstr>SecondLegAdmortization_IRS!Rate</vt:lpstr>
      <vt:lpstr>SecondLegAdmortization_IRS!Schedule</vt:lpstr>
      <vt:lpstr>SecondLegCF</vt:lpstr>
      <vt:lpstr>Pricing_IRS!SettlementDate</vt:lpstr>
      <vt:lpstr>SecondLegAdmortization_IRS!SettlementDate</vt:lpstr>
      <vt:lpstr>SecondLegAdmortization_IRS!Step</vt:lpstr>
      <vt:lpstr>SecondLegAdmortization_IRS!StepDecrement</vt:lpstr>
      <vt:lpstr>SwapID</vt:lpstr>
      <vt:lpstr>MainChecks!Trigger</vt:lpstr>
      <vt:lpstr>SecondLegAdmortization_IRS!Type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2015-11-08T09:06:37Z</dcterms:created>
  <dcterms:modified xsi:type="dcterms:W3CDTF">2015-11-08T10:29:34Z</dcterms:modified>
</cp:coreProperties>
</file>