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puccini/Kickstarter-Analysis/"/>
    </mc:Choice>
  </mc:AlternateContent>
  <xr:revisionPtr revIDLastSave="0" documentId="13_ncr:1_{577A0074-9CB2-5C4A-8A44-5CD5CE354942}" xr6:coauthVersionLast="36" xr6:coauthVersionMax="36" xr10:uidLastSave="{00000000-0000-0000-0000-000000000000}"/>
  <bookViews>
    <workbookView xWindow="-38400" yWindow="-1280" windowWidth="38400" windowHeight="21140" xr2:uid="{00000000-000D-0000-FFFF-FFFF00000000}"/>
  </bookViews>
  <sheets>
    <sheet name="Data" sheetId="1" r:id="rId1"/>
    <sheet name="State-Category" sheetId="3" r:id="rId2"/>
    <sheet name="State-SubCategory" sheetId="4" r:id="rId3"/>
    <sheet name="State-Time" sheetId="5" r:id="rId4"/>
    <sheet name="Category-Trend" sheetId="11" r:id="rId5"/>
    <sheet name="State-Country" sheetId="8" r:id="rId6"/>
    <sheet name="Backer-Category" sheetId="12" r:id="rId7"/>
    <sheet name="Outcomes" sheetId="9" r:id="rId8"/>
    <sheet name="Statistic-Analysis" sheetId="14" r:id="rId9"/>
    <sheet name="Success" sheetId="10" r:id="rId10"/>
    <sheet name="Failed" sheetId="13" r:id="rId11"/>
  </sheets>
  <definedNames>
    <definedName name="_xlnm._FilterDatabase" localSheetId="0" hidden="1">Data!$A$1:$Y$4115</definedName>
    <definedName name="_xlnm._FilterDatabase" localSheetId="9" hidden="1">Success!$A$1:$C$2186</definedName>
  </definedNames>
  <calcPr calcId="181029"/>
  <pivotCaches>
    <pivotCache cacheId="5" r:id="rId12"/>
    <pivotCache cacheId="6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4" l="1"/>
  <c r="H2" i="14" l="1"/>
  <c r="F2" i="14"/>
  <c r="E2" i="14"/>
  <c r="D2" i="14"/>
  <c r="C2" i="14"/>
  <c r="B3" i="14"/>
  <c r="B2" i="14"/>
  <c r="L3" i="14" l="1"/>
  <c r="L2" i="14"/>
  <c r="K3" i="14"/>
  <c r="K2" i="14"/>
  <c r="D3" i="14"/>
  <c r="M3" i="14" l="1"/>
  <c r="N3" i="14" s="1"/>
  <c r="M2" i="14"/>
  <c r="O2" i="14" s="1"/>
  <c r="C1075" i="13" l="1"/>
  <c r="C1079" i="13"/>
  <c r="C1091" i="13"/>
  <c r="C1095" i="13"/>
  <c r="C1107" i="13"/>
  <c r="C1111" i="13"/>
  <c r="C1123" i="13"/>
  <c r="C1127" i="13"/>
  <c r="C1139" i="13"/>
  <c r="C1143" i="13"/>
  <c r="C1155" i="13"/>
  <c r="C1159" i="13"/>
  <c r="C1171" i="13"/>
  <c r="C1175" i="13"/>
  <c r="C1187" i="13"/>
  <c r="C1191" i="13"/>
  <c r="C1203" i="13"/>
  <c r="C1207" i="13"/>
  <c r="C1219" i="13"/>
  <c r="C1223" i="13"/>
  <c r="C1235" i="13"/>
  <c r="C1239" i="13"/>
  <c r="C1251" i="13"/>
  <c r="C1255" i="13"/>
  <c r="C1267" i="13"/>
  <c r="C1271" i="13"/>
  <c r="C1283" i="13"/>
  <c r="C1287" i="13"/>
  <c r="C1299" i="13"/>
  <c r="C1303" i="13"/>
  <c r="C1315" i="13"/>
  <c r="C1319" i="13"/>
  <c r="C1331" i="13"/>
  <c r="C1335" i="13"/>
  <c r="C1347" i="13"/>
  <c r="C1351" i="13"/>
  <c r="C1363" i="13"/>
  <c r="C1367" i="13"/>
  <c r="C1379" i="13"/>
  <c r="C1383" i="13"/>
  <c r="C1395" i="13"/>
  <c r="C1399" i="13"/>
  <c r="C1411" i="13"/>
  <c r="C1415" i="13"/>
  <c r="C1427" i="13"/>
  <c r="C1431" i="13"/>
  <c r="C1443" i="13"/>
  <c r="C1447" i="13"/>
  <c r="C1459" i="13"/>
  <c r="C1463" i="13"/>
  <c r="C697" i="13"/>
  <c r="C705" i="13"/>
  <c r="C729" i="13"/>
  <c r="C737" i="13"/>
  <c r="C761" i="13"/>
  <c r="C769" i="13"/>
  <c r="C793" i="13"/>
  <c r="C801" i="13"/>
  <c r="C825" i="13"/>
  <c r="C690" i="13"/>
  <c r="C714" i="13"/>
  <c r="C722" i="13"/>
  <c r="C746" i="13"/>
  <c r="C754" i="13"/>
  <c r="C778" i="13"/>
  <c r="C786" i="13"/>
  <c r="C810" i="13"/>
  <c r="C818" i="13"/>
  <c r="C849" i="13"/>
  <c r="C865" i="13"/>
  <c r="C904" i="13"/>
  <c r="C912" i="13"/>
  <c r="C936" i="13"/>
  <c r="C944" i="13"/>
  <c r="C968" i="13"/>
  <c r="C976" i="13"/>
  <c r="C1000" i="13"/>
  <c r="C1008" i="13"/>
  <c r="C1032" i="13"/>
  <c r="C1040" i="13"/>
  <c r="C1064" i="13"/>
  <c r="C1072" i="13"/>
  <c r="C1096" i="13"/>
  <c r="C1104" i="13"/>
  <c r="C1128" i="13"/>
  <c r="C1136" i="13"/>
  <c r="C1160" i="13"/>
  <c r="C1168" i="13"/>
  <c r="C1192" i="13"/>
  <c r="C1200" i="13"/>
  <c r="C1224" i="13"/>
  <c r="C1232" i="13"/>
  <c r="C1256" i="13"/>
  <c r="C1264" i="13"/>
  <c r="C1288" i="13"/>
  <c r="C1296" i="13"/>
  <c r="C1320" i="13"/>
  <c r="C1328" i="13"/>
  <c r="C1352" i="13"/>
  <c r="C1360" i="13"/>
  <c r="C1384" i="13"/>
  <c r="C1392" i="13"/>
  <c r="C1416" i="13"/>
  <c r="C1424" i="13"/>
  <c r="C1448" i="13"/>
  <c r="C1456" i="13"/>
  <c r="C1474" i="13"/>
  <c r="C1478" i="13"/>
  <c r="C1490" i="13"/>
  <c r="C1494" i="13"/>
  <c r="C1506" i="13"/>
  <c r="C1510" i="13"/>
  <c r="C1522" i="13"/>
  <c r="C1526" i="13"/>
  <c r="C850" i="13"/>
  <c r="C866" i="13"/>
  <c r="C905" i="13"/>
  <c r="C913" i="13"/>
  <c r="C937" i="13"/>
  <c r="C945" i="13"/>
  <c r="C969" i="13"/>
  <c r="C977" i="13"/>
  <c r="C1001" i="13"/>
  <c r="C1009" i="13"/>
  <c r="C1033" i="13"/>
  <c r="C1041" i="13"/>
  <c r="C1065" i="13"/>
  <c r="C1073" i="13"/>
  <c r="C1097" i="13"/>
  <c r="C1105" i="13"/>
  <c r="C1129" i="13"/>
  <c r="C1137" i="13"/>
  <c r="C1161" i="13"/>
  <c r="C1169" i="13"/>
  <c r="C1193" i="13"/>
  <c r="C1201" i="13"/>
  <c r="C1225" i="13"/>
  <c r="C1233" i="13"/>
  <c r="C1257" i="13"/>
  <c r="C1265" i="13"/>
  <c r="C1289" i="13"/>
  <c r="C1297" i="13"/>
  <c r="C1321" i="13"/>
  <c r="C1329" i="13"/>
  <c r="C1353" i="13"/>
  <c r="C1361" i="13"/>
  <c r="C1385" i="13"/>
  <c r="C1393" i="13"/>
  <c r="C1417" i="13"/>
  <c r="C1425" i="13"/>
  <c r="C1449" i="13"/>
  <c r="C1457" i="13"/>
  <c r="C1475" i="13"/>
  <c r="C1479" i="13"/>
  <c r="C1491" i="13"/>
  <c r="C1495" i="13"/>
  <c r="C1507" i="13"/>
  <c r="C1511" i="13"/>
  <c r="C1523" i="13"/>
  <c r="C1527" i="13"/>
  <c r="C857" i="13"/>
  <c r="C873" i="13"/>
  <c r="C908" i="13"/>
  <c r="C916" i="13"/>
  <c r="C940" i="13"/>
  <c r="C948" i="13"/>
  <c r="C972" i="13"/>
  <c r="C980" i="13"/>
  <c r="C1004" i="13"/>
  <c r="C1012" i="13"/>
  <c r="C1036" i="13"/>
  <c r="C1044" i="13"/>
  <c r="C1068" i="13"/>
  <c r="C1076" i="13"/>
  <c r="C1100" i="13"/>
  <c r="C1108" i="13"/>
  <c r="C1132" i="13"/>
  <c r="C1140" i="13"/>
  <c r="C1164" i="13"/>
  <c r="C1172" i="13"/>
  <c r="C1196" i="13"/>
  <c r="C1204" i="13"/>
  <c r="C1228" i="13"/>
  <c r="C1236" i="13"/>
  <c r="C1260" i="13"/>
  <c r="C1268" i="13"/>
  <c r="C1292" i="13"/>
  <c r="C1300" i="13"/>
  <c r="C1324" i="13"/>
  <c r="C1332" i="13"/>
  <c r="C1356" i="13"/>
  <c r="C1364" i="13"/>
  <c r="C1388" i="13"/>
  <c r="C1396" i="13"/>
  <c r="C1420" i="13"/>
  <c r="C1428" i="13"/>
  <c r="C1452" i="13"/>
  <c r="C1460" i="13"/>
  <c r="C1476" i="13"/>
  <c r="C1480" i="13"/>
  <c r="C1492" i="13"/>
  <c r="C1496" i="13"/>
  <c r="C1508" i="13"/>
  <c r="C842" i="13"/>
  <c r="C890" i="13"/>
  <c r="C901" i="13"/>
  <c r="C925" i="13"/>
  <c r="C933" i="13"/>
  <c r="C957" i="13"/>
  <c r="C965" i="13"/>
  <c r="C989" i="13"/>
  <c r="C997" i="13"/>
  <c r="C1021" i="13"/>
  <c r="C1029" i="13"/>
  <c r="C1053" i="13"/>
  <c r="C1061" i="13"/>
  <c r="C1085" i="13"/>
  <c r="C1093" i="13"/>
  <c r="C1117" i="13"/>
  <c r="C1125" i="13"/>
  <c r="C1149" i="13"/>
  <c r="C1157" i="13"/>
  <c r="C1181" i="13"/>
  <c r="C1189" i="13"/>
  <c r="C1213" i="13"/>
  <c r="C1221" i="13"/>
  <c r="C1245" i="13"/>
  <c r="C1253" i="13"/>
  <c r="C1277" i="13"/>
  <c r="C1285" i="13"/>
  <c r="C1309" i="13"/>
  <c r="C1317" i="13"/>
  <c r="C1341" i="13"/>
  <c r="C1349" i="13"/>
  <c r="C1373" i="13"/>
  <c r="C1381" i="13"/>
  <c r="C1405" i="13"/>
  <c r="C1413" i="13"/>
  <c r="C1437" i="13"/>
  <c r="C1445" i="13"/>
  <c r="C1469" i="13"/>
  <c r="C1473" i="13"/>
  <c r="C1485" i="13"/>
  <c r="C1489" i="13"/>
  <c r="C1501" i="13"/>
  <c r="C1505" i="13"/>
  <c r="C1525" i="13"/>
  <c r="C1524" i="13"/>
  <c r="C1520" i="13"/>
  <c r="C1528" i="13"/>
  <c r="C1529" i="13"/>
  <c r="C1516" i="13"/>
  <c r="O3" i="14"/>
  <c r="C735" i="13" s="1"/>
  <c r="N2" i="14"/>
  <c r="C40" i="10" s="1"/>
  <c r="C128" i="10"/>
  <c r="C160" i="10"/>
  <c r="C180" i="10"/>
  <c r="C184" i="10"/>
  <c r="C196" i="10"/>
  <c r="C200" i="10"/>
  <c r="C212" i="10"/>
  <c r="C216" i="10"/>
  <c r="C228" i="10"/>
  <c r="C232" i="10"/>
  <c r="C244" i="10"/>
  <c r="C248" i="10"/>
  <c r="C260" i="10"/>
  <c r="C264" i="10"/>
  <c r="C276" i="10"/>
  <c r="C280" i="10"/>
  <c r="C284" i="10"/>
  <c r="C288" i="10"/>
  <c r="C292" i="10"/>
  <c r="C296" i="10"/>
  <c r="C300" i="10"/>
  <c r="C304" i="10"/>
  <c r="C308" i="10"/>
  <c r="C312" i="10"/>
  <c r="C316" i="10"/>
  <c r="C320" i="10"/>
  <c r="C324" i="10"/>
  <c r="C328" i="10"/>
  <c r="C332" i="10"/>
  <c r="C336" i="10"/>
  <c r="C5" i="10"/>
  <c r="C10" i="10"/>
  <c r="C15" i="10"/>
  <c r="C21" i="10"/>
  <c r="C26" i="10"/>
  <c r="C31" i="10"/>
  <c r="C37" i="10"/>
  <c r="C42" i="10"/>
  <c r="C47" i="10"/>
  <c r="C53" i="10"/>
  <c r="C58" i="10"/>
  <c r="C63" i="10"/>
  <c r="C69" i="10"/>
  <c r="C74" i="10"/>
  <c r="C79" i="10"/>
  <c r="C85" i="10"/>
  <c r="C90" i="10"/>
  <c r="C95" i="10"/>
  <c r="C101" i="10"/>
  <c r="C106" i="10"/>
  <c r="C111" i="10"/>
  <c r="C117" i="10"/>
  <c r="C122" i="10"/>
  <c r="C127" i="10"/>
  <c r="C133" i="10"/>
  <c r="C138" i="10"/>
  <c r="C143" i="10"/>
  <c r="C149" i="10"/>
  <c r="C154" i="10"/>
  <c r="C159" i="10"/>
  <c r="C165" i="10"/>
  <c r="C170" i="10"/>
  <c r="C175" i="10"/>
  <c r="C181" i="10"/>
  <c r="C186" i="10"/>
  <c r="C191" i="10"/>
  <c r="C197" i="10"/>
  <c r="C202" i="10"/>
  <c r="C207" i="10"/>
  <c r="C213" i="10"/>
  <c r="C218" i="10"/>
  <c r="C223" i="10"/>
  <c r="C229" i="10"/>
  <c r="C234" i="10"/>
  <c r="C239" i="10"/>
  <c r="C245" i="10"/>
  <c r="C250" i="10"/>
  <c r="C255" i="10"/>
  <c r="C261" i="10"/>
  <c r="C266" i="10"/>
  <c r="C271" i="10"/>
  <c r="C277" i="10"/>
  <c r="C282" i="10"/>
  <c r="C287" i="10"/>
  <c r="C293" i="10"/>
  <c r="C298" i="10"/>
  <c r="C303" i="10"/>
  <c r="C309" i="10"/>
  <c r="C314" i="10"/>
  <c r="C319" i="10"/>
  <c r="C325" i="10"/>
  <c r="C330" i="10"/>
  <c r="C335" i="10"/>
  <c r="C340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6" i="10"/>
  <c r="C13" i="10"/>
  <c r="C19" i="10"/>
  <c r="C27" i="10"/>
  <c r="C34" i="10"/>
  <c r="C41" i="10"/>
  <c r="C49" i="10"/>
  <c r="C55" i="10"/>
  <c r="C62" i="10"/>
  <c r="C70" i="10"/>
  <c r="C77" i="10"/>
  <c r="C83" i="10"/>
  <c r="C91" i="10"/>
  <c r="C98" i="10"/>
  <c r="C105" i="10"/>
  <c r="C113" i="10"/>
  <c r="C119" i="10"/>
  <c r="C126" i="10"/>
  <c r="C134" i="10"/>
  <c r="C141" i="10"/>
  <c r="C147" i="10"/>
  <c r="C155" i="10"/>
  <c r="C162" i="10"/>
  <c r="C169" i="10"/>
  <c r="C177" i="10"/>
  <c r="C183" i="10"/>
  <c r="C190" i="10"/>
  <c r="C198" i="10"/>
  <c r="C205" i="10"/>
  <c r="C211" i="10"/>
  <c r="C219" i="10"/>
  <c r="C226" i="10"/>
  <c r="C233" i="10"/>
  <c r="C241" i="10"/>
  <c r="C247" i="10"/>
  <c r="C254" i="10"/>
  <c r="C262" i="10"/>
  <c r="C269" i="10"/>
  <c r="C275" i="10"/>
  <c r="C283" i="10"/>
  <c r="C290" i="10"/>
  <c r="C297" i="10"/>
  <c r="C305" i="10"/>
  <c r="C311" i="10"/>
  <c r="C318" i="10"/>
  <c r="C326" i="10"/>
  <c r="C333" i="10"/>
  <c r="C339" i="10"/>
  <c r="C345" i="10"/>
  <c r="C350" i="10"/>
  <c r="C355" i="10"/>
  <c r="C361" i="10"/>
  <c r="C366" i="10"/>
  <c r="C371" i="10"/>
  <c r="C377" i="10"/>
  <c r="C382" i="10"/>
  <c r="C387" i="10"/>
  <c r="C393" i="10"/>
  <c r="C398" i="10"/>
  <c r="C403" i="10"/>
  <c r="C409" i="10"/>
  <c r="C414" i="10"/>
  <c r="C419" i="10"/>
  <c r="C425" i="10"/>
  <c r="C429" i="10"/>
  <c r="C433" i="10"/>
  <c r="C437" i="10"/>
  <c r="C441" i="10"/>
  <c r="C445" i="10"/>
  <c r="C449" i="10"/>
  <c r="C453" i="10"/>
  <c r="C457" i="10"/>
  <c r="C461" i="10"/>
  <c r="C465" i="10"/>
  <c r="C469" i="10"/>
  <c r="C473" i="10"/>
  <c r="C477" i="10"/>
  <c r="C481" i="10"/>
  <c r="C485" i="10"/>
  <c r="C489" i="10"/>
  <c r="C493" i="10"/>
  <c r="C497" i="10"/>
  <c r="C501" i="10"/>
  <c r="C505" i="10"/>
  <c r="C509" i="10"/>
  <c r="C513" i="10"/>
  <c r="C517" i="10"/>
  <c r="C521" i="10"/>
  <c r="C525" i="10"/>
  <c r="C529" i="10"/>
  <c r="C533" i="10"/>
  <c r="C537" i="10"/>
  <c r="C541" i="10"/>
  <c r="C545" i="10"/>
  <c r="C549" i="10"/>
  <c r="C553" i="10"/>
  <c r="C557" i="10"/>
  <c r="C561" i="10"/>
  <c r="C565" i="10"/>
  <c r="C569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7" i="10"/>
  <c r="C14" i="10"/>
  <c r="C22" i="10"/>
  <c r="C29" i="10"/>
  <c r="C35" i="10"/>
  <c r="C43" i="10"/>
  <c r="C50" i="10"/>
  <c r="C57" i="10"/>
  <c r="C65" i="10"/>
  <c r="C71" i="10"/>
  <c r="C78" i="10"/>
  <c r="C86" i="10"/>
  <c r="C93" i="10"/>
  <c r="C99" i="10"/>
  <c r="C107" i="10"/>
  <c r="C114" i="10"/>
  <c r="C121" i="10"/>
  <c r="C129" i="10"/>
  <c r="C135" i="10"/>
  <c r="C142" i="10"/>
  <c r="C150" i="10"/>
  <c r="C157" i="10"/>
  <c r="C163" i="10"/>
  <c r="C171" i="10"/>
  <c r="C178" i="10"/>
  <c r="C185" i="10"/>
  <c r="C193" i="10"/>
  <c r="C199" i="10"/>
  <c r="C206" i="10"/>
  <c r="C214" i="10"/>
  <c r="C221" i="10"/>
  <c r="C227" i="10"/>
  <c r="C235" i="10"/>
  <c r="C242" i="10"/>
  <c r="C249" i="10"/>
  <c r="C257" i="10"/>
  <c r="C263" i="10"/>
  <c r="C270" i="10"/>
  <c r="C278" i="10"/>
  <c r="C285" i="10"/>
  <c r="C291" i="10"/>
  <c r="C299" i="10"/>
  <c r="C306" i="10"/>
  <c r="C313" i="10"/>
  <c r="C321" i="10"/>
  <c r="C327" i="10"/>
  <c r="C334" i="10"/>
  <c r="C341" i="10"/>
  <c r="C346" i="10"/>
  <c r="C351" i="10"/>
  <c r="C357" i="10"/>
  <c r="C362" i="10"/>
  <c r="C367" i="10"/>
  <c r="C373" i="10"/>
  <c r="C378" i="10"/>
  <c r="C383" i="10"/>
  <c r="C389" i="10"/>
  <c r="C394" i="10"/>
  <c r="C399" i="10"/>
  <c r="C405" i="10"/>
  <c r="C410" i="10"/>
  <c r="C415" i="10"/>
  <c r="C421" i="10"/>
  <c r="C426" i="10"/>
  <c r="C430" i="10"/>
  <c r="C434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86" i="10"/>
  <c r="C490" i="10"/>
  <c r="C494" i="10"/>
  <c r="C498" i="10"/>
  <c r="C502" i="10"/>
  <c r="C506" i="10"/>
  <c r="C510" i="10"/>
  <c r="C514" i="10"/>
  <c r="C518" i="10"/>
  <c r="C522" i="10"/>
  <c r="C526" i="10"/>
  <c r="C530" i="10"/>
  <c r="C534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4" i="10"/>
  <c r="C658" i="10"/>
  <c r="C662" i="10"/>
  <c r="C666" i="10"/>
  <c r="C670" i="10"/>
  <c r="C674" i="10"/>
  <c r="C678" i="10"/>
  <c r="C682" i="10"/>
  <c r="C686" i="10"/>
  <c r="C690" i="10"/>
  <c r="C694" i="10"/>
  <c r="C698" i="10"/>
  <c r="C702" i="10"/>
  <c r="C706" i="10"/>
  <c r="C710" i="10"/>
  <c r="C714" i="10"/>
  <c r="C718" i="10"/>
  <c r="C722" i="10"/>
  <c r="C726" i="10"/>
  <c r="C730" i="10"/>
  <c r="C734" i="10"/>
  <c r="C738" i="10"/>
  <c r="C742" i="10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9" i="10"/>
  <c r="C23" i="10"/>
  <c r="C38" i="10"/>
  <c r="C51" i="10"/>
  <c r="C66" i="10"/>
  <c r="C81" i="10"/>
  <c r="C94" i="10"/>
  <c r="C109" i="10"/>
  <c r="C123" i="10"/>
  <c r="C137" i="10"/>
  <c r="C151" i="10"/>
  <c r="C166" i="10"/>
  <c r="C179" i="10"/>
  <c r="C194" i="10"/>
  <c r="C209" i="10"/>
  <c r="C222" i="10"/>
  <c r="C237" i="10"/>
  <c r="C251" i="10"/>
  <c r="C265" i="10"/>
  <c r="C279" i="10"/>
  <c r="C294" i="10"/>
  <c r="C307" i="10"/>
  <c r="C322" i="10"/>
  <c r="C337" i="10"/>
  <c r="C347" i="10"/>
  <c r="C358" i="10"/>
  <c r="C369" i="10"/>
  <c r="C379" i="10"/>
  <c r="C390" i="10"/>
  <c r="C401" i="10"/>
  <c r="C411" i="10"/>
  <c r="C422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2" i="10"/>
  <c r="C697" i="10"/>
  <c r="C703" i="10"/>
  <c r="C708" i="10"/>
  <c r="C713" i="10"/>
  <c r="C719" i="10"/>
  <c r="C724" i="10"/>
  <c r="C729" i="10"/>
  <c r="C735" i="10"/>
  <c r="C740" i="10"/>
  <c r="C745" i="10"/>
  <c r="C751" i="10"/>
  <c r="C756" i="10"/>
  <c r="C761" i="10"/>
  <c r="C767" i="10"/>
  <c r="C772" i="10"/>
  <c r="C777" i="10"/>
  <c r="C783" i="10"/>
  <c r="C788" i="10"/>
  <c r="C793" i="10"/>
  <c r="C799" i="10"/>
  <c r="C804" i="10"/>
  <c r="C809" i="10"/>
  <c r="C815" i="10"/>
  <c r="C820" i="10"/>
  <c r="C825" i="10"/>
  <c r="C831" i="10"/>
  <c r="C836" i="10"/>
  <c r="C841" i="10"/>
  <c r="C847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" i="10"/>
  <c r="C25" i="10"/>
  <c r="C39" i="10"/>
  <c r="C54" i="10"/>
  <c r="C67" i="10"/>
  <c r="C82" i="10"/>
  <c r="C97" i="10"/>
  <c r="C110" i="10"/>
  <c r="C125" i="10"/>
  <c r="C139" i="10"/>
  <c r="C153" i="10"/>
  <c r="C167" i="10"/>
  <c r="C182" i="10"/>
  <c r="C195" i="10"/>
  <c r="C210" i="10"/>
  <c r="C225" i="10"/>
  <c r="C238" i="10"/>
  <c r="C253" i="10"/>
  <c r="C267" i="10"/>
  <c r="C281" i="10"/>
  <c r="C295" i="10"/>
  <c r="C310" i="10"/>
  <c r="C323" i="10"/>
  <c r="C338" i="10"/>
  <c r="C349" i="10"/>
  <c r="C359" i="10"/>
  <c r="C370" i="10"/>
  <c r="C381" i="10"/>
  <c r="C391" i="10"/>
  <c r="C402" i="10"/>
  <c r="C413" i="10"/>
  <c r="C423" i="10"/>
  <c r="C432" i="10"/>
  <c r="C440" i="10"/>
  <c r="C448" i="10"/>
  <c r="C456" i="10"/>
  <c r="C464" i="10"/>
  <c r="C472" i="10"/>
  <c r="C480" i="10"/>
  <c r="C488" i="10"/>
  <c r="C496" i="10"/>
  <c r="C504" i="10"/>
  <c r="C512" i="10"/>
  <c r="C520" i="10"/>
  <c r="C528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6" i="10"/>
  <c r="C664" i="10"/>
  <c r="C672" i="10"/>
  <c r="C680" i="10"/>
  <c r="C688" i="10"/>
  <c r="C693" i="10"/>
  <c r="C699" i="10"/>
  <c r="C704" i="10"/>
  <c r="C709" i="10"/>
  <c r="C715" i="10"/>
  <c r="C720" i="10"/>
  <c r="C725" i="10"/>
  <c r="C731" i="10"/>
  <c r="C736" i="10"/>
  <c r="C741" i="10"/>
  <c r="C747" i="10"/>
  <c r="C752" i="10"/>
  <c r="C757" i="10"/>
  <c r="C763" i="10"/>
  <c r="C768" i="10"/>
  <c r="C773" i="10"/>
  <c r="C779" i="10"/>
  <c r="C784" i="10"/>
  <c r="C789" i="10"/>
  <c r="C795" i="10"/>
  <c r="C800" i="10"/>
  <c r="C805" i="10"/>
  <c r="C811" i="10"/>
  <c r="C816" i="10"/>
  <c r="C821" i="10"/>
  <c r="C827" i="10"/>
  <c r="C832" i="10"/>
  <c r="C837" i="10"/>
  <c r="C843" i="10"/>
  <c r="C848" i="10"/>
  <c r="C853" i="10"/>
  <c r="C857" i="10"/>
  <c r="C861" i="10"/>
  <c r="C865" i="10"/>
  <c r="C869" i="10"/>
  <c r="C873" i="10"/>
  <c r="C877" i="10"/>
  <c r="C881" i="10"/>
  <c r="C885" i="10"/>
  <c r="C889" i="10"/>
  <c r="C893" i="10"/>
  <c r="C897" i="10"/>
  <c r="C901" i="10"/>
  <c r="C905" i="10"/>
  <c r="C909" i="10"/>
  <c r="C913" i="10"/>
  <c r="C917" i="10"/>
  <c r="C921" i="10"/>
  <c r="C925" i="10"/>
  <c r="C929" i="10"/>
  <c r="C933" i="10"/>
  <c r="C937" i="10"/>
  <c r="C941" i="10"/>
  <c r="C945" i="10"/>
  <c r="C949" i="10"/>
  <c r="C953" i="10"/>
  <c r="C957" i="10"/>
  <c r="C961" i="10"/>
  <c r="C965" i="10"/>
  <c r="C969" i="10"/>
  <c r="C973" i="10"/>
  <c r="C977" i="10"/>
  <c r="C981" i="10"/>
  <c r="C985" i="10"/>
  <c r="C989" i="10"/>
  <c r="C993" i="10"/>
  <c r="C997" i="10"/>
  <c r="C1001" i="10"/>
  <c r="C1005" i="10"/>
  <c r="C1009" i="10"/>
  <c r="C1013" i="10"/>
  <c r="C1017" i="10"/>
  <c r="C1021" i="10"/>
  <c r="C1025" i="10"/>
  <c r="C1029" i="10"/>
  <c r="C1033" i="10"/>
  <c r="C1037" i="10"/>
  <c r="C1041" i="10"/>
  <c r="C1045" i="10"/>
  <c r="C1049" i="10"/>
  <c r="C1053" i="10"/>
  <c r="C1057" i="10"/>
  <c r="C1061" i="10"/>
  <c r="C1065" i="10"/>
  <c r="C1069" i="10"/>
  <c r="C1073" i="10"/>
  <c r="C1077" i="10"/>
  <c r="C1081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1145" i="10"/>
  <c r="C1149" i="10"/>
  <c r="C1153" i="10"/>
  <c r="C1157" i="10"/>
  <c r="C1161" i="10"/>
  <c r="C1165" i="10"/>
  <c r="C1169" i="10"/>
  <c r="C1173" i="10"/>
  <c r="C1177" i="10"/>
  <c r="C1181" i="10"/>
  <c r="C1185" i="10"/>
  <c r="C1189" i="10"/>
  <c r="C1193" i="10"/>
  <c r="C1197" i="10"/>
  <c r="C1201" i="10"/>
  <c r="C1205" i="10"/>
  <c r="C1209" i="10"/>
  <c r="C1213" i="10"/>
  <c r="C1217" i="10"/>
  <c r="C1221" i="10"/>
  <c r="C1225" i="10"/>
  <c r="C1229" i="10"/>
  <c r="C1233" i="10"/>
  <c r="C1237" i="10"/>
  <c r="C1241" i="10"/>
  <c r="C1245" i="10"/>
  <c r="C1249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7" i="10"/>
  <c r="C45" i="10"/>
  <c r="C73" i="10"/>
  <c r="C102" i="10"/>
  <c r="C130" i="10"/>
  <c r="C158" i="10"/>
  <c r="C187" i="10"/>
  <c r="C215" i="10"/>
  <c r="C243" i="10"/>
  <c r="C273" i="10"/>
  <c r="C301" i="10"/>
  <c r="C329" i="10"/>
  <c r="C353" i="10"/>
  <c r="C374" i="10"/>
  <c r="C395" i="10"/>
  <c r="C417" i="10"/>
  <c r="C435" i="10"/>
  <c r="C451" i="10"/>
  <c r="C467" i="10"/>
  <c r="C483" i="10"/>
  <c r="C499" i="10"/>
  <c r="C515" i="10"/>
  <c r="C531" i="10"/>
  <c r="C547" i="10"/>
  <c r="C563" i="10"/>
  <c r="C579" i="10"/>
  <c r="C595" i="10"/>
  <c r="C611" i="10"/>
  <c r="C627" i="10"/>
  <c r="C643" i="10"/>
  <c r="C659" i="10"/>
  <c r="C675" i="10"/>
  <c r="C689" i="10"/>
  <c r="C700" i="10"/>
  <c r="C711" i="10"/>
  <c r="C721" i="10"/>
  <c r="C732" i="10"/>
  <c r="C743" i="10"/>
  <c r="C753" i="10"/>
  <c r="C764" i="10"/>
  <c r="C775" i="10"/>
  <c r="C785" i="10"/>
  <c r="C796" i="10"/>
  <c r="C807" i="10"/>
  <c r="C817" i="10"/>
  <c r="C828" i="10"/>
  <c r="C839" i="10"/>
  <c r="C849" i="10"/>
  <c r="C858" i="10"/>
  <c r="C866" i="10"/>
  <c r="C874" i="10"/>
  <c r="C882" i="10"/>
  <c r="C890" i="10"/>
  <c r="C898" i="10"/>
  <c r="C906" i="10"/>
  <c r="C914" i="10"/>
  <c r="C922" i="10"/>
  <c r="C930" i="10"/>
  <c r="C938" i="10"/>
  <c r="C946" i="10"/>
  <c r="C954" i="10"/>
  <c r="C962" i="10"/>
  <c r="C970" i="10"/>
  <c r="C978" i="10"/>
  <c r="C986" i="10"/>
  <c r="C994" i="10"/>
  <c r="C1002" i="10"/>
  <c r="C1010" i="10"/>
  <c r="C1018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2" i="10"/>
  <c r="C1158" i="10"/>
  <c r="C1163" i="10"/>
  <c r="C1168" i="10"/>
  <c r="C1174" i="10"/>
  <c r="C1179" i="10"/>
  <c r="C1184" i="10"/>
  <c r="C1190" i="10"/>
  <c r="C1195" i="10"/>
  <c r="C1200" i="10"/>
  <c r="C1206" i="10"/>
  <c r="C1211" i="10"/>
  <c r="C1216" i="10"/>
  <c r="C1222" i="10"/>
  <c r="C1227" i="10"/>
  <c r="C1232" i="10"/>
  <c r="C1238" i="10"/>
  <c r="C1243" i="10"/>
  <c r="C1248" i="10"/>
  <c r="C1254" i="10"/>
  <c r="C1259" i="10"/>
  <c r="C1264" i="10"/>
  <c r="C1270" i="10"/>
  <c r="C1275" i="10"/>
  <c r="C1280" i="10"/>
  <c r="C1286" i="10"/>
  <c r="C1291" i="10"/>
  <c r="C1296" i="10"/>
  <c r="C1302" i="10"/>
  <c r="C1307" i="10"/>
  <c r="C1312" i="10"/>
  <c r="C1318" i="10"/>
  <c r="C1323" i="10"/>
  <c r="C1328" i="10"/>
  <c r="C1334" i="10"/>
  <c r="C1339" i="10"/>
  <c r="C1344" i="10"/>
  <c r="C1350" i="10"/>
  <c r="C1355" i="10"/>
  <c r="C1360" i="10"/>
  <c r="C1366" i="10"/>
  <c r="C1371" i="10"/>
  <c r="C1376" i="10"/>
  <c r="C1382" i="10"/>
  <c r="C1387" i="10"/>
  <c r="C1392" i="10"/>
  <c r="C1398" i="10"/>
  <c r="C1403" i="10"/>
  <c r="C1408" i="10"/>
  <c r="C1414" i="10"/>
  <c r="C1419" i="10"/>
  <c r="C1424" i="10"/>
  <c r="C1430" i="10"/>
  <c r="C1435" i="10"/>
  <c r="C1440" i="10"/>
  <c r="C1446" i="10"/>
  <c r="C1451" i="10"/>
  <c r="C1456" i="10"/>
  <c r="C1462" i="10"/>
  <c r="C1467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30" i="10"/>
  <c r="C59" i="10"/>
  <c r="C87" i="10"/>
  <c r="C115" i="10"/>
  <c r="C145" i="10"/>
  <c r="C173" i="10"/>
  <c r="C201" i="10"/>
  <c r="C230" i="10"/>
  <c r="C258" i="10"/>
  <c r="C286" i="10"/>
  <c r="C315" i="10"/>
  <c r="C342" i="10"/>
  <c r="C363" i="10"/>
  <c r="C385" i="10"/>
  <c r="C406" i="10"/>
  <c r="C18" i="10"/>
  <c r="C46" i="10"/>
  <c r="C75" i="10"/>
  <c r="C103" i="10"/>
  <c r="C131" i="10"/>
  <c r="C161" i="10"/>
  <c r="C189" i="10"/>
  <c r="C217" i="10"/>
  <c r="C246" i="10"/>
  <c r="C274" i="10"/>
  <c r="C302" i="10"/>
  <c r="C331" i="10"/>
  <c r="C354" i="10"/>
  <c r="C375" i="10"/>
  <c r="C397" i="10"/>
  <c r="C418" i="10"/>
  <c r="C436" i="10"/>
  <c r="C452" i="10"/>
  <c r="C468" i="10"/>
  <c r="C484" i="10"/>
  <c r="C500" i="10"/>
  <c r="C516" i="10"/>
  <c r="C532" i="10"/>
  <c r="C548" i="10"/>
  <c r="C564" i="10"/>
  <c r="C580" i="10"/>
  <c r="C596" i="10"/>
  <c r="C612" i="10"/>
  <c r="C628" i="10"/>
  <c r="C644" i="10"/>
  <c r="C660" i="10"/>
  <c r="C676" i="10"/>
  <c r="C691" i="10"/>
  <c r="C701" i="10"/>
  <c r="C712" i="10"/>
  <c r="C723" i="10"/>
  <c r="C733" i="10"/>
  <c r="C744" i="10"/>
  <c r="C755" i="10"/>
  <c r="C765" i="10"/>
  <c r="C776" i="10"/>
  <c r="C787" i="10"/>
  <c r="C797" i="10"/>
  <c r="C808" i="10"/>
  <c r="C819" i="10"/>
  <c r="C829" i="10"/>
  <c r="C840" i="10"/>
  <c r="C851" i="10"/>
  <c r="C859" i="10"/>
  <c r="C867" i="10"/>
  <c r="C875" i="10"/>
  <c r="C883" i="10"/>
  <c r="C891" i="10"/>
  <c r="C899" i="10"/>
  <c r="C907" i="10"/>
  <c r="C915" i="10"/>
  <c r="C923" i="10"/>
  <c r="C931" i="10"/>
  <c r="C939" i="10"/>
  <c r="C947" i="10"/>
  <c r="C955" i="10"/>
  <c r="C963" i="10"/>
  <c r="C971" i="10"/>
  <c r="C979" i="10"/>
  <c r="C987" i="10"/>
  <c r="C995" i="10"/>
  <c r="C1003" i="10"/>
  <c r="C1011" i="10"/>
  <c r="C1019" i="10"/>
  <c r="C1027" i="10"/>
  <c r="C1035" i="10"/>
  <c r="C1043" i="10"/>
  <c r="C1051" i="10"/>
  <c r="C1059" i="10"/>
  <c r="C1067" i="10"/>
  <c r="C1075" i="10"/>
  <c r="C1083" i="10"/>
  <c r="C1091" i="10"/>
  <c r="C1099" i="10"/>
  <c r="C1107" i="10"/>
  <c r="C1115" i="10"/>
  <c r="C1123" i="10"/>
  <c r="C1131" i="10"/>
  <c r="C1139" i="10"/>
  <c r="C1147" i="10"/>
  <c r="C1154" i="10"/>
  <c r="C1159" i="10"/>
  <c r="C1164" i="10"/>
  <c r="C1170" i="10"/>
  <c r="C1175" i="10"/>
  <c r="C1180" i="10"/>
  <c r="C1186" i="10"/>
  <c r="C1191" i="10"/>
  <c r="C1196" i="10"/>
  <c r="C1202" i="10"/>
  <c r="C1207" i="10"/>
  <c r="C1212" i="10"/>
  <c r="C1218" i="10"/>
  <c r="C1223" i="10"/>
  <c r="C1228" i="10"/>
  <c r="C1234" i="10"/>
  <c r="C1239" i="10"/>
  <c r="C1244" i="10"/>
  <c r="C1250" i="10"/>
  <c r="C1255" i="10"/>
  <c r="C1260" i="10"/>
  <c r="C1266" i="10"/>
  <c r="C1271" i="10"/>
  <c r="C1276" i="10"/>
  <c r="C1282" i="10"/>
  <c r="C1287" i="10"/>
  <c r="C1292" i="10"/>
  <c r="C1298" i="10"/>
  <c r="C1303" i="10"/>
  <c r="C1308" i="10"/>
  <c r="C1314" i="10"/>
  <c r="C1319" i="10"/>
  <c r="C1324" i="10"/>
  <c r="C1330" i="10"/>
  <c r="C1335" i="10"/>
  <c r="C1340" i="10"/>
  <c r="C1346" i="10"/>
  <c r="C1351" i="10"/>
  <c r="C1356" i="10"/>
  <c r="C1362" i="10"/>
  <c r="C1367" i="10"/>
  <c r="C1372" i="10"/>
  <c r="C1378" i="10"/>
  <c r="C1383" i="10"/>
  <c r="C1388" i="10"/>
  <c r="C1394" i="10"/>
  <c r="C1399" i="10"/>
  <c r="C1404" i="10"/>
  <c r="C1410" i="10"/>
  <c r="C1415" i="10"/>
  <c r="C1420" i="10"/>
  <c r="C1426" i="10"/>
  <c r="C1431" i="10"/>
  <c r="C1436" i="10"/>
  <c r="C1442" i="10"/>
  <c r="C1447" i="10"/>
  <c r="C1452" i="10"/>
  <c r="C1458" i="10"/>
  <c r="C1463" i="10"/>
  <c r="C1468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33" i="10"/>
  <c r="C146" i="10"/>
  <c r="C259" i="10"/>
  <c r="C365" i="10"/>
  <c r="C428" i="10"/>
  <c r="C460" i="10"/>
  <c r="C492" i="10"/>
  <c r="C524" i="10"/>
  <c r="C556" i="10"/>
  <c r="C588" i="10"/>
  <c r="C620" i="10"/>
  <c r="C652" i="10"/>
  <c r="C684" i="10"/>
  <c r="C707" i="10"/>
  <c r="C728" i="10"/>
  <c r="C749" i="10"/>
  <c r="C771" i="10"/>
  <c r="C792" i="10"/>
  <c r="C813" i="10"/>
  <c r="C835" i="10"/>
  <c r="C855" i="10"/>
  <c r="C871" i="10"/>
  <c r="C887" i="10"/>
  <c r="C903" i="10"/>
  <c r="C919" i="10"/>
  <c r="C935" i="10"/>
  <c r="C951" i="10"/>
  <c r="C967" i="10"/>
  <c r="C983" i="10"/>
  <c r="C999" i="10"/>
  <c r="C1015" i="10"/>
  <c r="C1031" i="10"/>
  <c r="C1047" i="10"/>
  <c r="C1063" i="10"/>
  <c r="C1079" i="10"/>
  <c r="C1095" i="10"/>
  <c r="C1111" i="10"/>
  <c r="C1127" i="10"/>
  <c r="C1143" i="10"/>
  <c r="C1156" i="10"/>
  <c r="C1167" i="10"/>
  <c r="C1178" i="10"/>
  <c r="C1188" i="10"/>
  <c r="C1199" i="10"/>
  <c r="C1210" i="10"/>
  <c r="C1220" i="10"/>
  <c r="C1231" i="10"/>
  <c r="C1242" i="10"/>
  <c r="C1252" i="10"/>
  <c r="C1263" i="10"/>
  <c r="C1274" i="10"/>
  <c r="C1284" i="10"/>
  <c r="C1295" i="10"/>
  <c r="C1306" i="10"/>
  <c r="C1316" i="10"/>
  <c r="C1327" i="10"/>
  <c r="C1338" i="10"/>
  <c r="C1348" i="10"/>
  <c r="C1359" i="10"/>
  <c r="C1370" i="10"/>
  <c r="C1380" i="10"/>
  <c r="C1391" i="10"/>
  <c r="C1402" i="10"/>
  <c r="C1412" i="10"/>
  <c r="C1423" i="10"/>
  <c r="C1434" i="10"/>
  <c r="C1444" i="10"/>
  <c r="C1455" i="10"/>
  <c r="C1466" i="10"/>
  <c r="C1475" i="10"/>
  <c r="C1483" i="10"/>
  <c r="C1491" i="10"/>
  <c r="C1499" i="10"/>
  <c r="C1507" i="10"/>
  <c r="C1515" i="10"/>
  <c r="C1523" i="10"/>
  <c r="C1531" i="10"/>
  <c r="C1539" i="10"/>
  <c r="C1547" i="10"/>
  <c r="C1555" i="10"/>
  <c r="C1563" i="10"/>
  <c r="C1571" i="10"/>
  <c r="C1579" i="10"/>
  <c r="C1587" i="10"/>
  <c r="C1595" i="10"/>
  <c r="C1603" i="10"/>
  <c r="C1611" i="10"/>
  <c r="C1619" i="10"/>
  <c r="C1627" i="10"/>
  <c r="C1635" i="10"/>
  <c r="C1643" i="10"/>
  <c r="C1651" i="10"/>
  <c r="C1659" i="10"/>
  <c r="C1667" i="10"/>
  <c r="C1675" i="10"/>
  <c r="C1683" i="10"/>
  <c r="C1691" i="10"/>
  <c r="C1699" i="10"/>
  <c r="C1707" i="10"/>
  <c r="C1715" i="10"/>
  <c r="C1723" i="10"/>
  <c r="C1731" i="10"/>
  <c r="C1739" i="10"/>
  <c r="C1747" i="10"/>
  <c r="C1755" i="10"/>
  <c r="C1763" i="10"/>
  <c r="C1771" i="10"/>
  <c r="C1779" i="10"/>
  <c r="C1787" i="10"/>
  <c r="C1795" i="10"/>
  <c r="C1803" i="10"/>
  <c r="C1811" i="10"/>
  <c r="C1819" i="10"/>
  <c r="C1827" i="10"/>
  <c r="C1835" i="10"/>
  <c r="C1843" i="10"/>
  <c r="C1851" i="10"/>
  <c r="C1859" i="10"/>
  <c r="C1867" i="10"/>
  <c r="C1875" i="10"/>
  <c r="C1883" i="10"/>
  <c r="C1891" i="10"/>
  <c r="C1899" i="10"/>
  <c r="C1907" i="10"/>
  <c r="C1915" i="10"/>
  <c r="C1923" i="10"/>
  <c r="C1931" i="10"/>
  <c r="C1939" i="10"/>
  <c r="C1947" i="10"/>
  <c r="C1955" i="10"/>
  <c r="C1963" i="10"/>
  <c r="C1971" i="10"/>
  <c r="C1979" i="10"/>
  <c r="C1987" i="10"/>
  <c r="C1995" i="10"/>
  <c r="C2003" i="10"/>
  <c r="C2011" i="10"/>
  <c r="C2019" i="10"/>
  <c r="C2027" i="10"/>
  <c r="C2035" i="10"/>
  <c r="C2043" i="10"/>
  <c r="C2051" i="10"/>
  <c r="C2059" i="10"/>
  <c r="C2067" i="10"/>
  <c r="C2075" i="10"/>
  <c r="C2083" i="10"/>
  <c r="C2091" i="10"/>
  <c r="C2099" i="10"/>
  <c r="C2107" i="10"/>
  <c r="C2115" i="10"/>
  <c r="C2123" i="10"/>
  <c r="C2131" i="10"/>
  <c r="C2139" i="10"/>
  <c r="C2147" i="10"/>
  <c r="C2155" i="10"/>
  <c r="C2163" i="10"/>
  <c r="C2171" i="10"/>
  <c r="C2179" i="10"/>
  <c r="C2" i="10"/>
  <c r="C1418" i="10"/>
  <c r="C1511" i="10"/>
  <c r="C1527" i="10"/>
  <c r="C1543" i="10"/>
  <c r="C1559" i="10"/>
  <c r="C1575" i="10"/>
  <c r="C1599" i="10"/>
  <c r="C1607" i="10"/>
  <c r="C1623" i="10"/>
  <c r="C1639" i="10"/>
  <c r="C1655" i="10"/>
  <c r="C1671" i="10"/>
  <c r="C1687" i="10"/>
  <c r="C1703" i="10"/>
  <c r="C1719" i="10"/>
  <c r="C1727" i="10"/>
  <c r="C1743" i="10"/>
  <c r="C61" i="10"/>
  <c r="C174" i="10"/>
  <c r="C289" i="10"/>
  <c r="C386" i="10"/>
  <c r="C443" i="10"/>
  <c r="C475" i="10"/>
  <c r="C507" i="10"/>
  <c r="C539" i="10"/>
  <c r="C571" i="10"/>
  <c r="C603" i="10"/>
  <c r="C635" i="10"/>
  <c r="C667" i="10"/>
  <c r="C695" i="10"/>
  <c r="C716" i="10"/>
  <c r="C737" i="10"/>
  <c r="C759" i="10"/>
  <c r="C780" i="10"/>
  <c r="C801" i="10"/>
  <c r="C823" i="10"/>
  <c r="C844" i="10"/>
  <c r="C862" i="10"/>
  <c r="C878" i="10"/>
  <c r="C894" i="10"/>
  <c r="C910" i="10"/>
  <c r="C926" i="10"/>
  <c r="C942" i="10"/>
  <c r="C958" i="10"/>
  <c r="C974" i="10"/>
  <c r="C990" i="10"/>
  <c r="C1006" i="10"/>
  <c r="C1022" i="10"/>
  <c r="C1038" i="10"/>
  <c r="C1054" i="10"/>
  <c r="C1070" i="10"/>
  <c r="C1086" i="10"/>
  <c r="C1102" i="10"/>
  <c r="C1118" i="10"/>
  <c r="C1134" i="10"/>
  <c r="C1150" i="10"/>
  <c r="C1160" i="10"/>
  <c r="C1171" i="10"/>
  <c r="C1182" i="10"/>
  <c r="C1192" i="10"/>
  <c r="C1203" i="10"/>
  <c r="C1214" i="10"/>
  <c r="C1224" i="10"/>
  <c r="C1235" i="10"/>
  <c r="C1246" i="10"/>
  <c r="C1256" i="10"/>
  <c r="C1267" i="10"/>
  <c r="C1278" i="10"/>
  <c r="C1288" i="10"/>
  <c r="C1299" i="10"/>
  <c r="C1310" i="10"/>
  <c r="C1320" i="10"/>
  <c r="C1331" i="10"/>
  <c r="C1342" i="10"/>
  <c r="C1352" i="10"/>
  <c r="C1363" i="10"/>
  <c r="C1374" i="10"/>
  <c r="C1384" i="10"/>
  <c r="C1395" i="10"/>
  <c r="C1406" i="10"/>
  <c r="C1416" i="10"/>
  <c r="C1427" i="10"/>
  <c r="C1438" i="10"/>
  <c r="C1448" i="10"/>
  <c r="C1459" i="10"/>
  <c r="C1470" i="10"/>
  <c r="C1478" i="10"/>
  <c r="C1486" i="10"/>
  <c r="C1494" i="10"/>
  <c r="C1502" i="10"/>
  <c r="C1510" i="10"/>
  <c r="C1518" i="10"/>
  <c r="C1526" i="10"/>
  <c r="C1534" i="10"/>
  <c r="C1542" i="10"/>
  <c r="C1550" i="10"/>
  <c r="C1558" i="10"/>
  <c r="C1566" i="10"/>
  <c r="C1574" i="10"/>
  <c r="C1582" i="10"/>
  <c r="C1590" i="10"/>
  <c r="C1598" i="10"/>
  <c r="C1606" i="10"/>
  <c r="C1614" i="10"/>
  <c r="C1622" i="10"/>
  <c r="C1630" i="10"/>
  <c r="C1638" i="10"/>
  <c r="C1646" i="10"/>
  <c r="C1654" i="10"/>
  <c r="C1662" i="10"/>
  <c r="C1670" i="10"/>
  <c r="C1678" i="10"/>
  <c r="C1686" i="10"/>
  <c r="C1694" i="10"/>
  <c r="C1702" i="10"/>
  <c r="C1710" i="10"/>
  <c r="C1718" i="10"/>
  <c r="C1726" i="10"/>
  <c r="C1734" i="10"/>
  <c r="C1742" i="10"/>
  <c r="C1750" i="10"/>
  <c r="C1758" i="10"/>
  <c r="C1766" i="10"/>
  <c r="C1774" i="10"/>
  <c r="C1782" i="10"/>
  <c r="C1790" i="10"/>
  <c r="C1798" i="10"/>
  <c r="C1806" i="10"/>
  <c r="C1814" i="10"/>
  <c r="C1822" i="10"/>
  <c r="C1830" i="10"/>
  <c r="C1838" i="10"/>
  <c r="C1846" i="10"/>
  <c r="C1854" i="10"/>
  <c r="C1862" i="10"/>
  <c r="C1870" i="10"/>
  <c r="C1878" i="10"/>
  <c r="C1886" i="10"/>
  <c r="C1894" i="10"/>
  <c r="C1902" i="10"/>
  <c r="C1910" i="10"/>
  <c r="C1918" i="10"/>
  <c r="C1926" i="10"/>
  <c r="C1934" i="10"/>
  <c r="C1942" i="10"/>
  <c r="C1950" i="10"/>
  <c r="C1958" i="10"/>
  <c r="C1966" i="10"/>
  <c r="C1974" i="10"/>
  <c r="C1982" i="10"/>
  <c r="C1990" i="10"/>
  <c r="C1998" i="10"/>
  <c r="C2006" i="10"/>
  <c r="C2014" i="10"/>
  <c r="C2022" i="10"/>
  <c r="C2030" i="10"/>
  <c r="C2038" i="10"/>
  <c r="C2046" i="10"/>
  <c r="C2054" i="10"/>
  <c r="C2062" i="10"/>
  <c r="C2070" i="10"/>
  <c r="C2078" i="10"/>
  <c r="C2086" i="10"/>
  <c r="C2094" i="10"/>
  <c r="C2102" i="10"/>
  <c r="C2110" i="10"/>
  <c r="C2118" i="10"/>
  <c r="C2126" i="10"/>
  <c r="C2134" i="10"/>
  <c r="C2142" i="10"/>
  <c r="C2150" i="10"/>
  <c r="C2158" i="10"/>
  <c r="C2166" i="10"/>
  <c r="C2174" i="10"/>
  <c r="C2182" i="10"/>
  <c r="C1300" i="10"/>
  <c r="C89" i="10"/>
  <c r="C203" i="10"/>
  <c r="C317" i="10"/>
  <c r="C407" i="10"/>
  <c r="C444" i="10"/>
  <c r="C476" i="10"/>
  <c r="C508" i="10"/>
  <c r="C540" i="10"/>
  <c r="C572" i="10"/>
  <c r="C604" i="10"/>
  <c r="C636" i="10"/>
  <c r="C668" i="10"/>
  <c r="C696" i="10"/>
  <c r="C717" i="10"/>
  <c r="C739" i="10"/>
  <c r="C760" i="10"/>
  <c r="C781" i="10"/>
  <c r="C803" i="10"/>
  <c r="C824" i="10"/>
  <c r="C845" i="10"/>
  <c r="C863" i="10"/>
  <c r="C879" i="10"/>
  <c r="C895" i="10"/>
  <c r="C911" i="10"/>
  <c r="C927" i="10"/>
  <c r="C943" i="10"/>
  <c r="C959" i="10"/>
  <c r="C975" i="10"/>
  <c r="C991" i="10"/>
  <c r="C1007" i="10"/>
  <c r="C1023" i="10"/>
  <c r="C1039" i="10"/>
  <c r="C1055" i="10"/>
  <c r="C1071" i="10"/>
  <c r="C1087" i="10"/>
  <c r="C1103" i="10"/>
  <c r="C1119" i="10"/>
  <c r="C1135" i="10"/>
  <c r="C1151" i="10"/>
  <c r="C1162" i="10"/>
  <c r="C1172" i="10"/>
  <c r="C1183" i="10"/>
  <c r="C1194" i="10"/>
  <c r="C1204" i="10"/>
  <c r="C1215" i="10"/>
  <c r="C1226" i="10"/>
  <c r="C1236" i="10"/>
  <c r="C1247" i="10"/>
  <c r="C1258" i="10"/>
  <c r="C1268" i="10"/>
  <c r="C1279" i="10"/>
  <c r="C1290" i="10"/>
  <c r="C1311" i="10"/>
  <c r="C1322" i="10"/>
  <c r="C1332" i="10"/>
  <c r="C1343" i="10"/>
  <c r="C1354" i="10"/>
  <c r="C1364" i="10"/>
  <c r="C1375" i="10"/>
  <c r="C1386" i="10"/>
  <c r="C1396" i="10"/>
  <c r="C1407" i="10"/>
  <c r="C1428" i="10"/>
  <c r="C1439" i="10"/>
  <c r="C1450" i="10"/>
  <c r="C1460" i="10"/>
  <c r="C1471" i="10"/>
  <c r="C1479" i="10"/>
  <c r="C1487" i="10"/>
  <c r="C1495" i="10"/>
  <c r="C1503" i="10"/>
  <c r="C1519" i="10"/>
  <c r="C1535" i="10"/>
  <c r="C1551" i="10"/>
  <c r="C1567" i="10"/>
  <c r="C1583" i="10"/>
  <c r="C1591" i="10"/>
  <c r="C1615" i="10"/>
  <c r="C1631" i="10"/>
  <c r="C1647" i="10"/>
  <c r="C1663" i="10"/>
  <c r="C1679" i="10"/>
  <c r="C1695" i="10"/>
  <c r="C1711" i="10"/>
  <c r="C1735" i="10"/>
  <c r="C118" i="10"/>
  <c r="C459" i="10"/>
  <c r="C587" i="10"/>
  <c r="C705" i="10"/>
  <c r="C791" i="10"/>
  <c r="C870" i="10"/>
  <c r="C934" i="10"/>
  <c r="C998" i="10"/>
  <c r="C1062" i="10"/>
  <c r="C1126" i="10"/>
  <c r="C1176" i="10"/>
  <c r="C1219" i="10"/>
  <c r="C1262" i="10"/>
  <c r="C1304" i="10"/>
  <c r="C1347" i="10"/>
  <c r="C1390" i="10"/>
  <c r="C1432" i="10"/>
  <c r="C1474" i="10"/>
  <c r="C1506" i="10"/>
  <c r="C1538" i="10"/>
  <c r="C1570" i="10"/>
  <c r="C1602" i="10"/>
  <c r="C1634" i="10"/>
  <c r="C1666" i="10"/>
  <c r="C1698" i="10"/>
  <c r="C1730" i="10"/>
  <c r="C1754" i="10"/>
  <c r="C1770" i="10"/>
  <c r="C1786" i="10"/>
  <c r="C1802" i="10"/>
  <c r="C1818" i="10"/>
  <c r="C1834" i="10"/>
  <c r="C1850" i="10"/>
  <c r="C1866" i="10"/>
  <c r="C1882" i="10"/>
  <c r="C1898" i="10"/>
  <c r="C1914" i="10"/>
  <c r="C1930" i="10"/>
  <c r="C1946" i="10"/>
  <c r="C1962" i="10"/>
  <c r="C1978" i="10"/>
  <c r="C1994" i="10"/>
  <c r="C2010" i="10"/>
  <c r="C2026" i="10"/>
  <c r="C2042" i="10"/>
  <c r="C2058" i="10"/>
  <c r="C2074" i="10"/>
  <c r="C2090" i="10"/>
  <c r="C2106" i="10"/>
  <c r="C2122" i="10"/>
  <c r="C2138" i="10"/>
  <c r="C2154" i="10"/>
  <c r="C2170" i="10"/>
  <c r="C2186" i="10"/>
  <c r="C231" i="10"/>
  <c r="C491" i="10"/>
  <c r="C619" i="10"/>
  <c r="C727" i="10"/>
  <c r="C812" i="10"/>
  <c r="C886" i="10"/>
  <c r="C950" i="10"/>
  <c r="C1014" i="10"/>
  <c r="C1078" i="10"/>
  <c r="C1142" i="10"/>
  <c r="C1187" i="10"/>
  <c r="C1230" i="10"/>
  <c r="C1272" i="10"/>
  <c r="C1315" i="10"/>
  <c r="C1358" i="10"/>
  <c r="C1400" i="10"/>
  <c r="C1443" i="10"/>
  <c r="C1482" i="10"/>
  <c r="C1514" i="10"/>
  <c r="C1546" i="10"/>
  <c r="C1578" i="10"/>
  <c r="C1610" i="10"/>
  <c r="C1642" i="10"/>
  <c r="C1674" i="10"/>
  <c r="C1706" i="10"/>
  <c r="C1738" i="10"/>
  <c r="C1759" i="10"/>
  <c r="C1775" i="10"/>
  <c r="C1791" i="10"/>
  <c r="C1807" i="10"/>
  <c r="C1823" i="10"/>
  <c r="C1839" i="10"/>
  <c r="C1855" i="10"/>
  <c r="C1871" i="10"/>
  <c r="C1887" i="10"/>
  <c r="C1903" i="10"/>
  <c r="C1919" i="10"/>
  <c r="C1935" i="10"/>
  <c r="C1951" i="10"/>
  <c r="C1967" i="10"/>
  <c r="C1983" i="10"/>
  <c r="C1999" i="10"/>
  <c r="C2015" i="10"/>
  <c r="C2031" i="10"/>
  <c r="C2047" i="10"/>
  <c r="C2063" i="10"/>
  <c r="C2079" i="10"/>
  <c r="C2095" i="10"/>
  <c r="C2111" i="10"/>
  <c r="C2127" i="10"/>
  <c r="C2143" i="10"/>
  <c r="C2159" i="10"/>
  <c r="C2175" i="10"/>
  <c r="C3" i="10"/>
  <c r="C427" i="10"/>
  <c r="C555" i="10"/>
  <c r="C683" i="10"/>
  <c r="C769" i="10"/>
  <c r="C854" i="10"/>
  <c r="C918" i="10"/>
  <c r="C982" i="10"/>
  <c r="C1046" i="10"/>
  <c r="C1110" i="10"/>
  <c r="C1166" i="10"/>
  <c r="C1208" i="10"/>
  <c r="C1251" i="10"/>
  <c r="C1294" i="10"/>
  <c r="C1336" i="10"/>
  <c r="C1379" i="10"/>
  <c r="C1422" i="10"/>
  <c r="C1464" i="10"/>
  <c r="C1498" i="10"/>
  <c r="C1530" i="10"/>
  <c r="C1562" i="10"/>
  <c r="C1594" i="10"/>
  <c r="C1626" i="10"/>
  <c r="C1658" i="10"/>
  <c r="C1690" i="10"/>
  <c r="C1722" i="10"/>
  <c r="C1751" i="10"/>
  <c r="C1767" i="10"/>
  <c r="C1783" i="10"/>
  <c r="C1799" i="10"/>
  <c r="C1815" i="10"/>
  <c r="C1831" i="10"/>
  <c r="C1847" i="10"/>
  <c r="C1863" i="10"/>
  <c r="C1879" i="10"/>
  <c r="C1895" i="10"/>
  <c r="C1911" i="10"/>
  <c r="C1927" i="10"/>
  <c r="C1943" i="10"/>
  <c r="C1959" i="10"/>
  <c r="C1975" i="10"/>
  <c r="C1991" i="10"/>
  <c r="C2007" i="10"/>
  <c r="C2023" i="10"/>
  <c r="C2039" i="10"/>
  <c r="C2055" i="10"/>
  <c r="C2071" i="10"/>
  <c r="C2087" i="10"/>
  <c r="C2103" i="10"/>
  <c r="C2119" i="10"/>
  <c r="C2135" i="10"/>
  <c r="C2151" i="10"/>
  <c r="C2167" i="10"/>
  <c r="C2183" i="10"/>
  <c r="C343" i="10"/>
  <c r="C523" i="10"/>
  <c r="C651" i="10"/>
  <c r="C748" i="10"/>
  <c r="C833" i="10"/>
  <c r="C902" i="10"/>
  <c r="C966" i="10"/>
  <c r="C1030" i="10"/>
  <c r="C1094" i="10"/>
  <c r="C1155" i="10"/>
  <c r="C1198" i="10"/>
  <c r="C1240" i="10"/>
  <c r="C1283" i="10"/>
  <c r="C1326" i="10"/>
  <c r="C1368" i="10"/>
  <c r="C1411" i="10"/>
  <c r="C1454" i="10"/>
  <c r="C1490" i="10"/>
  <c r="C1522" i="10"/>
  <c r="C1554" i="10"/>
  <c r="C1586" i="10"/>
  <c r="C1618" i="10"/>
  <c r="C1650" i="10"/>
  <c r="C1682" i="10"/>
  <c r="C1714" i="10"/>
  <c r="C1746" i="10"/>
  <c r="C1762" i="10"/>
  <c r="C1778" i="10"/>
  <c r="C1794" i="10"/>
  <c r="C1810" i="10"/>
  <c r="C1826" i="10"/>
  <c r="C1842" i="10"/>
  <c r="C1858" i="10"/>
  <c r="C1874" i="10"/>
  <c r="C1890" i="10"/>
  <c r="C1906" i="10"/>
  <c r="C1922" i="10"/>
  <c r="C1938" i="10"/>
  <c r="C1954" i="10"/>
  <c r="C1970" i="10"/>
  <c r="C1986" i="10"/>
  <c r="C2002" i="10"/>
  <c r="C2018" i="10"/>
  <c r="C2034" i="10"/>
  <c r="C2050" i="10"/>
  <c r="C2066" i="10"/>
  <c r="C2082" i="10"/>
  <c r="C2098" i="10"/>
  <c r="C2114" i="10"/>
  <c r="C2130" i="10"/>
  <c r="C2146" i="10"/>
  <c r="C2162" i="10"/>
  <c r="C2178" i="10"/>
  <c r="C1063" i="13" l="1"/>
  <c r="C1047" i="13"/>
  <c r="C1031" i="13"/>
  <c r="C1015" i="13"/>
  <c r="C999" i="13"/>
  <c r="C983" i="13"/>
  <c r="C967" i="13"/>
  <c r="C951" i="13"/>
  <c r="C935" i="13"/>
  <c r="C919" i="13"/>
  <c r="C903" i="13"/>
  <c r="C878" i="13"/>
  <c r="C846" i="13"/>
  <c r="C814" i="13"/>
  <c r="C782" i="13"/>
  <c r="C750" i="13"/>
  <c r="C718" i="13"/>
  <c r="C686" i="13"/>
  <c r="C1454" i="13"/>
  <c r="C1438" i="13"/>
  <c r="C1422" i="13"/>
  <c r="C1406" i="13"/>
  <c r="C1390" i="13"/>
  <c r="C1374" i="13"/>
  <c r="C1358" i="13"/>
  <c r="C1342" i="13"/>
  <c r="C1326" i="13"/>
  <c r="C1310" i="13"/>
  <c r="C1294" i="13"/>
  <c r="C1278" i="13"/>
  <c r="C1262" i="13"/>
  <c r="C1246" i="13"/>
  <c r="C1230" i="13"/>
  <c r="C1214" i="13"/>
  <c r="C1198" i="13"/>
  <c r="C1182" i="13"/>
  <c r="C1166" i="13"/>
  <c r="C1150" i="13"/>
  <c r="C1134" i="13"/>
  <c r="C1118" i="13"/>
  <c r="C1102" i="13"/>
  <c r="C1086" i="13"/>
  <c r="C1070" i="13"/>
  <c r="C1054" i="13"/>
  <c r="C1038" i="13"/>
  <c r="C1022" i="13"/>
  <c r="C1006" i="13"/>
  <c r="C990" i="13"/>
  <c r="C974" i="13"/>
  <c r="C958" i="13"/>
  <c r="C942" i="13"/>
  <c r="C926" i="13"/>
  <c r="C910" i="13"/>
  <c r="C893" i="13"/>
  <c r="C861" i="13"/>
  <c r="C829" i="13"/>
  <c r="C797" i="13"/>
  <c r="C765" i="13"/>
  <c r="C733" i="13"/>
  <c r="C701" i="13"/>
  <c r="C678" i="13"/>
  <c r="C662" i="13"/>
  <c r="C646" i="13"/>
  <c r="C630" i="13"/>
  <c r="C614" i="13"/>
  <c r="C598" i="13"/>
  <c r="C582" i="13"/>
  <c r="C566" i="13"/>
  <c r="C550" i="13"/>
  <c r="C534" i="13"/>
  <c r="C518" i="13"/>
  <c r="C502" i="13"/>
  <c r="C486" i="13"/>
  <c r="C470" i="13"/>
  <c r="C454" i="13"/>
  <c r="C438" i="13"/>
  <c r="C422" i="13"/>
  <c r="C406" i="13"/>
  <c r="C390" i="13"/>
  <c r="C374" i="13"/>
  <c r="C358" i="13"/>
  <c r="C681" i="13"/>
  <c r="C665" i="13"/>
  <c r="C649" i="13"/>
  <c r="C633" i="13"/>
  <c r="C617" i="13"/>
  <c r="C601" i="13"/>
  <c r="C573" i="13"/>
  <c r="C541" i="13"/>
  <c r="C509" i="13"/>
  <c r="C477" i="13"/>
  <c r="C445" i="13"/>
  <c r="C413" i="13"/>
  <c r="C381" i="13"/>
  <c r="C349" i="13"/>
  <c r="C868" i="13"/>
  <c r="C836" i="13"/>
  <c r="C804" i="13"/>
  <c r="C772" i="13"/>
  <c r="C740" i="13"/>
  <c r="C708" i="13"/>
  <c r="C676" i="13"/>
  <c r="C644" i="13"/>
  <c r="C612" i="13"/>
  <c r="C580" i="13"/>
  <c r="C548" i="13"/>
  <c r="C516" i="13"/>
  <c r="C484" i="13"/>
  <c r="C452" i="13"/>
  <c r="C420" i="13"/>
  <c r="C388" i="13"/>
  <c r="C356" i="13"/>
  <c r="C879" i="13"/>
  <c r="C847" i="13"/>
  <c r="C815" i="13"/>
  <c r="C783" i="13"/>
  <c r="C751" i="13"/>
  <c r="C1059" i="13"/>
  <c r="C1043" i="13"/>
  <c r="C1027" i="13"/>
  <c r="C1011" i="13"/>
  <c r="C995" i="13"/>
  <c r="C979" i="13"/>
  <c r="C963" i="13"/>
  <c r="C947" i="13"/>
  <c r="C931" i="13"/>
  <c r="C915" i="13"/>
  <c r="C899" i="13"/>
  <c r="C870" i="13"/>
  <c r="C838" i="13"/>
  <c r="C806" i="13"/>
  <c r="C774" i="13"/>
  <c r="C742" i="13"/>
  <c r="C710" i="13"/>
  <c r="C1466" i="13"/>
  <c r="C1450" i="13"/>
  <c r="C1434" i="13"/>
  <c r="C1418" i="13"/>
  <c r="C1402" i="13"/>
  <c r="C1386" i="13"/>
  <c r="C1370" i="13"/>
  <c r="C1354" i="13"/>
  <c r="C1338" i="13"/>
  <c r="C1322" i="13"/>
  <c r="C1306" i="13"/>
  <c r="C1290" i="13"/>
  <c r="C1274" i="13"/>
  <c r="C1258" i="13"/>
  <c r="C1242" i="13"/>
  <c r="C1226" i="13"/>
  <c r="C1210" i="13"/>
  <c r="C1194" i="13"/>
  <c r="C1178" i="13"/>
  <c r="C1162" i="13"/>
  <c r="C1146" i="13"/>
  <c r="C1130" i="13"/>
  <c r="C1114" i="13"/>
  <c r="C1098" i="13"/>
  <c r="C1082" i="13"/>
  <c r="C1066" i="13"/>
  <c r="C1050" i="13"/>
  <c r="C1034" i="13"/>
  <c r="C1018" i="13"/>
  <c r="C1002" i="13"/>
  <c r="C986" i="13"/>
  <c r="C970" i="13"/>
  <c r="C954" i="13"/>
  <c r="C938" i="13"/>
  <c r="C922" i="13"/>
  <c r="C906" i="13"/>
  <c r="C885" i="13"/>
  <c r="C853" i="13"/>
  <c r="C821" i="13"/>
  <c r="C789" i="13"/>
  <c r="C757" i="13"/>
  <c r="C725" i="13"/>
  <c r="C693" i="13"/>
  <c r="C674" i="13"/>
  <c r="C658" i="13"/>
  <c r="C642" i="13"/>
  <c r="C626" i="13"/>
  <c r="C610" i="13"/>
  <c r="C594" i="13"/>
  <c r="C578" i="13"/>
  <c r="C562" i="13"/>
  <c r="C546" i="13"/>
  <c r="C530" i="13"/>
  <c r="C514" i="13"/>
  <c r="C498" i="13"/>
  <c r="C482" i="13"/>
  <c r="C466" i="13"/>
  <c r="C450" i="13"/>
  <c r="C434" i="13"/>
  <c r="C418" i="13"/>
  <c r="C402" i="13"/>
  <c r="C386" i="13"/>
  <c r="C370" i="13"/>
  <c r="C354" i="13"/>
  <c r="C677" i="13"/>
  <c r="C661" i="13"/>
  <c r="C645" i="13"/>
  <c r="C629" i="13"/>
  <c r="C613" i="13"/>
  <c r="C597" i="13"/>
  <c r="C569" i="13"/>
  <c r="C537" i="13"/>
  <c r="C505" i="13"/>
  <c r="C473" i="13"/>
  <c r="C441" i="13"/>
  <c r="C409" i="13"/>
  <c r="C377" i="13"/>
  <c r="C345" i="13"/>
  <c r="C864" i="13"/>
  <c r="C832" i="13"/>
  <c r="C800" i="13"/>
  <c r="C768" i="13"/>
  <c r="C736" i="13"/>
  <c r="C704" i="13"/>
  <c r="C672" i="13"/>
  <c r="C640" i="13"/>
  <c r="C608" i="13"/>
  <c r="C576" i="13"/>
  <c r="C544" i="13"/>
  <c r="C512" i="13"/>
  <c r="C480" i="13"/>
  <c r="C448" i="13"/>
  <c r="C416" i="13"/>
  <c r="C384" i="13"/>
  <c r="C352" i="13"/>
  <c r="C875" i="13"/>
  <c r="C843" i="13"/>
  <c r="C811" i="13"/>
  <c r="C779" i="13"/>
  <c r="C747" i="13"/>
  <c r="C1521" i="13"/>
  <c r="C1512" i="13"/>
  <c r="C1517" i="13"/>
  <c r="C1497" i="13"/>
  <c r="C1481" i="13"/>
  <c r="C1461" i="13"/>
  <c r="C1429" i="13"/>
  <c r="C1397" i="13"/>
  <c r="C1365" i="13"/>
  <c r="C1333" i="13"/>
  <c r="C1301" i="13"/>
  <c r="C1269" i="13"/>
  <c r="C1237" i="13"/>
  <c r="C1205" i="13"/>
  <c r="C1173" i="13"/>
  <c r="C1141" i="13"/>
  <c r="C1109" i="13"/>
  <c r="C1077" i="13"/>
  <c r="C1045" i="13"/>
  <c r="C1013" i="13"/>
  <c r="C981" i="13"/>
  <c r="C949" i="13"/>
  <c r="C917" i="13"/>
  <c r="C874" i="13"/>
  <c r="C1504" i="13"/>
  <c r="C1488" i="13"/>
  <c r="C1472" i="13"/>
  <c r="C1444" i="13"/>
  <c r="C1412" i="13"/>
  <c r="C1380" i="13"/>
  <c r="C1348" i="13"/>
  <c r="C1316" i="13"/>
  <c r="C1284" i="13"/>
  <c r="C1252" i="13"/>
  <c r="C1220" i="13"/>
  <c r="C1188" i="13"/>
  <c r="C1156" i="13"/>
  <c r="C1124" i="13"/>
  <c r="C1092" i="13"/>
  <c r="C1060" i="13"/>
  <c r="C1028" i="13"/>
  <c r="C996" i="13"/>
  <c r="C964" i="13"/>
  <c r="C932" i="13"/>
  <c r="C900" i="13"/>
  <c r="C841" i="13"/>
  <c r="C1519" i="13"/>
  <c r="C1503" i="13"/>
  <c r="C1487" i="13"/>
  <c r="C1471" i="13"/>
  <c r="C1441" i="13"/>
  <c r="C1409" i="13"/>
  <c r="C1377" i="13"/>
  <c r="C1345" i="13"/>
  <c r="C1313" i="13"/>
  <c r="C1281" i="13"/>
  <c r="C1249" i="13"/>
  <c r="C1217" i="13"/>
  <c r="C1185" i="13"/>
  <c r="C1153" i="13"/>
  <c r="C1121" i="13"/>
  <c r="C1089" i="13"/>
  <c r="C1057" i="13"/>
  <c r="C1025" i="13"/>
  <c r="C993" i="13"/>
  <c r="C961" i="13"/>
  <c r="C929" i="13"/>
  <c r="C897" i="13"/>
  <c r="C834" i="13"/>
  <c r="C1518" i="13"/>
  <c r="C1502" i="13"/>
  <c r="C1486" i="13"/>
  <c r="C1470" i="13"/>
  <c r="C1440" i="13"/>
  <c r="C1408" i="13"/>
  <c r="C1376" i="13"/>
  <c r="C1344" i="13"/>
  <c r="C1312" i="13"/>
  <c r="C1280" i="13"/>
  <c r="C1248" i="13"/>
  <c r="C1216" i="13"/>
  <c r="C1184" i="13"/>
  <c r="C1152" i="13"/>
  <c r="C1120" i="13"/>
  <c r="C1088" i="13"/>
  <c r="C1056" i="13"/>
  <c r="C1024" i="13"/>
  <c r="C992" i="13"/>
  <c r="C960" i="13"/>
  <c r="C928" i="13"/>
  <c r="C896" i="13"/>
  <c r="C833" i="13"/>
  <c r="C802" i="13"/>
  <c r="C770" i="13"/>
  <c r="C738" i="13"/>
  <c r="C706" i="13"/>
  <c r="C817" i="13"/>
  <c r="C785" i="13"/>
  <c r="C753" i="13"/>
  <c r="C721" i="13"/>
  <c r="C689" i="13"/>
  <c r="C1455" i="13"/>
  <c r="C1439" i="13"/>
  <c r="C1423" i="13"/>
  <c r="C1407" i="13"/>
  <c r="C1391" i="13"/>
  <c r="C1375" i="13"/>
  <c r="C1359" i="13"/>
  <c r="C1343" i="13"/>
  <c r="C1327" i="13"/>
  <c r="C1311" i="13"/>
  <c r="C1295" i="13"/>
  <c r="C1279" i="13"/>
  <c r="C1263" i="13"/>
  <c r="C1247" i="13"/>
  <c r="C1231" i="13"/>
  <c r="C1215" i="13"/>
  <c r="C1199" i="13"/>
  <c r="C1183" i="13"/>
  <c r="C1167" i="13"/>
  <c r="C1151" i="13"/>
  <c r="C1135" i="13"/>
  <c r="C1119" i="13"/>
  <c r="C1103" i="13"/>
  <c r="C1087" i="13"/>
  <c r="C1071" i="13"/>
  <c r="C1055" i="13"/>
  <c r="C1039" i="13"/>
  <c r="C1023" i="13"/>
  <c r="C1007" i="13"/>
  <c r="C991" i="13"/>
  <c r="C975" i="13"/>
  <c r="C959" i="13"/>
  <c r="C943" i="13"/>
  <c r="C927" i="13"/>
  <c r="C911" i="13"/>
  <c r="C894" i="13"/>
  <c r="C862" i="13"/>
  <c r="C830" i="13"/>
  <c r="C798" i="13"/>
  <c r="C766" i="13"/>
  <c r="C734" i="13"/>
  <c r="C702" i="13"/>
  <c r="C1462" i="13"/>
  <c r="C1446" i="13"/>
  <c r="C1430" i="13"/>
  <c r="C1414" i="13"/>
  <c r="C1398" i="13"/>
  <c r="C1382" i="13"/>
  <c r="C1366" i="13"/>
  <c r="C1350" i="13"/>
  <c r="C1334" i="13"/>
  <c r="C1318" i="13"/>
  <c r="C1302" i="13"/>
  <c r="C1286" i="13"/>
  <c r="C1270" i="13"/>
  <c r="C1254" i="13"/>
  <c r="C1238" i="13"/>
  <c r="C1222" i="13"/>
  <c r="C1206" i="13"/>
  <c r="C1190" i="13"/>
  <c r="C1174" i="13"/>
  <c r="C1158" i="13"/>
  <c r="C1142" i="13"/>
  <c r="C1126" i="13"/>
  <c r="C1110" i="13"/>
  <c r="C1094" i="13"/>
  <c r="C1078" i="13"/>
  <c r="C1062" i="13"/>
  <c r="C1046" i="13"/>
  <c r="C1030" i="13"/>
  <c r="C1014" i="13"/>
  <c r="C998" i="13"/>
  <c r="C982" i="13"/>
  <c r="C966" i="13"/>
  <c r="C950" i="13"/>
  <c r="C934" i="13"/>
  <c r="C918" i="13"/>
  <c r="C902" i="13"/>
  <c r="C877" i="13"/>
  <c r="C845" i="13"/>
  <c r="C813" i="13"/>
  <c r="C781" i="13"/>
  <c r="C749" i="13"/>
  <c r="C717" i="13"/>
  <c r="C685" i="13"/>
  <c r="C670" i="13"/>
  <c r="C654" i="13"/>
  <c r="C638" i="13"/>
  <c r="C622" i="13"/>
  <c r="C606" i="13"/>
  <c r="C590" i="13"/>
  <c r="C574" i="13"/>
  <c r="C558" i="13"/>
  <c r="C542" i="13"/>
  <c r="C526" i="13"/>
  <c r="C510" i="13"/>
  <c r="C494" i="13"/>
  <c r="C478" i="13"/>
  <c r="C462" i="13"/>
  <c r="C446" i="13"/>
  <c r="C430" i="13"/>
  <c r="C414" i="13"/>
  <c r="C398" i="13"/>
  <c r="C382" i="13"/>
  <c r="C366" i="13"/>
  <c r="C350" i="13"/>
  <c r="C673" i="13"/>
  <c r="C657" i="13"/>
  <c r="C641" i="13"/>
  <c r="C625" i="13"/>
  <c r="C609" i="13"/>
  <c r="C589" i="13"/>
  <c r="C557" i="13"/>
  <c r="C525" i="13"/>
  <c r="C493" i="13"/>
  <c r="C461" i="13"/>
  <c r="C429" i="13"/>
  <c r="C397" i="13"/>
  <c r="C365" i="13"/>
  <c r="C884" i="13"/>
  <c r="C852" i="13"/>
  <c r="C820" i="13"/>
  <c r="C788" i="13"/>
  <c r="C756" i="13"/>
  <c r="C724" i="13"/>
  <c r="C692" i="13"/>
  <c r="C660" i="13"/>
  <c r="C628" i="13"/>
  <c r="C596" i="13"/>
  <c r="C564" i="13"/>
  <c r="C532" i="13"/>
  <c r="C500" i="13"/>
  <c r="C468" i="13"/>
  <c r="C436" i="13"/>
  <c r="C404" i="13"/>
  <c r="C372" i="13"/>
  <c r="C895" i="13"/>
  <c r="C863" i="13"/>
  <c r="C831" i="13"/>
  <c r="C799" i="13"/>
  <c r="C767" i="13"/>
  <c r="C15" i="13"/>
  <c r="C31" i="13"/>
  <c r="C47" i="13"/>
  <c r="C63" i="13"/>
  <c r="C79" i="13"/>
  <c r="C95" i="13"/>
  <c r="C111" i="13"/>
  <c r="C127" i="13"/>
  <c r="C143" i="13"/>
  <c r="C159" i="13"/>
  <c r="C175" i="13"/>
  <c r="C191" i="13"/>
  <c r="C207" i="13"/>
  <c r="C223" i="13"/>
  <c r="C239" i="13"/>
  <c r="C255" i="13"/>
  <c r="C271" i="13"/>
  <c r="C287" i="13"/>
  <c r="C303" i="13"/>
  <c r="C319" i="13"/>
  <c r="C335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332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355" i="13"/>
  <c r="C371" i="13"/>
  <c r="C387" i="13"/>
  <c r="C403" i="13"/>
  <c r="C419" i="13"/>
  <c r="C435" i="13"/>
  <c r="C451" i="13"/>
  <c r="C467" i="13"/>
  <c r="C483" i="13"/>
  <c r="C499" i="13"/>
  <c r="C515" i="13"/>
  <c r="C531" i="13"/>
  <c r="C547" i="13"/>
  <c r="C563" i="13"/>
  <c r="C579" i="13"/>
  <c r="C595" i="13"/>
  <c r="C611" i="13"/>
  <c r="C627" i="13"/>
  <c r="C643" i="13"/>
  <c r="C659" i="13"/>
  <c r="C675" i="13"/>
  <c r="C691" i="13"/>
  <c r="C707" i="13"/>
  <c r="C723" i="13"/>
  <c r="C739" i="13"/>
  <c r="C755" i="13"/>
  <c r="C771" i="13"/>
  <c r="C787" i="13"/>
  <c r="C803" i="13"/>
  <c r="C819" i="13"/>
  <c r="C835" i="13"/>
  <c r="C851" i="13"/>
  <c r="C867" i="13"/>
  <c r="C883" i="13"/>
  <c r="C344" i="13"/>
  <c r="C360" i="13"/>
  <c r="C376" i="13"/>
  <c r="C392" i="13"/>
  <c r="C408" i="13"/>
  <c r="C424" i="13"/>
  <c r="C440" i="13"/>
  <c r="C456" i="13"/>
  <c r="C472" i="13"/>
  <c r="C488" i="13"/>
  <c r="C504" i="13"/>
  <c r="C520" i="13"/>
  <c r="C536" i="13"/>
  <c r="C552" i="13"/>
  <c r="C568" i="13"/>
  <c r="C584" i="13"/>
  <c r="C600" i="13"/>
  <c r="C616" i="13"/>
  <c r="C632" i="13"/>
  <c r="C648" i="13"/>
  <c r="C664" i="13"/>
  <c r="C680" i="13"/>
  <c r="C696" i="13"/>
  <c r="C712" i="13"/>
  <c r="C728" i="13"/>
  <c r="C744" i="13"/>
  <c r="C760" i="13"/>
  <c r="C776" i="13"/>
  <c r="C792" i="13"/>
  <c r="C808" i="13"/>
  <c r="C824" i="13"/>
  <c r="C840" i="13"/>
  <c r="C856" i="13"/>
  <c r="C872" i="13"/>
  <c r="C888" i="13"/>
  <c r="C353" i="13"/>
  <c r="C369" i="13"/>
  <c r="C385" i="13"/>
  <c r="C401" i="13"/>
  <c r="C417" i="13"/>
  <c r="C433" i="13"/>
  <c r="C449" i="13"/>
  <c r="C465" i="13"/>
  <c r="C481" i="13"/>
  <c r="C497" i="13"/>
  <c r="C513" i="13"/>
  <c r="C529" i="13"/>
  <c r="C545" i="13"/>
  <c r="C561" i="13"/>
  <c r="C577" i="13"/>
  <c r="C59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3" i="13"/>
  <c r="C29" i="13"/>
  <c r="C45" i="13"/>
  <c r="C61" i="13"/>
  <c r="C77" i="13"/>
  <c r="C93" i="13"/>
  <c r="C109" i="13"/>
  <c r="C125" i="13"/>
  <c r="C141" i="13"/>
  <c r="C157" i="13"/>
  <c r="C173" i="13"/>
  <c r="C189" i="13"/>
  <c r="C205" i="13"/>
  <c r="C221" i="13"/>
  <c r="C237" i="13"/>
  <c r="C253" i="13"/>
  <c r="C269" i="13"/>
  <c r="C285" i="13"/>
  <c r="C301" i="13"/>
  <c r="C317" i="13"/>
  <c r="C333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3" i="13"/>
  <c r="C359" i="13"/>
  <c r="C375" i="13"/>
  <c r="C391" i="13"/>
  <c r="C407" i="13"/>
  <c r="C423" i="13"/>
  <c r="C439" i="13"/>
  <c r="C455" i="13"/>
  <c r="C471" i="13"/>
  <c r="C487" i="13"/>
  <c r="C503" i="13"/>
  <c r="C519" i="13"/>
  <c r="C535" i="13"/>
  <c r="C551" i="13"/>
  <c r="C567" i="13"/>
  <c r="C583" i="13"/>
  <c r="C599" i="13"/>
  <c r="C615" i="13"/>
  <c r="C631" i="13"/>
  <c r="C647" i="13"/>
  <c r="C663" i="13"/>
  <c r="C679" i="13"/>
  <c r="C695" i="13"/>
  <c r="C711" i="13"/>
  <c r="C727" i="13"/>
  <c r="C743" i="13"/>
  <c r="C759" i="13"/>
  <c r="C775" i="13"/>
  <c r="C791" i="13"/>
  <c r="C807" i="13"/>
  <c r="C823" i="13"/>
  <c r="C839" i="13"/>
  <c r="C855" i="13"/>
  <c r="C871" i="13"/>
  <c r="C887" i="13"/>
  <c r="C348" i="13"/>
  <c r="C364" i="13"/>
  <c r="C380" i="13"/>
  <c r="C396" i="13"/>
  <c r="C412" i="13"/>
  <c r="C428" i="13"/>
  <c r="C444" i="13"/>
  <c r="C460" i="13"/>
  <c r="C476" i="13"/>
  <c r="C492" i="13"/>
  <c r="C508" i="13"/>
  <c r="C524" i="13"/>
  <c r="C540" i="13"/>
  <c r="C556" i="13"/>
  <c r="C572" i="13"/>
  <c r="C588" i="13"/>
  <c r="C604" i="13"/>
  <c r="C620" i="13"/>
  <c r="C636" i="13"/>
  <c r="C652" i="13"/>
  <c r="C668" i="13"/>
  <c r="C684" i="13"/>
  <c r="C700" i="13"/>
  <c r="C716" i="13"/>
  <c r="C732" i="13"/>
  <c r="C748" i="13"/>
  <c r="C764" i="13"/>
  <c r="C780" i="13"/>
  <c r="C796" i="13"/>
  <c r="C812" i="13"/>
  <c r="C828" i="13"/>
  <c r="C844" i="13"/>
  <c r="C860" i="13"/>
  <c r="C876" i="13"/>
  <c r="C892" i="13"/>
  <c r="C357" i="13"/>
  <c r="C373" i="13"/>
  <c r="C389" i="13"/>
  <c r="C405" i="13"/>
  <c r="C421" i="13"/>
  <c r="C437" i="13"/>
  <c r="C453" i="13"/>
  <c r="C469" i="13"/>
  <c r="C485" i="13"/>
  <c r="C501" i="13"/>
  <c r="C517" i="13"/>
  <c r="C533" i="13"/>
  <c r="C549" i="13"/>
  <c r="C565" i="13"/>
  <c r="C581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17" i="13"/>
  <c r="C33" i="13"/>
  <c r="C49" i="13"/>
  <c r="C65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14" i="13"/>
  <c r="C30" i="13"/>
  <c r="C46" i="13"/>
  <c r="C62" i="13"/>
  <c r="C78" i="13"/>
  <c r="C94" i="13"/>
  <c r="C110" i="13"/>
  <c r="C126" i="13"/>
  <c r="C142" i="13"/>
  <c r="C158" i="13"/>
  <c r="C174" i="13"/>
  <c r="C190" i="13"/>
  <c r="C206" i="13"/>
  <c r="C222" i="13"/>
  <c r="C238" i="13"/>
  <c r="C254" i="13"/>
  <c r="C270" i="13"/>
  <c r="C286" i="13"/>
  <c r="C302" i="13"/>
  <c r="C318" i="13"/>
  <c r="C334" i="13"/>
  <c r="C347" i="13"/>
  <c r="C363" i="13"/>
  <c r="C379" i="13"/>
  <c r="C395" i="13"/>
  <c r="C411" i="13"/>
  <c r="C427" i="13"/>
  <c r="C443" i="13"/>
  <c r="C459" i="13"/>
  <c r="C475" i="13"/>
  <c r="C491" i="13"/>
  <c r="C507" i="13"/>
  <c r="C523" i="13"/>
  <c r="C539" i="13"/>
  <c r="C555" i="13"/>
  <c r="C571" i="13"/>
  <c r="C587" i="13"/>
  <c r="C603" i="13"/>
  <c r="C619" i="13"/>
  <c r="C635" i="13"/>
  <c r="C651" i="13"/>
  <c r="C667" i="13"/>
  <c r="C683" i="13"/>
  <c r="C699" i="13"/>
  <c r="C715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8" i="13"/>
  <c r="C24" i="13"/>
  <c r="C40" i="13"/>
  <c r="C56" i="13"/>
  <c r="C72" i="13"/>
  <c r="C88" i="13"/>
  <c r="C104" i="13"/>
  <c r="C120" i="13"/>
  <c r="C136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351" i="13"/>
  <c r="C367" i="13"/>
  <c r="C383" i="13"/>
  <c r="C399" i="13"/>
  <c r="C415" i="13"/>
  <c r="C431" i="13"/>
  <c r="C447" i="13"/>
  <c r="C463" i="13"/>
  <c r="C479" i="13"/>
  <c r="C495" i="13"/>
  <c r="C511" i="13"/>
  <c r="C527" i="13"/>
  <c r="C543" i="13"/>
  <c r="C559" i="13"/>
  <c r="C575" i="13"/>
  <c r="C591" i="13"/>
  <c r="C607" i="13"/>
  <c r="C623" i="13"/>
  <c r="C639" i="13"/>
  <c r="C655" i="13"/>
  <c r="C671" i="13"/>
  <c r="C687" i="13"/>
  <c r="C703" i="13"/>
  <c r="C719" i="13"/>
  <c r="C1513" i="13"/>
  <c r="C2" i="13"/>
  <c r="C1509" i="13"/>
  <c r="C1493" i="13"/>
  <c r="C1477" i="13"/>
  <c r="C1453" i="13"/>
  <c r="C1421" i="13"/>
  <c r="C1389" i="13"/>
  <c r="C1357" i="13"/>
  <c r="C1325" i="13"/>
  <c r="C1293" i="13"/>
  <c r="C1261" i="13"/>
  <c r="C1229" i="13"/>
  <c r="C1197" i="13"/>
  <c r="C1165" i="13"/>
  <c r="C1133" i="13"/>
  <c r="C1101" i="13"/>
  <c r="C1069" i="13"/>
  <c r="C1037" i="13"/>
  <c r="C1005" i="13"/>
  <c r="C973" i="13"/>
  <c r="C941" i="13"/>
  <c r="C909" i="13"/>
  <c r="C858" i="13"/>
  <c r="C1500" i="13"/>
  <c r="C1484" i="13"/>
  <c r="C1468" i="13"/>
  <c r="C1436" i="13"/>
  <c r="C1404" i="13"/>
  <c r="C1372" i="13"/>
  <c r="C1340" i="13"/>
  <c r="C1308" i="13"/>
  <c r="C1276" i="13"/>
  <c r="C1244" i="13"/>
  <c r="C1212" i="13"/>
  <c r="C1180" i="13"/>
  <c r="C1148" i="13"/>
  <c r="C1116" i="13"/>
  <c r="C1084" i="13"/>
  <c r="C1052" i="13"/>
  <c r="C1020" i="13"/>
  <c r="C988" i="13"/>
  <c r="C956" i="13"/>
  <c r="C924" i="13"/>
  <c r="C889" i="13"/>
  <c r="C1531" i="13"/>
  <c r="C1515" i="13"/>
  <c r="C1499" i="13"/>
  <c r="C1483" i="13"/>
  <c r="C1465" i="13"/>
  <c r="C1433" i="13"/>
  <c r="C1401" i="13"/>
  <c r="C1369" i="13"/>
  <c r="C1337" i="13"/>
  <c r="C1305" i="13"/>
  <c r="C1273" i="13"/>
  <c r="C1241" i="13"/>
  <c r="C1209" i="13"/>
  <c r="C1177" i="13"/>
  <c r="C1145" i="13"/>
  <c r="C1113" i="13"/>
  <c r="C1081" i="13"/>
  <c r="C1049" i="13"/>
  <c r="C1017" i="13"/>
  <c r="C985" i="13"/>
  <c r="C953" i="13"/>
  <c r="C921" i="13"/>
  <c r="C882" i="13"/>
  <c r="C1530" i="13"/>
  <c r="C1514" i="13"/>
  <c r="C1498" i="13"/>
  <c r="C1482" i="13"/>
  <c r="C1464" i="13"/>
  <c r="C1432" i="13"/>
  <c r="C1400" i="13"/>
  <c r="C1368" i="13"/>
  <c r="C1336" i="13"/>
  <c r="C1304" i="13"/>
  <c r="C1272" i="13"/>
  <c r="C1240" i="13"/>
  <c r="C1208" i="13"/>
  <c r="C1176" i="13"/>
  <c r="C1144" i="13"/>
  <c r="C1112" i="13"/>
  <c r="C1080" i="13"/>
  <c r="C1048" i="13"/>
  <c r="C1016" i="13"/>
  <c r="C984" i="13"/>
  <c r="C952" i="13"/>
  <c r="C920" i="13"/>
  <c r="C881" i="13"/>
  <c r="C826" i="13"/>
  <c r="C794" i="13"/>
  <c r="C762" i="13"/>
  <c r="C730" i="13"/>
  <c r="C698" i="13"/>
  <c r="C809" i="13"/>
  <c r="C777" i="13"/>
  <c r="C745" i="13"/>
  <c r="C713" i="13"/>
  <c r="C1467" i="13"/>
  <c r="C1451" i="13"/>
  <c r="C1435" i="13"/>
  <c r="C1419" i="13"/>
  <c r="C1403" i="13"/>
  <c r="C1387" i="13"/>
  <c r="C1371" i="13"/>
  <c r="C1355" i="13"/>
  <c r="C1339" i="13"/>
  <c r="C1323" i="13"/>
  <c r="C1307" i="13"/>
  <c r="C1291" i="13"/>
  <c r="C1275" i="13"/>
  <c r="C1259" i="13"/>
  <c r="C1243" i="13"/>
  <c r="C1227" i="13"/>
  <c r="C1211" i="13"/>
  <c r="C1195" i="13"/>
  <c r="C1179" i="13"/>
  <c r="C1163" i="13"/>
  <c r="C1147" i="13"/>
  <c r="C1131" i="13"/>
  <c r="C1115" i="13"/>
  <c r="C1099" i="13"/>
  <c r="C1083" i="13"/>
  <c r="C1067" i="13"/>
  <c r="C1051" i="13"/>
  <c r="C1035" i="13"/>
  <c r="C1019" i="13"/>
  <c r="C1003" i="13"/>
  <c r="C987" i="13"/>
  <c r="C971" i="13"/>
  <c r="C955" i="13"/>
  <c r="C939" i="13"/>
  <c r="C923" i="13"/>
  <c r="C907" i="13"/>
  <c r="C886" i="13"/>
  <c r="C854" i="13"/>
  <c r="C822" i="13"/>
  <c r="C790" i="13"/>
  <c r="C758" i="13"/>
  <c r="C726" i="13"/>
  <c r="C694" i="13"/>
  <c r="C1458" i="13"/>
  <c r="C1442" i="13"/>
  <c r="C1426" i="13"/>
  <c r="C1410" i="13"/>
  <c r="C1394" i="13"/>
  <c r="C1378" i="13"/>
  <c r="C1362" i="13"/>
  <c r="C1346" i="13"/>
  <c r="C1330" i="13"/>
  <c r="C1314" i="13"/>
  <c r="C1298" i="13"/>
  <c r="C1282" i="13"/>
  <c r="C1266" i="13"/>
  <c r="C1250" i="13"/>
  <c r="C1234" i="13"/>
  <c r="C1218" i="13"/>
  <c r="C1202" i="13"/>
  <c r="C1186" i="13"/>
  <c r="C1170" i="13"/>
  <c r="C1154" i="13"/>
  <c r="C1138" i="13"/>
  <c r="C1122" i="13"/>
  <c r="C1106" i="13"/>
  <c r="C1090" i="13"/>
  <c r="C1074" i="13"/>
  <c r="C1058" i="13"/>
  <c r="C1042" i="13"/>
  <c r="C1026" i="13"/>
  <c r="C1010" i="13"/>
  <c r="C994" i="13"/>
  <c r="C978" i="13"/>
  <c r="C962" i="13"/>
  <c r="C946" i="13"/>
  <c r="C930" i="13"/>
  <c r="C914" i="13"/>
  <c r="C898" i="13"/>
  <c r="C869" i="13"/>
  <c r="C837" i="13"/>
  <c r="C805" i="13"/>
  <c r="C773" i="13"/>
  <c r="C741" i="13"/>
  <c r="C709" i="13"/>
  <c r="C682" i="13"/>
  <c r="C666" i="13"/>
  <c r="C650" i="13"/>
  <c r="C634" i="13"/>
  <c r="C618" i="13"/>
  <c r="C602" i="13"/>
  <c r="C586" i="13"/>
  <c r="C570" i="13"/>
  <c r="C554" i="13"/>
  <c r="C538" i="13"/>
  <c r="C522" i="13"/>
  <c r="C506" i="13"/>
  <c r="C490" i="13"/>
  <c r="C474" i="13"/>
  <c r="C458" i="13"/>
  <c r="C442" i="13"/>
  <c r="C426" i="13"/>
  <c r="C410" i="13"/>
  <c r="C394" i="13"/>
  <c r="C378" i="13"/>
  <c r="C362" i="13"/>
  <c r="C346" i="13"/>
  <c r="C669" i="13"/>
  <c r="C653" i="13"/>
  <c r="C637" i="13"/>
  <c r="C621" i="13"/>
  <c r="C605" i="13"/>
  <c r="C585" i="13"/>
  <c r="C553" i="13"/>
  <c r="C521" i="13"/>
  <c r="C489" i="13"/>
  <c r="C457" i="13"/>
  <c r="C425" i="13"/>
  <c r="C393" i="13"/>
  <c r="C361" i="13"/>
  <c r="C880" i="13"/>
  <c r="C848" i="13"/>
  <c r="C816" i="13"/>
  <c r="C784" i="13"/>
  <c r="C752" i="13"/>
  <c r="C720" i="13"/>
  <c r="C688" i="13"/>
  <c r="C656" i="13"/>
  <c r="C624" i="13"/>
  <c r="C592" i="13"/>
  <c r="C560" i="13"/>
  <c r="C528" i="13"/>
  <c r="C496" i="13"/>
  <c r="C464" i="13"/>
  <c r="C432" i="13"/>
  <c r="C400" i="13"/>
  <c r="C368" i="13"/>
  <c r="C891" i="13"/>
  <c r="C859" i="13"/>
  <c r="C827" i="13"/>
  <c r="C795" i="13"/>
  <c r="C763" i="13"/>
  <c r="C731" i="13"/>
  <c r="C156" i="10"/>
  <c r="C124" i="10"/>
  <c r="C272" i="10"/>
  <c r="C256" i="10"/>
  <c r="C240" i="10"/>
  <c r="C224" i="10"/>
  <c r="C208" i="10"/>
  <c r="C192" i="10"/>
  <c r="C176" i="10"/>
  <c r="C144" i="10"/>
  <c r="C112" i="10"/>
  <c r="C268" i="10"/>
  <c r="C252" i="10"/>
  <c r="C236" i="10"/>
  <c r="C220" i="10"/>
  <c r="C204" i="10"/>
  <c r="C188" i="10"/>
  <c r="C172" i="10"/>
  <c r="C140" i="10"/>
  <c r="C88" i="10"/>
  <c r="C64" i="10"/>
  <c r="C104" i="10"/>
  <c r="C84" i="10"/>
  <c r="C60" i="10"/>
  <c r="C168" i="10"/>
  <c r="C152" i="10"/>
  <c r="C136" i="10"/>
  <c r="C120" i="10"/>
  <c r="C100" i="10"/>
  <c r="C80" i="10"/>
  <c r="C48" i="10"/>
  <c r="C164" i="10"/>
  <c r="C148" i="10"/>
  <c r="C132" i="10"/>
  <c r="C116" i="10"/>
  <c r="C96" i="10"/>
  <c r="C72" i="10"/>
  <c r="C44" i="10"/>
  <c r="C108" i="10"/>
  <c r="C92" i="10"/>
  <c r="C76" i="10"/>
  <c r="C56" i="10"/>
  <c r="C24" i="10"/>
  <c r="C12" i="10"/>
  <c r="C32" i="10"/>
  <c r="C4" i="10"/>
  <c r="C16" i="10"/>
  <c r="C28" i="10"/>
  <c r="C8" i="10"/>
  <c r="C68" i="10"/>
  <c r="C52" i="10"/>
  <c r="C36" i="10"/>
  <c r="C20" i="10"/>
  <c r="S443" i="1" l="1"/>
  <c r="H3" i="14"/>
  <c r="G3" i="14"/>
  <c r="F3" i="14"/>
  <c r="E3" i="14"/>
  <c r="C3" i="14"/>
  <c r="O2736" i="1"/>
  <c r="O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J3" i="14" l="1"/>
  <c r="I3" i="14"/>
  <c r="I2" i="14"/>
  <c r="J2" i="14"/>
  <c r="E13" i="9"/>
  <c r="F13" i="9" s="1"/>
  <c r="E9" i="9"/>
  <c r="H9" i="9" s="1"/>
  <c r="E5" i="9"/>
  <c r="H5" i="9" s="1"/>
  <c r="E12" i="9"/>
  <c r="H12" i="9" s="1"/>
  <c r="E8" i="9"/>
  <c r="H8" i="9" s="1"/>
  <c r="E4" i="9"/>
  <c r="G4" i="9" s="1"/>
  <c r="E11" i="9"/>
  <c r="H11" i="9" s="1"/>
  <c r="E7" i="9"/>
  <c r="G7" i="9" s="1"/>
  <c r="E3" i="9"/>
  <c r="F3" i="9" s="1"/>
  <c r="E2" i="9"/>
  <c r="F2" i="9" s="1"/>
  <c r="E10" i="9"/>
  <c r="G10" i="9" s="1"/>
  <c r="E6" i="9"/>
  <c r="F6" i="9" s="1"/>
  <c r="P2" i="1"/>
  <c r="G9" i="9" l="1"/>
  <c r="F12" i="9"/>
  <c r="F9" i="9"/>
  <c r="F4" i="9"/>
  <c r="H2" i="9"/>
  <c r="F5" i="9"/>
  <c r="H7" i="9"/>
  <c r="G6" i="9"/>
  <c r="H4" i="9"/>
  <c r="F11" i="9"/>
  <c r="G2" i="9"/>
  <c r="H10" i="9"/>
  <c r="G13" i="9"/>
  <c r="G3" i="9"/>
  <c r="H13" i="9"/>
  <c r="G12" i="9"/>
  <c r="F8" i="9"/>
  <c r="H3" i="9"/>
  <c r="H6" i="9"/>
  <c r="G5" i="9"/>
  <c r="G8" i="9"/>
  <c r="G11" i="9"/>
  <c r="F7" i="9"/>
  <c r="F10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U2078" i="1" s="1"/>
  <c r="S2079" i="1"/>
  <c r="S2080" i="1"/>
  <c r="S2081" i="1"/>
  <c r="S2082" i="1"/>
  <c r="U2082" i="1" s="1"/>
  <c r="S2083" i="1"/>
  <c r="S2084" i="1"/>
  <c r="S2085" i="1"/>
  <c r="S2086" i="1"/>
  <c r="U2086" i="1" s="1"/>
  <c r="S2087" i="1"/>
  <c r="S2088" i="1"/>
  <c r="S2089" i="1"/>
  <c r="S2090" i="1"/>
  <c r="U2090" i="1" s="1"/>
  <c r="S2091" i="1"/>
  <c r="S2092" i="1"/>
  <c r="S2093" i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U2106" i="1" s="1"/>
  <c r="S2107" i="1"/>
  <c r="S2108" i="1"/>
  <c r="S2109" i="1"/>
  <c r="S2110" i="1"/>
  <c r="U2110" i="1" s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S2120" i="1"/>
  <c r="S2121" i="1"/>
  <c r="S2122" i="1"/>
  <c r="U2122" i="1" s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S2132" i="1"/>
  <c r="S2133" i="1"/>
  <c r="S2134" i="1"/>
  <c r="U2134" i="1" s="1"/>
  <c r="S2135" i="1"/>
  <c r="S2136" i="1"/>
  <c r="S2137" i="1"/>
  <c r="S2138" i="1"/>
  <c r="U2138" i="1" s="1"/>
  <c r="S2139" i="1"/>
  <c r="S2140" i="1"/>
  <c r="S2141" i="1"/>
  <c r="S2142" i="1"/>
  <c r="U2142" i="1" s="1"/>
  <c r="S2143" i="1"/>
  <c r="S2144" i="1"/>
  <c r="S2145" i="1"/>
  <c r="S2146" i="1"/>
  <c r="U2146" i="1" s="1"/>
  <c r="S2147" i="1"/>
  <c r="S2148" i="1"/>
  <c r="S2149" i="1"/>
  <c r="S2150" i="1"/>
  <c r="U2150" i="1" s="1"/>
  <c r="S2151" i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U2162" i="1" s="1"/>
  <c r="S2163" i="1"/>
  <c r="U2163" i="1" s="1"/>
  <c r="S2164" i="1"/>
  <c r="S2165" i="1"/>
  <c r="S2166" i="1"/>
  <c r="U2166" i="1" s="1"/>
  <c r="S2167" i="1"/>
  <c r="U2167" i="1" s="1"/>
  <c r="S2168" i="1"/>
  <c r="S2169" i="1"/>
  <c r="S2170" i="1"/>
  <c r="U2170" i="1" s="1"/>
  <c r="S2171" i="1"/>
  <c r="U2171" i="1" s="1"/>
  <c r="S2172" i="1"/>
  <c r="S2173" i="1"/>
  <c r="S2174" i="1"/>
  <c r="U2174" i="1" s="1"/>
  <c r="S2175" i="1"/>
  <c r="U2175" i="1" s="1"/>
  <c r="S2176" i="1"/>
  <c r="S2177" i="1"/>
  <c r="S2178" i="1"/>
  <c r="U2178" i="1" s="1"/>
  <c r="S2179" i="1"/>
  <c r="U2179" i="1" s="1"/>
  <c r="S2180" i="1"/>
  <c r="S2181" i="1"/>
  <c r="S2182" i="1"/>
  <c r="U2182" i="1" s="1"/>
  <c r="S2183" i="1"/>
  <c r="U2183" i="1" s="1"/>
  <c r="S2184" i="1"/>
  <c r="S2185" i="1"/>
  <c r="S2186" i="1"/>
  <c r="U2186" i="1" s="1"/>
  <c r="S2187" i="1"/>
  <c r="U2187" i="1" s="1"/>
  <c r="S2188" i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S2197" i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U2214" i="1" s="1"/>
  <c r="S2215" i="1"/>
  <c r="U2215" i="1" s="1"/>
  <c r="S2216" i="1"/>
  <c r="S2217" i="1"/>
  <c r="S2218" i="1"/>
  <c r="U2218" i="1" s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U2226" i="1" s="1"/>
  <c r="S2227" i="1"/>
  <c r="U2227" i="1" s="1"/>
  <c r="S2228" i="1"/>
  <c r="S2229" i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U2242" i="1" s="1"/>
  <c r="S2243" i="1"/>
  <c r="U2243" i="1" s="1"/>
  <c r="S2244" i="1"/>
  <c r="S2245" i="1"/>
  <c r="S2246" i="1"/>
  <c r="U2246" i="1" s="1"/>
  <c r="S2247" i="1"/>
  <c r="U2247" i="1" s="1"/>
  <c r="S2248" i="1"/>
  <c r="S2249" i="1"/>
  <c r="S2250" i="1"/>
  <c r="U2250" i="1" s="1"/>
  <c r="S2251" i="1"/>
  <c r="U2251" i="1" s="1"/>
  <c r="S2252" i="1"/>
  <c r="S2253" i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S2261" i="1"/>
  <c r="S2262" i="1"/>
  <c r="U2262" i="1" s="1"/>
  <c r="S2263" i="1"/>
  <c r="U2263" i="1" s="1"/>
  <c r="S2264" i="1"/>
  <c r="S2265" i="1"/>
  <c r="S2266" i="1"/>
  <c r="U2266" i="1" s="1"/>
  <c r="S2267" i="1"/>
  <c r="U2267" i="1" s="1"/>
  <c r="S2268" i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S2277" i="1"/>
  <c r="S2278" i="1"/>
  <c r="U2278" i="1" s="1"/>
  <c r="S2279" i="1"/>
  <c r="U2279" i="1" s="1"/>
  <c r="S2280" i="1"/>
  <c r="S2281" i="1"/>
  <c r="S2282" i="1"/>
  <c r="U2282" i="1" s="1"/>
  <c r="S2283" i="1"/>
  <c r="U2283" i="1" s="1"/>
  <c r="S2284" i="1"/>
  <c r="S2285" i="1"/>
  <c r="S2286" i="1"/>
  <c r="U2286" i="1" s="1"/>
  <c r="S2287" i="1"/>
  <c r="U2287" i="1" s="1"/>
  <c r="S2288" i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S2305" i="1"/>
  <c r="S2306" i="1"/>
  <c r="U2306" i="1" s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U2314" i="1" s="1"/>
  <c r="S2315" i="1"/>
  <c r="U2315" i="1" s="1"/>
  <c r="S2316" i="1"/>
  <c r="S2317" i="1"/>
  <c r="S2318" i="1"/>
  <c r="U2318" i="1" s="1"/>
  <c r="S2319" i="1"/>
  <c r="U2319" i="1" s="1"/>
  <c r="S2320" i="1"/>
  <c r="S2321" i="1"/>
  <c r="S2322" i="1"/>
  <c r="U2322" i="1" s="1"/>
  <c r="S2323" i="1"/>
  <c r="U2323" i="1" s="1"/>
  <c r="S2324" i="1"/>
  <c r="S2325" i="1"/>
  <c r="S2326" i="1"/>
  <c r="U2326" i="1" s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S2337" i="1"/>
  <c r="S2338" i="1"/>
  <c r="U2338" i="1" s="1"/>
  <c r="S2339" i="1"/>
  <c r="U2339" i="1" s="1"/>
  <c r="S2340" i="1"/>
  <c r="S2341" i="1"/>
  <c r="S2342" i="1"/>
  <c r="U2342" i="1" s="1"/>
  <c r="S2343" i="1"/>
  <c r="U2343" i="1" s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U2351" i="1" s="1"/>
  <c r="S2352" i="1"/>
  <c r="S2353" i="1"/>
  <c r="S2354" i="1"/>
  <c r="U2354" i="1" s="1"/>
  <c r="S2355" i="1"/>
  <c r="U2355" i="1" s="1"/>
  <c r="S2356" i="1"/>
  <c r="S2357" i="1"/>
  <c r="S2358" i="1"/>
  <c r="U2358" i="1" s="1"/>
  <c r="S2359" i="1"/>
  <c r="U2359" i="1" s="1"/>
  <c r="S2360" i="1"/>
  <c r="S2361" i="1"/>
  <c r="S2362" i="1"/>
  <c r="U2362" i="1" s="1"/>
  <c r="S2363" i="1"/>
  <c r="U2363" i="1" s="1"/>
  <c r="S2364" i="1"/>
  <c r="S2365" i="1"/>
  <c r="S2366" i="1"/>
  <c r="U2366" i="1" s="1"/>
  <c r="S2367" i="1"/>
  <c r="U2367" i="1" s="1"/>
  <c r="S2368" i="1"/>
  <c r="S2369" i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S2377" i="1"/>
  <c r="S2378" i="1"/>
  <c r="U2378" i="1" s="1"/>
  <c r="S2379" i="1"/>
  <c r="U2379" i="1" s="1"/>
  <c r="S2380" i="1"/>
  <c r="S2381" i="1"/>
  <c r="S2382" i="1"/>
  <c r="U2382" i="1" s="1"/>
  <c r="S2383" i="1"/>
  <c r="U2383" i="1" s="1"/>
  <c r="S2384" i="1"/>
  <c r="S2385" i="1"/>
  <c r="S2386" i="1"/>
  <c r="U2386" i="1" s="1"/>
  <c r="S2387" i="1"/>
  <c r="U2387" i="1" s="1"/>
  <c r="S2388" i="1"/>
  <c r="S2389" i="1"/>
  <c r="S2390" i="1"/>
  <c r="U2390" i="1" s="1"/>
  <c r="S2391" i="1"/>
  <c r="U2391" i="1" s="1"/>
  <c r="S2392" i="1"/>
  <c r="S2393" i="1"/>
  <c r="S2394" i="1"/>
  <c r="U2394" i="1" s="1"/>
  <c r="S2395" i="1"/>
  <c r="U2395" i="1" s="1"/>
  <c r="S2396" i="1"/>
  <c r="S2397" i="1"/>
  <c r="S2398" i="1"/>
  <c r="U2398" i="1" s="1"/>
  <c r="S2399" i="1"/>
  <c r="U2399" i="1" s="1"/>
  <c r="S2400" i="1"/>
  <c r="S2401" i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S2409" i="1"/>
  <c r="S2410" i="1"/>
  <c r="U2410" i="1" s="1"/>
  <c r="S2411" i="1"/>
  <c r="U2411" i="1" s="1"/>
  <c r="S2412" i="1"/>
  <c r="S2413" i="1"/>
  <c r="S2414" i="1"/>
  <c r="U2414" i="1" s="1"/>
  <c r="S2415" i="1"/>
  <c r="U2415" i="1" s="1"/>
  <c r="S2416" i="1"/>
  <c r="S2417" i="1"/>
  <c r="S2418" i="1"/>
  <c r="U2418" i="1" s="1"/>
  <c r="S2419" i="1"/>
  <c r="U2419" i="1" s="1"/>
  <c r="S2420" i="1"/>
  <c r="S2421" i="1"/>
  <c r="S2422" i="1"/>
  <c r="U2422" i="1" s="1"/>
  <c r="S2423" i="1"/>
  <c r="U2423" i="1" s="1"/>
  <c r="S2424" i="1"/>
  <c r="S2425" i="1"/>
  <c r="S2426" i="1"/>
  <c r="U2426" i="1" s="1"/>
  <c r="S2427" i="1"/>
  <c r="U2427" i="1" s="1"/>
  <c r="S2428" i="1"/>
  <c r="S2429" i="1"/>
  <c r="S2430" i="1"/>
  <c r="U2430" i="1" s="1"/>
  <c r="S2431" i="1"/>
  <c r="U2431" i="1" s="1"/>
  <c r="S2432" i="1"/>
  <c r="S2433" i="1"/>
  <c r="S2434" i="1"/>
  <c r="U2434" i="1" s="1"/>
  <c r="S2435" i="1"/>
  <c r="U2435" i="1" s="1"/>
  <c r="S2436" i="1"/>
  <c r="S2437" i="1"/>
  <c r="S2438" i="1"/>
  <c r="U2438" i="1" s="1"/>
  <c r="S2439" i="1"/>
  <c r="U2439" i="1" s="1"/>
  <c r="S2440" i="1"/>
  <c r="S2441" i="1"/>
  <c r="S2442" i="1"/>
  <c r="U2442" i="1" s="1"/>
  <c r="S2443" i="1"/>
  <c r="U2443" i="1" s="1"/>
  <c r="S2444" i="1"/>
  <c r="S2445" i="1"/>
  <c r="S2446" i="1"/>
  <c r="U2446" i="1" s="1"/>
  <c r="S2447" i="1"/>
  <c r="U2447" i="1" s="1"/>
  <c r="S2448" i="1"/>
  <c r="S2449" i="1"/>
  <c r="S2450" i="1"/>
  <c r="U2450" i="1" s="1"/>
  <c r="S2451" i="1"/>
  <c r="U2451" i="1" s="1"/>
  <c r="S2452" i="1"/>
  <c r="S2453" i="1"/>
  <c r="S2454" i="1"/>
  <c r="U2454" i="1" s="1"/>
  <c r="S2455" i="1"/>
  <c r="U2455" i="1" s="1"/>
  <c r="S2456" i="1"/>
  <c r="S2457" i="1"/>
  <c r="S2458" i="1"/>
  <c r="U2458" i="1" s="1"/>
  <c r="S2459" i="1"/>
  <c r="U2459" i="1" s="1"/>
  <c r="S2460" i="1"/>
  <c r="S2461" i="1"/>
  <c r="S2462" i="1"/>
  <c r="U2462" i="1" s="1"/>
  <c r="S2463" i="1"/>
  <c r="U2463" i="1" s="1"/>
  <c r="S2464" i="1"/>
  <c r="S2465" i="1"/>
  <c r="S2466" i="1"/>
  <c r="U2466" i="1" s="1"/>
  <c r="S2467" i="1"/>
  <c r="U2467" i="1" s="1"/>
  <c r="S2468" i="1"/>
  <c r="S2469" i="1"/>
  <c r="S2470" i="1"/>
  <c r="U2470" i="1" s="1"/>
  <c r="S2471" i="1"/>
  <c r="U2471" i="1" s="1"/>
  <c r="S2472" i="1"/>
  <c r="S2473" i="1"/>
  <c r="S2474" i="1"/>
  <c r="U2474" i="1" s="1"/>
  <c r="S2475" i="1"/>
  <c r="U2475" i="1" s="1"/>
  <c r="S2476" i="1"/>
  <c r="S2477" i="1"/>
  <c r="S2478" i="1"/>
  <c r="U2478" i="1" s="1"/>
  <c r="S2479" i="1"/>
  <c r="U2479" i="1" s="1"/>
  <c r="S2480" i="1"/>
  <c r="S2481" i="1"/>
  <c r="S2482" i="1"/>
  <c r="U2482" i="1" s="1"/>
  <c r="S2483" i="1"/>
  <c r="U2483" i="1" s="1"/>
  <c r="S2484" i="1"/>
  <c r="S2485" i="1"/>
  <c r="S2486" i="1"/>
  <c r="U2486" i="1" s="1"/>
  <c r="S2487" i="1"/>
  <c r="U2487" i="1" s="1"/>
  <c r="S2488" i="1"/>
  <c r="S2489" i="1"/>
  <c r="S2490" i="1"/>
  <c r="U2490" i="1" s="1"/>
  <c r="S2491" i="1"/>
  <c r="U2491" i="1" s="1"/>
  <c r="S2492" i="1"/>
  <c r="S2493" i="1"/>
  <c r="S2494" i="1"/>
  <c r="U2494" i="1" s="1"/>
  <c r="S2495" i="1"/>
  <c r="U2495" i="1" s="1"/>
  <c r="S2496" i="1"/>
  <c r="S2497" i="1"/>
  <c r="S2498" i="1"/>
  <c r="U2498" i="1" s="1"/>
  <c r="S2499" i="1"/>
  <c r="U2499" i="1" s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U2507" i="1" s="1"/>
  <c r="S2508" i="1"/>
  <c r="S2509" i="1"/>
  <c r="S2510" i="1"/>
  <c r="U2510" i="1" s="1"/>
  <c r="S2511" i="1"/>
  <c r="U2511" i="1" s="1"/>
  <c r="S2512" i="1"/>
  <c r="S2513" i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U2522" i="1" s="1"/>
  <c r="S2523" i="1"/>
  <c r="U2523" i="1" s="1"/>
  <c r="S2524" i="1"/>
  <c r="S2525" i="1"/>
  <c r="S2526" i="1"/>
  <c r="U2526" i="1" s="1"/>
  <c r="S2527" i="1"/>
  <c r="U2527" i="1" s="1"/>
  <c r="S2528" i="1"/>
  <c r="S2529" i="1"/>
  <c r="S2530" i="1"/>
  <c r="U2530" i="1" s="1"/>
  <c r="S2531" i="1"/>
  <c r="U2531" i="1" s="1"/>
  <c r="S2532" i="1"/>
  <c r="S2533" i="1"/>
  <c r="S2534" i="1"/>
  <c r="U2534" i="1" s="1"/>
  <c r="S2535" i="1"/>
  <c r="U2535" i="1" s="1"/>
  <c r="S2536" i="1"/>
  <c r="S2537" i="1"/>
  <c r="S2538" i="1"/>
  <c r="U2538" i="1" s="1"/>
  <c r="S2539" i="1"/>
  <c r="U2539" i="1" s="1"/>
  <c r="S2540" i="1"/>
  <c r="S2541" i="1"/>
  <c r="S2542" i="1"/>
  <c r="U2542" i="1" s="1"/>
  <c r="S2543" i="1"/>
  <c r="U2543" i="1" s="1"/>
  <c r="S2544" i="1"/>
  <c r="S2545" i="1"/>
  <c r="S2546" i="1"/>
  <c r="U2546" i="1" s="1"/>
  <c r="S2547" i="1"/>
  <c r="U2547" i="1" s="1"/>
  <c r="S2548" i="1"/>
  <c r="S2549" i="1"/>
  <c r="S2550" i="1"/>
  <c r="U2550" i="1" s="1"/>
  <c r="S2551" i="1"/>
  <c r="U2551" i="1" s="1"/>
  <c r="S2552" i="1"/>
  <c r="S2553" i="1"/>
  <c r="S2554" i="1"/>
  <c r="U2554" i="1" s="1"/>
  <c r="S2555" i="1"/>
  <c r="U2555" i="1" s="1"/>
  <c r="S2556" i="1"/>
  <c r="S2557" i="1"/>
  <c r="S2558" i="1"/>
  <c r="U2558" i="1" s="1"/>
  <c r="S2559" i="1"/>
  <c r="U2559" i="1" s="1"/>
  <c r="S2560" i="1"/>
  <c r="S2561" i="1"/>
  <c r="S2562" i="1"/>
  <c r="U2562" i="1" s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U2570" i="1" s="1"/>
  <c r="S2571" i="1"/>
  <c r="U2571" i="1" s="1"/>
  <c r="S2572" i="1"/>
  <c r="S2573" i="1"/>
  <c r="S2574" i="1"/>
  <c r="U2574" i="1" s="1"/>
  <c r="S2575" i="1"/>
  <c r="U2575" i="1" s="1"/>
  <c r="S2576" i="1"/>
  <c r="S2577" i="1"/>
  <c r="S2578" i="1"/>
  <c r="U2578" i="1" s="1"/>
  <c r="S2579" i="1"/>
  <c r="U2579" i="1" s="1"/>
  <c r="S2580" i="1"/>
  <c r="S2581" i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S2590" i="1"/>
  <c r="U2590" i="1" s="1"/>
  <c r="S2591" i="1"/>
  <c r="U2591" i="1" s="1"/>
  <c r="S2592" i="1"/>
  <c r="S2593" i="1"/>
  <c r="S2594" i="1"/>
  <c r="U2594" i="1" s="1"/>
  <c r="S2595" i="1"/>
  <c r="U2595" i="1" s="1"/>
  <c r="S2596" i="1"/>
  <c r="S2597" i="1"/>
  <c r="S2598" i="1"/>
  <c r="U2598" i="1" s="1"/>
  <c r="S2599" i="1"/>
  <c r="U2599" i="1" s="1"/>
  <c r="S2600" i="1"/>
  <c r="S2601" i="1"/>
  <c r="S2602" i="1"/>
  <c r="U2602" i="1" s="1"/>
  <c r="S2603" i="1"/>
  <c r="U2603" i="1" s="1"/>
  <c r="S2604" i="1"/>
  <c r="S2605" i="1"/>
  <c r="S2606" i="1"/>
  <c r="U2606" i="1" s="1"/>
  <c r="S2607" i="1"/>
  <c r="U2607" i="1" s="1"/>
  <c r="S2608" i="1"/>
  <c r="S2609" i="1"/>
  <c r="S2610" i="1"/>
  <c r="U2610" i="1" s="1"/>
  <c r="S2611" i="1"/>
  <c r="U2611" i="1" s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U2626" i="1" s="1"/>
  <c r="S2627" i="1"/>
  <c r="U2627" i="1" s="1"/>
  <c r="S2628" i="1"/>
  <c r="S2629" i="1"/>
  <c r="S2630" i="1"/>
  <c r="U2630" i="1" s="1"/>
  <c r="S2631" i="1"/>
  <c r="U2631" i="1" s="1"/>
  <c r="S2632" i="1"/>
  <c r="S2633" i="1"/>
  <c r="S2634" i="1"/>
  <c r="U2634" i="1" s="1"/>
  <c r="S2635" i="1"/>
  <c r="U2635" i="1" s="1"/>
  <c r="S2636" i="1"/>
  <c r="S2637" i="1"/>
  <c r="S2638" i="1"/>
  <c r="U2638" i="1" s="1"/>
  <c r="S2639" i="1"/>
  <c r="U2639" i="1" s="1"/>
  <c r="S2640" i="1"/>
  <c r="S2641" i="1"/>
  <c r="S2642" i="1"/>
  <c r="U2642" i="1" s="1"/>
  <c r="S2643" i="1"/>
  <c r="U2643" i="1" s="1"/>
  <c r="S2644" i="1"/>
  <c r="S2645" i="1"/>
  <c r="S2646" i="1"/>
  <c r="U2646" i="1" s="1"/>
  <c r="S2647" i="1"/>
  <c r="U2647" i="1" s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U2655" i="1" s="1"/>
  <c r="S2656" i="1"/>
  <c r="S2657" i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U2671" i="1" s="1"/>
  <c r="S2672" i="1"/>
  <c r="S2673" i="1"/>
  <c r="S2674" i="1"/>
  <c r="U2674" i="1" s="1"/>
  <c r="S2675" i="1"/>
  <c r="U2675" i="1" s="1"/>
  <c r="S2676" i="1"/>
  <c r="S2677" i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S2686" i="1"/>
  <c r="U2686" i="1" s="1"/>
  <c r="S2687" i="1"/>
  <c r="U2687" i="1" s="1"/>
  <c r="S2688" i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U2698" i="1" s="1"/>
  <c r="S2699" i="1"/>
  <c r="U2699" i="1" s="1"/>
  <c r="S2700" i="1"/>
  <c r="S2701" i="1"/>
  <c r="S2702" i="1"/>
  <c r="U2702" i="1" s="1"/>
  <c r="S2703" i="1"/>
  <c r="U2703" i="1" s="1"/>
  <c r="S2704" i="1"/>
  <c r="S2705" i="1"/>
  <c r="S2706" i="1"/>
  <c r="U2706" i="1" s="1"/>
  <c r="S2707" i="1"/>
  <c r="U2707" i="1" s="1"/>
  <c r="S2708" i="1"/>
  <c r="S2709" i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U2727" i="1" s="1"/>
  <c r="S2728" i="1"/>
  <c r="S2729" i="1"/>
  <c r="S2730" i="1"/>
  <c r="U2730" i="1" s="1"/>
  <c r="S2731" i="1"/>
  <c r="U2731" i="1" s="1"/>
  <c r="S2732" i="1"/>
  <c r="S2733" i="1"/>
  <c r="S2734" i="1"/>
  <c r="U2734" i="1" s="1"/>
  <c r="S2735" i="1"/>
  <c r="U2735" i="1" s="1"/>
  <c r="S2736" i="1"/>
  <c r="S2737" i="1"/>
  <c r="S2738" i="1"/>
  <c r="U2738" i="1" s="1"/>
  <c r="S2739" i="1"/>
  <c r="U2739" i="1" s="1"/>
  <c r="S2740" i="1"/>
  <c r="S2741" i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4" i="9" l="1"/>
  <c r="I7" i="9"/>
  <c r="I12" i="9"/>
  <c r="I2" i="9"/>
  <c r="I6" i="9"/>
  <c r="I3" i="9"/>
  <c r="I5" i="9"/>
  <c r="I13" i="9"/>
  <c r="I8" i="9"/>
  <c r="I10" i="9"/>
  <c r="I9" i="9"/>
  <c r="I11" i="9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1689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Y3937" i="1"/>
  <c r="Y3933" i="1"/>
  <c r="Y3929" i="1"/>
  <c r="Y3925" i="1"/>
  <c r="Y3921" i="1"/>
  <c r="Y3917" i="1"/>
  <c r="Y3913" i="1"/>
  <c r="Y3909" i="1"/>
  <c r="Y3905" i="1"/>
  <c r="Y3901" i="1"/>
  <c r="Y3897" i="1"/>
  <c r="Y3893" i="1"/>
  <c r="Y3889" i="1"/>
  <c r="Y3885" i="1"/>
  <c r="Y3881" i="1"/>
  <c r="Y3877" i="1"/>
  <c r="Y3873" i="1"/>
  <c r="Y3869" i="1"/>
  <c r="Y3865" i="1"/>
  <c r="Y3861" i="1"/>
  <c r="Y3857" i="1"/>
  <c r="Y3853" i="1"/>
  <c r="Y3849" i="1"/>
  <c r="Y3845" i="1"/>
  <c r="Y3841" i="1"/>
  <c r="Y3837" i="1"/>
  <c r="Y3833" i="1"/>
  <c r="Y3829" i="1"/>
  <c r="Y3825" i="1"/>
  <c r="Y3821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Y3597" i="1"/>
  <c r="Y3593" i="1"/>
  <c r="Y3589" i="1"/>
  <c r="Y3585" i="1"/>
  <c r="Y3581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21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2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Y3876" i="1"/>
  <c r="Y3872" i="1"/>
  <c r="Y3868" i="1"/>
  <c r="Y3864" i="1"/>
  <c r="Y3860" i="1"/>
  <c r="Y3856" i="1"/>
  <c r="Y3852" i="1"/>
  <c r="Y3848" i="1"/>
  <c r="Y3844" i="1"/>
  <c r="Y3840" i="1"/>
  <c r="Y3836" i="1"/>
  <c r="Y3832" i="1"/>
  <c r="Y3828" i="1"/>
  <c r="Y3824" i="1"/>
  <c r="Y3820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4115" i="1"/>
  <c r="Y4111" i="1"/>
  <c r="Y4107" i="1"/>
  <c r="Y4103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5" i="1"/>
  <c r="Y3911" i="1"/>
  <c r="Y3907" i="1"/>
  <c r="Y3903" i="1"/>
  <c r="Y3899" i="1"/>
  <c r="Y3895" i="1"/>
  <c r="Y3891" i="1"/>
  <c r="Y3887" i="1"/>
  <c r="Y3883" i="1"/>
  <c r="Y3879" i="1"/>
  <c r="Y3875" i="1"/>
  <c r="Y3871" i="1"/>
  <c r="Y3867" i="1"/>
  <c r="Y3863" i="1"/>
  <c r="Y3859" i="1"/>
  <c r="Y3855" i="1"/>
  <c r="Y3851" i="1"/>
  <c r="Y3847" i="1"/>
  <c r="Y3843" i="1"/>
  <c r="Y3839" i="1"/>
  <c r="Y3835" i="1"/>
  <c r="Y3831" i="1"/>
  <c r="Y3827" i="1"/>
  <c r="Y3823" i="1"/>
  <c r="Y3819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665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524" i="1"/>
  <c r="Y520" i="1"/>
  <c r="Y516" i="1"/>
  <c r="Y512" i="1"/>
  <c r="Y508" i="1"/>
  <c r="Y504" i="1"/>
  <c r="Y500" i="1"/>
  <c r="Y496" i="1"/>
  <c r="Y492" i="1"/>
  <c r="Y488" i="1"/>
  <c r="Y484" i="1"/>
  <c r="Y480" i="1"/>
  <c r="Y476" i="1"/>
  <c r="Y472" i="1"/>
  <c r="Y468" i="1"/>
  <c r="Y464" i="1"/>
  <c r="Y460" i="1"/>
  <c r="Y456" i="1"/>
  <c r="Y452" i="1"/>
  <c r="Y448" i="1"/>
  <c r="Y444" i="1"/>
  <c r="Y440" i="1"/>
  <c r="Y436" i="1"/>
  <c r="Y432" i="1"/>
  <c r="Y428" i="1"/>
  <c r="Y424" i="1"/>
  <c r="Y420" i="1"/>
  <c r="Y416" i="1"/>
  <c r="Y412" i="1"/>
  <c r="Y408" i="1"/>
  <c r="Y404" i="1"/>
  <c r="Y400" i="1"/>
  <c r="Y396" i="1"/>
  <c r="Y392" i="1"/>
  <c r="Y388" i="1"/>
  <c r="Y384" i="1"/>
  <c r="Y380" i="1"/>
  <c r="Y376" i="1"/>
  <c r="Y372" i="1"/>
  <c r="Y368" i="1"/>
  <c r="Y364" i="1"/>
  <c r="Y360" i="1"/>
  <c r="Y356" i="1"/>
  <c r="Y352" i="1"/>
  <c r="Y348" i="1"/>
  <c r="Y344" i="1"/>
  <c r="Y340" i="1"/>
  <c r="Y336" i="1"/>
  <c r="Y332" i="1"/>
  <c r="Y328" i="1"/>
  <c r="Y324" i="1"/>
  <c r="Y320" i="1"/>
  <c r="Y316" i="1"/>
  <c r="Y312" i="1"/>
  <c r="Y308" i="1"/>
  <c r="Y304" i="1"/>
  <c r="Y300" i="1"/>
  <c r="Y296" i="1"/>
  <c r="Y292" i="1"/>
  <c r="Y288" i="1"/>
  <c r="Y284" i="1"/>
  <c r="Y280" i="1"/>
  <c r="Y276" i="1"/>
  <c r="Y272" i="1"/>
  <c r="Y268" i="1"/>
  <c r="Y264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Y3870" i="1"/>
  <c r="Y3866" i="1"/>
  <c r="Y3862" i="1"/>
  <c r="Y3858" i="1"/>
  <c r="Y3854" i="1"/>
  <c r="Y3850" i="1"/>
  <c r="Y3846" i="1"/>
  <c r="Y3842" i="1"/>
  <c r="Y3838" i="1"/>
  <c r="Y3834" i="1"/>
  <c r="Y3830" i="1"/>
  <c r="Y3826" i="1"/>
  <c r="Y3822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8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109" i="1"/>
  <c r="Y105" i="1"/>
  <c r="Y101" i="1"/>
  <c r="Y97" i="1"/>
  <c r="Y93" i="1"/>
  <c r="Y89" i="1"/>
  <c r="Y85" i="1"/>
  <c r="Y81" i="1"/>
  <c r="Y77" i="1"/>
  <c r="Y73" i="1"/>
  <c r="Y69" i="1"/>
  <c r="Y65" i="1"/>
  <c r="Y61" i="1"/>
  <c r="Y57" i="1"/>
  <c r="Y53" i="1"/>
  <c r="Y49" i="1"/>
  <c r="Y45" i="1"/>
  <c r="Y41" i="1"/>
  <c r="Y37" i="1"/>
  <c r="Y33" i="1"/>
  <c r="Y29" i="1"/>
  <c r="Y25" i="1"/>
  <c r="Y21" i="1"/>
  <c r="Y17" i="1"/>
  <c r="Y13" i="1"/>
  <c r="Y9" i="1"/>
  <c r="Y5" i="1"/>
  <c r="Y260" i="1"/>
  <c r="Y256" i="1"/>
  <c r="Y252" i="1"/>
  <c r="Y248" i="1"/>
  <c r="Y244" i="1"/>
  <c r="Y240" i="1"/>
  <c r="Y236" i="1"/>
  <c r="Y232" i="1"/>
  <c r="Y228" i="1"/>
  <c r="Y224" i="1"/>
  <c r="Y220" i="1"/>
  <c r="Y216" i="1"/>
  <c r="Y212" i="1"/>
  <c r="Y208" i="1"/>
  <c r="Y204" i="1"/>
  <c r="Y200" i="1"/>
  <c r="Y196" i="1"/>
  <c r="Y192" i="1"/>
  <c r="Y188" i="1"/>
  <c r="Y184" i="1"/>
  <c r="Y180" i="1"/>
  <c r="Y176" i="1"/>
  <c r="Y172" i="1"/>
  <c r="Y168" i="1"/>
  <c r="Y164" i="1"/>
  <c r="Y160" i="1"/>
  <c r="Y156" i="1"/>
  <c r="Y152" i="1"/>
  <c r="Y148" i="1"/>
  <c r="Y144" i="1"/>
  <c r="Y140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Y4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4" i="1"/>
  <c r="Y510" i="1"/>
  <c r="Y506" i="1"/>
  <c r="Y502" i="1"/>
  <c r="Y498" i="1"/>
  <c r="Y494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30" i="1"/>
  <c r="Y226" i="1"/>
  <c r="Y222" i="1"/>
  <c r="Y218" i="1"/>
  <c r="Y214" i="1"/>
  <c r="Y210" i="1"/>
  <c r="Y206" i="1"/>
  <c r="Y202" i="1"/>
  <c r="Y198" i="1"/>
  <c r="Y194" i="1"/>
  <c r="Y190" i="1"/>
  <c r="Y186" i="1"/>
  <c r="Y182" i="1"/>
  <c r="Y178" i="1"/>
  <c r="Y174" i="1"/>
  <c r="Y170" i="1"/>
  <c r="Y166" i="1"/>
  <c r="Y162" i="1"/>
  <c r="Y158" i="1"/>
  <c r="Y154" i="1"/>
  <c r="Y150" i="1"/>
  <c r="Y146" i="1"/>
  <c r="Y142" i="1"/>
  <c r="Y138" i="1"/>
  <c r="Y134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4" i="1"/>
  <c r="Y70" i="1"/>
  <c r="Y66" i="1"/>
  <c r="Y62" i="1"/>
  <c r="Y58" i="1"/>
  <c r="Y54" i="1"/>
  <c r="Y50" i="1"/>
  <c r="Y46" i="1"/>
  <c r="Y42" i="1"/>
  <c r="Y38" i="1"/>
  <c r="Y34" i="1"/>
  <c r="Y30" i="1"/>
  <c r="Y26" i="1"/>
  <c r="Y22" i="1"/>
  <c r="Y18" i="1"/>
  <c r="Y14" i="1"/>
  <c r="Y10" i="1"/>
  <c r="Y6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X4059" i="1"/>
  <c r="W4059" i="1"/>
  <c r="X4055" i="1"/>
  <c r="W4055" i="1"/>
  <c r="X4051" i="1"/>
  <c r="W4051" i="1"/>
  <c r="X4047" i="1"/>
  <c r="W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5" i="1"/>
  <c r="X3495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63" i="1"/>
  <c r="X3463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31" i="1"/>
  <c r="X3431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9" i="1"/>
  <c r="X3399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8" i="1"/>
  <c r="T2142" i="1"/>
  <c r="T2126" i="1"/>
  <c r="T2110" i="1"/>
  <c r="T2094" i="1"/>
  <c r="T207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X1838" i="1"/>
  <c r="W1838" i="1"/>
  <c r="W1834" i="1"/>
  <c r="X1834" i="1"/>
  <c r="X1830" i="1"/>
  <c r="W1830" i="1"/>
  <c r="W1826" i="1"/>
  <c r="X1826" i="1"/>
  <c r="X1822" i="1"/>
  <c r="W1822" i="1"/>
  <c r="W1818" i="1"/>
  <c r="X1818" i="1"/>
  <c r="X1814" i="1"/>
  <c r="W1814" i="1"/>
  <c r="W1810" i="1"/>
  <c r="X1810" i="1"/>
  <c r="X1806" i="1"/>
  <c r="W1806" i="1"/>
  <c r="W1802" i="1"/>
  <c r="X1802" i="1"/>
  <c r="X1798" i="1"/>
  <c r="W1798" i="1"/>
  <c r="W1794" i="1"/>
  <c r="X1794" i="1"/>
  <c r="X1790" i="1"/>
  <c r="W1790" i="1"/>
  <c r="W1786" i="1"/>
  <c r="X1786" i="1"/>
  <c r="X1782" i="1"/>
  <c r="W1782" i="1"/>
  <c r="W1778" i="1"/>
  <c r="X1778" i="1"/>
  <c r="X1774" i="1"/>
  <c r="W1774" i="1"/>
  <c r="W1770" i="1"/>
  <c r="X1770" i="1"/>
  <c r="X1766" i="1"/>
  <c r="W1766" i="1"/>
  <c r="W1762" i="1"/>
  <c r="X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X770" i="1"/>
  <c r="W770" i="1"/>
  <c r="W766" i="1"/>
  <c r="X766" i="1"/>
  <c r="X762" i="1"/>
  <c r="W762" i="1"/>
  <c r="W758" i="1"/>
  <c r="X758" i="1"/>
  <c r="X754" i="1"/>
  <c r="W754" i="1"/>
  <c r="W750" i="1"/>
  <c r="X750" i="1"/>
  <c r="X746" i="1"/>
  <c r="W746" i="1"/>
  <c r="W742" i="1"/>
  <c r="X742" i="1"/>
  <c r="X738" i="1"/>
  <c r="W738" i="1"/>
  <c r="W734" i="1"/>
  <c r="X734" i="1"/>
  <c r="X730" i="1"/>
  <c r="W730" i="1"/>
  <c r="W726" i="1"/>
  <c r="X726" i="1"/>
  <c r="X722" i="1"/>
  <c r="W722" i="1"/>
  <c r="W718" i="1"/>
  <c r="X718" i="1"/>
  <c r="X714" i="1"/>
  <c r="W714" i="1"/>
  <c r="W710" i="1"/>
  <c r="X710" i="1"/>
  <c r="X706" i="1"/>
  <c r="W706" i="1"/>
  <c r="W702" i="1"/>
  <c r="X702" i="1"/>
  <c r="X698" i="1"/>
  <c r="W698" i="1"/>
  <c r="W694" i="1"/>
  <c r="X694" i="1"/>
  <c r="X690" i="1"/>
  <c r="W690" i="1"/>
  <c r="W686" i="1"/>
  <c r="X686" i="1"/>
  <c r="X682" i="1"/>
  <c r="W682" i="1"/>
  <c r="W678" i="1"/>
  <c r="X678" i="1"/>
  <c r="X674" i="1"/>
  <c r="W674" i="1"/>
  <c r="W670" i="1"/>
  <c r="X670" i="1"/>
  <c r="X666" i="1"/>
  <c r="W666" i="1"/>
  <c r="W662" i="1"/>
  <c r="X662" i="1"/>
  <c r="X658" i="1"/>
  <c r="W658" i="1"/>
  <c r="W654" i="1"/>
  <c r="X654" i="1"/>
  <c r="X650" i="1"/>
  <c r="W650" i="1"/>
  <c r="W646" i="1"/>
  <c r="X646" i="1"/>
  <c r="X642" i="1"/>
  <c r="W642" i="1"/>
  <c r="W638" i="1"/>
  <c r="X638" i="1"/>
  <c r="X634" i="1"/>
  <c r="W634" i="1"/>
  <c r="W630" i="1"/>
  <c r="X630" i="1"/>
  <c r="X626" i="1"/>
  <c r="W626" i="1"/>
  <c r="W622" i="1"/>
  <c r="X622" i="1"/>
  <c r="X618" i="1"/>
  <c r="W618" i="1"/>
  <c r="W614" i="1"/>
  <c r="X614" i="1"/>
  <c r="X610" i="1"/>
  <c r="W610" i="1"/>
  <c r="W606" i="1"/>
  <c r="X606" i="1"/>
  <c r="X602" i="1"/>
  <c r="W602" i="1"/>
  <c r="W598" i="1"/>
  <c r="X598" i="1"/>
  <c r="X594" i="1"/>
  <c r="W594" i="1"/>
  <c r="W590" i="1"/>
  <c r="X590" i="1"/>
  <c r="X586" i="1"/>
  <c r="W586" i="1"/>
  <c r="W582" i="1"/>
  <c r="X582" i="1"/>
  <c r="X578" i="1"/>
  <c r="W578" i="1"/>
  <c r="W574" i="1"/>
  <c r="X574" i="1"/>
  <c r="X570" i="1"/>
  <c r="W570" i="1"/>
  <c r="X566" i="1"/>
  <c r="W566" i="1"/>
  <c r="W562" i="1"/>
  <c r="X562" i="1"/>
  <c r="X558" i="1"/>
  <c r="W558" i="1"/>
  <c r="W554" i="1"/>
  <c r="X554" i="1"/>
  <c r="X550" i="1"/>
  <c r="W550" i="1"/>
  <c r="X546" i="1"/>
  <c r="W546" i="1"/>
  <c r="X542" i="1"/>
  <c r="W542" i="1"/>
  <c r="W538" i="1"/>
  <c r="X538" i="1"/>
  <c r="X534" i="1"/>
  <c r="W534" i="1"/>
  <c r="W530" i="1"/>
  <c r="X530" i="1"/>
  <c r="X526" i="1"/>
  <c r="W526" i="1"/>
  <c r="W522" i="1"/>
  <c r="X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W166" i="1"/>
  <c r="X166" i="1"/>
  <c r="X162" i="1"/>
  <c r="W162" i="1"/>
  <c r="W158" i="1"/>
  <c r="X158" i="1"/>
  <c r="X154" i="1"/>
  <c r="W154" i="1"/>
  <c r="W150" i="1"/>
  <c r="X150" i="1"/>
  <c r="X146" i="1"/>
  <c r="W146" i="1"/>
  <c r="W142" i="1"/>
  <c r="X142" i="1"/>
  <c r="X138" i="1"/>
  <c r="W138" i="1"/>
  <c r="W134" i="1"/>
  <c r="X134" i="1"/>
  <c r="X130" i="1"/>
  <c r="W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4" i="1"/>
  <c r="T2138" i="1"/>
  <c r="T2122" i="1"/>
  <c r="T2106" i="1"/>
  <c r="T2090" i="1"/>
  <c r="T2074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X4057" i="1"/>
  <c r="W4057" i="1"/>
  <c r="X4053" i="1"/>
  <c r="W4053" i="1"/>
  <c r="X4049" i="1"/>
  <c r="W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7" i="1"/>
  <c r="X3477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5" i="1"/>
  <c r="X3445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13" i="1"/>
  <c r="X3413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0" i="1"/>
  <c r="T2134" i="1"/>
  <c r="T2118" i="1"/>
  <c r="T2102" i="1"/>
  <c r="T2086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X772" i="1"/>
  <c r="W772" i="1"/>
  <c r="W768" i="1"/>
  <c r="X768" i="1"/>
  <c r="W764" i="1"/>
  <c r="X764" i="1"/>
  <c r="W760" i="1"/>
  <c r="X760" i="1"/>
  <c r="X756" i="1"/>
  <c r="W756" i="1"/>
  <c r="W752" i="1"/>
  <c r="X752" i="1"/>
  <c r="W748" i="1"/>
  <c r="X748" i="1"/>
  <c r="W744" i="1"/>
  <c r="X744" i="1"/>
  <c r="X740" i="1"/>
  <c r="W740" i="1"/>
  <c r="W736" i="1"/>
  <c r="X736" i="1"/>
  <c r="W732" i="1"/>
  <c r="X732" i="1"/>
  <c r="W728" i="1"/>
  <c r="X728" i="1"/>
  <c r="X724" i="1"/>
  <c r="W724" i="1"/>
  <c r="W720" i="1"/>
  <c r="X720" i="1"/>
  <c r="W716" i="1"/>
  <c r="X716" i="1"/>
  <c r="W712" i="1"/>
  <c r="X712" i="1"/>
  <c r="X708" i="1"/>
  <c r="W708" i="1"/>
  <c r="W704" i="1"/>
  <c r="X704" i="1"/>
  <c r="W700" i="1"/>
  <c r="X700" i="1"/>
  <c r="W696" i="1"/>
  <c r="X696" i="1"/>
  <c r="X692" i="1"/>
  <c r="W692" i="1"/>
  <c r="W688" i="1"/>
  <c r="X688" i="1"/>
  <c r="W684" i="1"/>
  <c r="X684" i="1"/>
  <c r="W680" i="1"/>
  <c r="X680" i="1"/>
  <c r="X676" i="1"/>
  <c r="W676" i="1"/>
  <c r="W672" i="1"/>
  <c r="X672" i="1"/>
  <c r="W668" i="1"/>
  <c r="X668" i="1"/>
  <c r="W664" i="1"/>
  <c r="X664" i="1"/>
  <c r="X660" i="1"/>
  <c r="W660" i="1"/>
  <c r="W656" i="1"/>
  <c r="X656" i="1"/>
  <c r="W652" i="1"/>
  <c r="X652" i="1"/>
  <c r="W648" i="1"/>
  <c r="X648" i="1"/>
  <c r="X644" i="1"/>
  <c r="W644" i="1"/>
  <c r="W640" i="1"/>
  <c r="X640" i="1"/>
  <c r="W636" i="1"/>
  <c r="X636" i="1"/>
  <c r="W632" i="1"/>
  <c r="X632" i="1"/>
  <c r="X628" i="1"/>
  <c r="W628" i="1"/>
  <c r="W624" i="1"/>
  <c r="X624" i="1"/>
  <c r="W620" i="1"/>
  <c r="X620" i="1"/>
  <c r="W616" i="1"/>
  <c r="X616" i="1"/>
  <c r="X612" i="1"/>
  <c r="W612" i="1"/>
  <c r="W608" i="1"/>
  <c r="X608" i="1"/>
  <c r="W604" i="1"/>
  <c r="X604" i="1"/>
  <c r="W600" i="1"/>
  <c r="X600" i="1"/>
  <c r="X596" i="1"/>
  <c r="W596" i="1"/>
  <c r="W592" i="1"/>
  <c r="X592" i="1"/>
  <c r="W588" i="1"/>
  <c r="X588" i="1"/>
  <c r="W584" i="1"/>
  <c r="X584" i="1"/>
  <c r="X580" i="1"/>
  <c r="W580" i="1"/>
  <c r="W576" i="1"/>
  <c r="X576" i="1"/>
  <c r="W572" i="1"/>
  <c r="X572" i="1"/>
  <c r="W568" i="1"/>
  <c r="X568" i="1"/>
  <c r="W564" i="1"/>
  <c r="X564" i="1"/>
  <c r="X560" i="1"/>
  <c r="W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X528" i="1"/>
  <c r="W528" i="1"/>
  <c r="W524" i="1"/>
  <c r="X524" i="1"/>
  <c r="X520" i="1"/>
  <c r="W520" i="1"/>
  <c r="W516" i="1"/>
  <c r="X516" i="1"/>
  <c r="W512" i="1"/>
  <c r="X512" i="1"/>
  <c r="W508" i="1"/>
  <c r="X508" i="1"/>
  <c r="W504" i="1"/>
  <c r="X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W244" i="1"/>
  <c r="X244" i="1"/>
  <c r="X240" i="1"/>
  <c r="W240" i="1"/>
  <c r="W236" i="1"/>
  <c r="X236" i="1"/>
  <c r="X232" i="1"/>
  <c r="W232" i="1"/>
  <c r="W228" i="1"/>
  <c r="X228" i="1"/>
  <c r="X224" i="1"/>
  <c r="W224" i="1"/>
  <c r="W220" i="1"/>
  <c r="X220" i="1"/>
  <c r="X216" i="1"/>
  <c r="W216" i="1"/>
  <c r="W212" i="1"/>
  <c r="X212" i="1"/>
  <c r="X208" i="1"/>
  <c r="W208" i="1"/>
  <c r="W204" i="1"/>
  <c r="X204" i="1"/>
  <c r="X200" i="1"/>
  <c r="W200" i="1"/>
  <c r="W196" i="1"/>
  <c r="X196" i="1"/>
  <c r="X192" i="1"/>
  <c r="W192" i="1"/>
  <c r="W188" i="1"/>
  <c r="X188" i="1"/>
  <c r="X184" i="1"/>
  <c r="W184" i="1"/>
  <c r="W180" i="1"/>
  <c r="X180" i="1"/>
  <c r="X176" i="1"/>
  <c r="W176" i="1"/>
  <c r="W172" i="1"/>
  <c r="X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W140" i="1"/>
  <c r="X140" i="1"/>
  <c r="X136" i="1"/>
  <c r="W136" i="1"/>
  <c r="X132" i="1"/>
  <c r="W132" i="1"/>
  <c r="X128" i="1"/>
  <c r="W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46" i="1"/>
  <c r="T2130" i="1"/>
  <c r="T2114" i="1"/>
  <c r="T2098" i="1"/>
  <c r="T2082" i="1"/>
</calcChain>
</file>

<file path=xl/sharedStrings.xml><?xml version="1.0" encoding="utf-8"?>
<sst xmlns="http://schemas.openxmlformats.org/spreadsheetml/2006/main" count="36889" uniqueCount="8431">
  <si>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</si>
  <si>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</si>
  <si>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</si>
  <si>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</si>
  <si>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</si>
  <si>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</si>
  <si>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</si>
  <si>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</si>
  <si>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</si>
  <si>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</si>
  <si>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</si>
  <si>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</si>
  <si>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</si>
  <si>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</si>
  <si>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</si>
  <si>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</si>
  <si>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</si>
  <si>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</si>
  <si>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</si>
  <si>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</si>
  <si>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</si>
  <si>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</si>
  <si>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</si>
  <si>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</si>
  <si>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</si>
  <si>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</si>
  <si>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</si>
  <si>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</si>
  <si>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</si>
  <si>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</si>
  <si>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</si>
  <si>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</si>
  <si>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</si>
  <si>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</si>
  <si>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</si>
  <si>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</si>
  <si>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</si>
  <si>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</si>
  <si>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</si>
  <si>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</si>
  <si>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</si>
  <si>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</si>
  <si>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</si>
  <si>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</si>
  <si>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</si>
  <si>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</si>
  <si>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</si>
  <si>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</si>
  <si>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</si>
  <si>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</si>
  <si>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</si>
  <si>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</si>
  <si>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</si>
  <si>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</si>
  <si>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</si>
  <si>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</si>
  <si>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</si>
  <si>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</si>
  <si>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</si>
  <si>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</si>
  <si>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</si>
  <si>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</si>
  <si>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</si>
  <si>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</si>
  <si>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</si>
  <si>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</si>
  <si>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</si>
  <si>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</si>
  <si>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</si>
  <si>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</si>
  <si>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</si>
  <si>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</si>
  <si>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</si>
  <si>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</si>
  <si>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</si>
  <si>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</si>
  <si>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</si>
  <si>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</si>
  <si>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</si>
  <si>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</si>
  <si>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</si>
  <si>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</si>
  <si>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</si>
  <si>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</si>
  <si>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</si>
  <si>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</si>
  <si>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</si>
  <si>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</si>
  <si>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</si>
  <si>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</si>
  <si>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</si>
  <si>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</si>
  <si>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</si>
  <si>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</si>
  <si>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</si>
  <si>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</si>
  <si>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</si>
  <si>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</si>
  <si>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</si>
  <si>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</si>
  <si>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</si>
  <si>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</si>
  <si>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</si>
  <si>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</si>
  <si>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</si>
  <si>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</si>
  <si>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</si>
  <si>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</si>
  <si>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</si>
  <si>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</si>
  <si>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</si>
  <si>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</si>
  <si>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</si>
  <si>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</si>
  <si>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</si>
  <si>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</si>
  <si>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</si>
  <si>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</si>
  <si>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</si>
  <si>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</si>
  <si>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</si>
  <si>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</si>
  <si>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</si>
  <si>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</si>
  <si>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</si>
  <si>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</si>
  <si>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</si>
  <si>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</si>
  <si>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</si>
  <si>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</si>
  <si>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</si>
  <si>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</si>
  <si>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</si>
  <si>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</si>
  <si>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</si>
  <si>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</si>
  <si>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</si>
  <si>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</si>
  <si>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</si>
  <si>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</si>
  <si>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</si>
  <si>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</si>
  <si>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</si>
  <si>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</si>
  <si>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</si>
  <si>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</si>
  <si>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</si>
  <si>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</si>
  <si>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</si>
  <si>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</si>
  <si>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</si>
  <si>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</si>
  <si>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</si>
  <si>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</si>
  <si>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</si>
  <si>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</si>
  <si>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</si>
  <si>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</si>
  <si>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</si>
  <si>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</si>
  <si>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</si>
  <si>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</si>
  <si>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</si>
  <si>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</si>
  <si>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</si>
  <si>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</si>
  <si>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</si>
  <si>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</si>
  <si>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</si>
  <si>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</si>
  <si>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</si>
  <si>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</si>
  <si>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</si>
  <si>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</si>
  <si>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</si>
  <si>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</si>
  <si>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</si>
  <si>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</si>
  <si>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</si>
  <si>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</si>
  <si>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</si>
  <si>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</si>
  <si>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</si>
  <si>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</si>
  <si>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</si>
  <si>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</si>
  <si>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</si>
  <si>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</si>
  <si>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</si>
  <si>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</si>
  <si>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</si>
  <si>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</si>
  <si>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</si>
  <si>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</si>
  <si>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</si>
  <si>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</si>
  <si>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</si>
  <si>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</si>
  <si>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</si>
  <si>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</si>
  <si>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</si>
  <si>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</si>
  <si>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</si>
  <si>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</si>
  <si>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</si>
  <si>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</si>
  <si>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</si>
  <si>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</si>
  <si>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</si>
  <si>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</si>
  <si>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</si>
  <si>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</si>
  <si>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</si>
  <si>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</si>
  <si>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</si>
  <si>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</si>
  <si>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</si>
  <si>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</si>
  <si>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</si>
  <si>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</si>
  <si>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</si>
  <si>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</si>
  <si>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</si>
  <si>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</si>
  <si>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</si>
  <si>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</si>
  <si>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</si>
  <si>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</si>
  <si>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</si>
  <si>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</si>
  <si>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</si>
  <si>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</si>
  <si>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</si>
  <si>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</si>
  <si>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</si>
  <si>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</si>
  <si>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</si>
  <si>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</si>
  <si>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</si>
  <si>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</si>
  <si>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</si>
  <si>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</si>
  <si>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</si>
  <si>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</si>
  <si>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</si>
  <si>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</si>
  <si>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</si>
  <si>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</si>
  <si>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</si>
  <si>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</si>
  <si>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</si>
  <si>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</si>
  <si>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</si>
  <si>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</si>
  <si>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</si>
  <si>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</si>
  <si>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</si>
  <si>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</si>
  <si>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</si>
  <si>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</si>
  <si>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</si>
  <si>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</si>
  <si>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</si>
  <si>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</si>
  <si>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</si>
  <si>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</si>
  <si>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</si>
  <si>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</si>
  <si>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</si>
  <si>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</si>
  <si>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</si>
  <si>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</si>
  <si>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</si>
  <si>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</si>
  <si>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</si>
  <si>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</si>
  <si>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</si>
  <si>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</si>
  <si>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</si>
  <si>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</si>
  <si>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</si>
  <si>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</si>
  <si>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</si>
  <si>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</si>
  <si>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</si>
  <si>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</si>
  <si>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</si>
  <si>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</si>
  <si>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</si>
  <si>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</si>
  <si>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</si>
  <si>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</si>
  <si>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</si>
  <si>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</si>
  <si>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</si>
  <si>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</si>
  <si>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</si>
  <si>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</si>
  <si>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</si>
  <si>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</si>
  <si>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</si>
  <si>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</si>
  <si>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</si>
  <si>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</si>
  <si>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</si>
  <si>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</si>
  <si>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</si>
  <si>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</si>
  <si>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</si>
  <si>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</si>
  <si>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</si>
  <si>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</si>
  <si>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</si>
  <si>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</si>
  <si>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</si>
  <si>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</si>
  <si>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</si>
  <si>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</si>
  <si>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</si>
  <si>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</si>
  <si>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</si>
  <si>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</si>
  <si>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</si>
  <si>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</si>
  <si>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</si>
  <si>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</si>
  <si>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</si>
  <si>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</si>
  <si>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</si>
  <si>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</si>
  <si>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</si>
  <si>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</si>
  <si>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</si>
  <si>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</si>
  <si>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</si>
  <si>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</si>
  <si>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</si>
  <si>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</si>
  <si>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</si>
  <si>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</si>
  <si>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</si>
  <si>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</si>
  <si>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</si>
  <si>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</si>
  <si>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</si>
  <si>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</si>
  <si>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</si>
  <si>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</si>
  <si>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</si>
  <si>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</si>
  <si>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</si>
  <si>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</si>
  <si>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</si>
  <si>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</si>
  <si>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</si>
  <si>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</si>
  <si>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</si>
  <si>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</si>
  <si>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</si>
  <si>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</si>
  <si>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</si>
  <si>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</si>
  <si>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</si>
  <si>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</si>
  <si>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</si>
  <si>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</si>
  <si>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</si>
  <si>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</si>
  <si>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</si>
  <si>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</si>
  <si>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</si>
  <si>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</si>
  <si>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</si>
  <si>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</si>
  <si>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</si>
  <si>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</si>
  <si>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</si>
  <si>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</si>
  <si>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</si>
  <si>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</si>
  <si>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</si>
  <si>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</si>
  <si>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</si>
  <si>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</si>
  <si>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</si>
  <si>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</si>
  <si>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</si>
  <si>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</si>
  <si>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</si>
  <si>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</si>
  <si>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</si>
  <si>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</si>
  <si>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</si>
  <si>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</si>
  <si>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</si>
  <si>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</si>
  <si>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</si>
  <si>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</si>
  <si>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</si>
  <si>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</si>
  <si>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</si>
  <si>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</si>
  <si>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</si>
  <si>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</si>
  <si>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</si>
  <si>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</si>
  <si>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</si>
  <si>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</si>
  <si>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</si>
  <si>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</si>
  <si>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</si>
  <si>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</si>
  <si>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</si>
  <si>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</si>
  <si>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</si>
  <si>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</si>
  <si>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</si>
  <si>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</si>
  <si>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</si>
  <si>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</si>
  <si>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</si>
  <si>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</si>
  <si>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</si>
  <si>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</si>
  <si>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</si>
  <si>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</si>
  <si>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</si>
  <si>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</si>
  <si>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</si>
  <si>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</si>
  <si>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</si>
  <si>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</si>
  <si>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</si>
  <si>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</si>
  <si>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</si>
  <si>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</si>
  <si>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</si>
  <si>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</si>
  <si>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</si>
  <si>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</si>
  <si>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</si>
  <si>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</si>
  <si>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</si>
  <si>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</si>
  <si>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</si>
  <si>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</si>
  <si>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</si>
  <si>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</si>
  <si>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</si>
  <si>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</si>
  <si>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</si>
  <si>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</si>
  <si>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</si>
  <si>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</si>
  <si>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</si>
  <si>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</si>
  <si>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</si>
  <si>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</si>
  <si>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</si>
  <si>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</si>
  <si>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</si>
  <si>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</si>
  <si>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</si>
  <si>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</si>
  <si>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</si>
  <si>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</si>
  <si>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</si>
  <si>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</si>
  <si>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</si>
  <si>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</si>
  <si>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</si>
  <si>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</si>
  <si>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</si>
  <si>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</si>
  <si>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</si>
  <si>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</si>
  <si>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</si>
  <si>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</si>
  <si>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</si>
  <si>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</si>
  <si>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</si>
  <si>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</si>
  <si>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</si>
  <si>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</si>
  <si>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</si>
  <si>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</si>
  <si>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</si>
  <si>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</si>
  <si>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</si>
  <si>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</si>
  <si>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</si>
  <si>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</si>
  <si>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</si>
  <si>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</si>
  <si>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</si>
  <si>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</si>
  <si>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</si>
  <si>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</si>
  <si>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</si>
  <si>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</si>
  <si>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</si>
  <si>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</si>
  <si>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</si>
  <si>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</si>
  <si>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</si>
  <si>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</si>
  <si>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</si>
  <si>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</si>
  <si>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</si>
  <si>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</si>
  <si>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</si>
  <si>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</si>
  <si>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</si>
  <si>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</si>
  <si>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</si>
  <si>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</si>
  <si>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</si>
  <si>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</si>
  <si>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</si>
  <si>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</si>
  <si>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</si>
  <si>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</si>
  <si>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</si>
  <si>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</si>
  <si>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</si>
  <si>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</si>
  <si>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</si>
  <si>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</si>
  <si>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</si>
  <si>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</si>
  <si>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</si>
  <si>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</si>
  <si>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</si>
  <si>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</si>
  <si>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</si>
  <si>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</si>
  <si>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</si>
  <si>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</si>
  <si>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</si>
  <si>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</si>
  <si>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</si>
  <si>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</si>
  <si>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</si>
  <si>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</si>
  <si>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</si>
  <si>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</si>
  <si>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</si>
  <si>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</si>
  <si>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</si>
  <si>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</si>
  <si>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</si>
  <si>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</si>
  <si>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</si>
  <si>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</si>
  <si>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</si>
  <si>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</si>
  <si>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</si>
  <si>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</si>
  <si>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</si>
  <si>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</si>
  <si>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</si>
  <si>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</si>
  <si>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</si>
  <si>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</si>
  <si>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</si>
  <si>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</si>
  <si>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</si>
  <si>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</si>
  <si>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</si>
  <si>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</si>
  <si>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</si>
  <si>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</si>
  <si>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</si>
  <si>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</si>
  <si>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</si>
  <si>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</si>
  <si>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</si>
  <si>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</si>
  <si>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</si>
  <si>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</si>
  <si>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</si>
  <si>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</si>
  <si>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</si>
  <si>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</si>
  <si>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</si>
  <si>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</si>
  <si>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</si>
  <si>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</si>
  <si>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</si>
  <si>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</si>
  <si>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</si>
  <si>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</si>
  <si>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</si>
  <si>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</si>
  <si>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</si>
  <si>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</si>
  <si>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</si>
  <si>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</si>
  <si>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</si>
  <si>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</si>
  <si>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</si>
  <si>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</si>
  <si>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</si>
  <si>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</si>
  <si>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</si>
  <si>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</si>
  <si>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</si>
  <si>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</si>
  <si>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</si>
  <si>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</si>
  <si>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</si>
  <si>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</si>
  <si>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</si>
  <si>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</si>
  <si>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</si>
  <si>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</si>
  <si>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</si>
  <si>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</si>
  <si>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</si>
  <si>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</si>
  <si>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</si>
  <si>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</si>
  <si>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</si>
  <si>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</si>
  <si>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</si>
  <si>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</si>
  <si>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</si>
  <si>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</si>
  <si>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</si>
  <si>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</si>
  <si>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</si>
  <si>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</si>
  <si>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</si>
  <si>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</si>
  <si>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</si>
  <si>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</si>
  <si>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</si>
  <si>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</si>
  <si>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</si>
  <si>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</si>
  <si>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</si>
  <si>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</si>
  <si>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</si>
  <si>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</si>
  <si>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</si>
  <si>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</si>
  <si>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</si>
  <si>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</si>
  <si>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</si>
  <si>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</si>
  <si>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</si>
  <si>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</si>
  <si>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</si>
  <si>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</si>
  <si>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</si>
  <si>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</si>
  <si>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</si>
  <si>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</si>
  <si>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</si>
  <si>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</si>
  <si>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</si>
  <si>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</si>
  <si>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</si>
  <si>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</si>
  <si>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</si>
  <si>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</si>
  <si>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</si>
  <si>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</si>
  <si>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</si>
  <si>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</si>
  <si>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</si>
  <si>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</si>
  <si>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</si>
  <si>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</si>
  <si>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</si>
  <si>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</si>
  <si>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</si>
  <si>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</si>
  <si>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</si>
  <si>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</si>
  <si>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</si>
  <si>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</si>
  <si>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</si>
  <si>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</si>
  <si>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</si>
  <si>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</si>
  <si>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</si>
  <si>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</si>
  <si>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</si>
  <si>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</si>
  <si>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</si>
  <si>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</si>
  <si>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</si>
  <si>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</si>
  <si>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</si>
  <si>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</si>
  <si>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</si>
  <si>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</si>
  <si>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</si>
  <si>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</si>
  <si>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</si>
  <si>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</si>
  <si>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</si>
  <si>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</si>
  <si>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</si>
  <si>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</si>
  <si>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</si>
  <si>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</si>
  <si>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</si>
  <si>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</si>
  <si>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</si>
  <si>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</si>
  <si>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</si>
  <si>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</si>
  <si>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</si>
  <si>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</si>
  <si>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</si>
  <si>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</si>
  <si>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</si>
  <si>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</si>
  <si>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</si>
  <si>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</si>
  <si>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</si>
  <si>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</si>
  <si>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</si>
  <si>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</si>
  <si>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</si>
  <si>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</si>
  <si>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</si>
  <si>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</si>
  <si>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</si>
  <si>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</si>
  <si>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</si>
  <si>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</si>
  <si>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</si>
  <si>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</si>
  <si>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</si>
  <si>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</si>
  <si>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</si>
  <si>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</si>
  <si>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</si>
  <si>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</si>
  <si>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</si>
  <si>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</si>
  <si>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</si>
  <si>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</si>
  <si>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</si>
  <si>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</si>
  <si>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</si>
  <si>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</si>
  <si>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</si>
  <si>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</si>
  <si>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</si>
  <si>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</si>
  <si>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</si>
  <si>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</si>
  <si>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</si>
  <si>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</si>
  <si>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</si>
  <si>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</si>
  <si>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</si>
  <si>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</si>
  <si>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</si>
  <si>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</si>
  <si>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</si>
  <si>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</si>
  <si>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</si>
  <si>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</si>
  <si>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</si>
  <si>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</si>
  <si>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</si>
  <si>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</si>
  <si>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</si>
  <si>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</si>
  <si>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</si>
  <si>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</si>
  <si>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</si>
  <si>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</si>
  <si>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</si>
  <si>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</si>
  <si>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</si>
  <si>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</si>
  <si>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</si>
  <si>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</si>
  <si>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</si>
  <si>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</si>
  <si>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</si>
  <si>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</si>
  <si>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</si>
  <si>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</si>
  <si>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</si>
  <si>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</si>
  <si>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</si>
  <si>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</si>
  <si>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</si>
  <si>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</si>
  <si>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</si>
  <si>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</si>
  <si>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</si>
  <si>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</si>
  <si>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</si>
  <si>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</si>
  <si>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</si>
  <si>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</si>
  <si>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</si>
  <si>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</si>
  <si>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</si>
  <si>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</si>
  <si>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</si>
  <si>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</si>
  <si>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</si>
  <si>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</si>
  <si>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</si>
  <si>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</si>
  <si>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</si>
  <si>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</si>
  <si>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</si>
  <si>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</si>
  <si>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</si>
  <si>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</si>
  <si>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</si>
  <si>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</si>
  <si>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</si>
  <si>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</si>
  <si>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</si>
  <si>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</si>
  <si>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</si>
  <si>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</si>
  <si>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</si>
  <si>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</si>
  <si>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</si>
  <si>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</si>
  <si>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</si>
  <si>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</si>
  <si>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</si>
  <si>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</si>
  <si>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</si>
  <si>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</si>
  <si>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</si>
  <si>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</si>
  <si>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</si>
  <si>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</si>
  <si>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</si>
  <si>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</si>
  <si>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</si>
  <si>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</si>
  <si>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</si>
  <si>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</si>
  <si>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</si>
  <si>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</si>
  <si>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</si>
  <si>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</si>
  <si>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</si>
  <si>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</si>
  <si>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</si>
  <si>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</si>
  <si>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</si>
  <si>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</si>
  <si>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</si>
  <si>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</si>
  <si>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</si>
  <si>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</si>
  <si>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</si>
  <si>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</si>
  <si>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</si>
  <si>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</si>
  <si>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</si>
  <si>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</si>
  <si>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</si>
  <si>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</si>
  <si>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</si>
  <si>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</si>
  <si>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</si>
  <si>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</si>
  <si>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</si>
  <si>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</si>
  <si>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</si>
  <si>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</si>
  <si>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</si>
  <si>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</si>
  <si>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</si>
  <si>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</si>
  <si>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</si>
  <si>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</si>
  <si>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</si>
  <si>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</si>
  <si>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</si>
  <si>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</si>
  <si>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</si>
  <si>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</si>
  <si>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</si>
  <si>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</si>
  <si>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</si>
  <si>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</si>
  <si>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</si>
  <si>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</si>
  <si>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</si>
  <si>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</si>
  <si>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</si>
  <si>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</si>
  <si>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</si>
  <si>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</si>
  <si>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</si>
  <si>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</si>
  <si>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</si>
  <si>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</si>
  <si>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</si>
  <si>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</si>
  <si>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</si>
  <si>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</si>
  <si>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</si>
  <si>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</si>
  <si>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</si>
  <si>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</si>
  <si>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</si>
  <si>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</si>
  <si>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</si>
  <si>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</si>
  <si>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</si>
  <si>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</si>
  <si>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</si>
  <si>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</si>
  <si>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</si>
  <si>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</si>
  <si>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</si>
  <si>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</si>
  <si>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</si>
  <si>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</si>
  <si>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</si>
  <si>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</si>
  <si>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</si>
  <si>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</si>
  <si>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</si>
  <si>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</si>
  <si>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</si>
  <si>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</si>
  <si>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</si>
  <si>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</si>
  <si>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</si>
  <si>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</si>
  <si>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</si>
  <si>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</si>
  <si>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</si>
  <si>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</si>
  <si>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</si>
  <si>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</si>
  <si>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</si>
  <si>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</si>
  <si>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</si>
  <si>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</si>
  <si>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</si>
  <si>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</si>
  <si>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</si>
  <si>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</si>
  <si>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</si>
  <si>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</si>
  <si>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</si>
  <si>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</si>
  <si>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</si>
  <si>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</si>
  <si>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</si>
  <si>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</si>
  <si>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</si>
  <si>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</si>
  <si>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</si>
  <si>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</si>
  <si>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</si>
  <si>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</si>
  <si>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</si>
  <si>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</si>
  <si>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</si>
  <si>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</si>
  <si>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</si>
  <si>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</si>
  <si>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</si>
  <si>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</si>
  <si>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</si>
  <si>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</si>
  <si>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</si>
  <si>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</si>
  <si>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</si>
  <si>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</si>
  <si>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</si>
  <si>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</si>
  <si>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</si>
  <si>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</si>
  <si>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</si>
  <si>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</si>
  <si>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</si>
  <si>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</si>
  <si>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</si>
  <si>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</si>
  <si>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</si>
  <si>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</si>
  <si>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</si>
  <si>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</si>
  <si>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</si>
  <si>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</si>
  <si>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</si>
  <si>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</si>
  <si>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</si>
  <si>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</si>
  <si>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</si>
  <si>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</si>
  <si>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</si>
  <si>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</si>
  <si>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</si>
  <si>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</si>
  <si>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</si>
  <si>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</si>
  <si>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</si>
  <si>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</si>
  <si>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</si>
  <si>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</si>
  <si>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</si>
  <si>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</si>
  <si>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</si>
  <si>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</si>
  <si>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</si>
  <si>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</si>
  <si>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</si>
  <si>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</si>
  <si>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</si>
  <si>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</si>
  <si>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</si>
  <si>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</si>
  <si>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</si>
  <si>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</si>
  <si>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</si>
  <si>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</si>
  <si>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</si>
  <si>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</si>
  <si>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</si>
  <si>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</si>
  <si>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</si>
  <si>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</si>
  <si>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</si>
  <si>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</si>
  <si>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</si>
  <si>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</si>
  <si>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</si>
  <si>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</si>
  <si>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</si>
  <si>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</si>
  <si>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</si>
  <si>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</si>
  <si>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</si>
  <si>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</si>
  <si>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</si>
  <si>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</si>
  <si>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</si>
  <si>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</si>
  <si>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</si>
  <si>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</si>
  <si>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</si>
  <si>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</si>
  <si>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</si>
  <si>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</si>
  <si>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</si>
  <si>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</si>
  <si>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</si>
  <si>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</si>
  <si>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</si>
  <si>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</si>
  <si>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</si>
  <si>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</si>
  <si>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</si>
  <si>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</si>
  <si>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</si>
  <si>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</si>
  <si>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</si>
  <si>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</si>
  <si>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</si>
  <si>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</si>
  <si>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</si>
  <si>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</si>
  <si>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</si>
  <si>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</si>
  <si>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</si>
  <si>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</si>
  <si>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</si>
  <si>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</si>
  <si>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</si>
  <si>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</si>
  <si>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</si>
  <si>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</si>
  <si>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</si>
  <si>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</si>
  <si>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</si>
  <si>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</si>
  <si>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</si>
  <si>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</si>
  <si>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</si>
  <si>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</si>
  <si>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</si>
  <si>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</si>
  <si>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</si>
  <si>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</si>
  <si>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</si>
  <si>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</si>
  <si>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</si>
  <si>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</si>
  <si>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</si>
  <si>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</si>
  <si>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</si>
  <si>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</si>
  <si>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</si>
  <si>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</si>
  <si>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</si>
  <si>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</si>
  <si>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</si>
  <si>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</si>
  <si>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</si>
  <si>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</si>
  <si>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</si>
  <si>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</si>
  <si>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</si>
  <si>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</si>
  <si>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</si>
  <si>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</si>
  <si>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</si>
  <si>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</si>
  <si>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</si>
  <si>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</si>
  <si>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</si>
  <si>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</si>
  <si>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</si>
  <si>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</si>
  <si>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</si>
  <si>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</si>
  <si>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</si>
  <si>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</si>
  <si>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</si>
  <si>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</si>
  <si>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</si>
  <si>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</si>
  <si>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</si>
  <si>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</si>
  <si>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</si>
  <si>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</si>
  <si>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</si>
  <si>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</si>
  <si>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</si>
  <si>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</si>
  <si>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</si>
  <si>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</si>
  <si>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</si>
  <si>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</si>
  <si>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</si>
  <si>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</si>
  <si>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</si>
  <si>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</si>
  <si>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</si>
  <si>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</si>
  <si>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</si>
  <si>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</si>
  <si>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</si>
  <si>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</si>
  <si>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</si>
  <si>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</si>
  <si>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</si>
  <si>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</si>
  <si>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</si>
  <si>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</si>
  <si>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</si>
  <si>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</si>
  <si>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</si>
  <si>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</si>
  <si>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</si>
  <si>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</si>
  <si>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</si>
  <si>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</si>
  <si>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</si>
  <si>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</si>
  <si>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</si>
  <si>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</si>
  <si>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</si>
  <si>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</si>
  <si>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</si>
  <si>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</si>
  <si>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</si>
  <si>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</si>
  <si>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</si>
  <si>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</si>
  <si>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</si>
  <si>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</si>
  <si>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</si>
  <si>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</si>
  <si>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</si>
  <si>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</si>
  <si>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</si>
  <si>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</si>
  <si>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</si>
  <si>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</si>
  <si>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</si>
  <si>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</si>
  <si>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</si>
  <si>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</si>
  <si>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</si>
  <si>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</si>
  <si>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</si>
  <si>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</si>
  <si>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</si>
  <si>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</si>
  <si>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</si>
  <si>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</si>
  <si>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</si>
  <si>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</si>
  <si>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</si>
  <si>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</si>
  <si>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</si>
  <si>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</si>
  <si>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</si>
  <si>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</si>
  <si>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</si>
  <si>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</si>
  <si>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</si>
  <si>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</si>
  <si>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</si>
  <si>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</si>
  <si>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</si>
  <si>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</si>
  <si>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</si>
  <si>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</si>
  <si>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</si>
  <si>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</si>
  <si>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</si>
  <si>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</si>
  <si>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</si>
  <si>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</si>
  <si>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</si>
  <si>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</si>
  <si>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</si>
  <si>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</si>
  <si>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</si>
  <si>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</si>
  <si>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</si>
  <si>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</si>
  <si>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</si>
  <si>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</si>
  <si>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</si>
  <si>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</si>
  <si>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</si>
  <si>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</si>
  <si>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</si>
  <si>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</si>
  <si>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</si>
  <si>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</si>
  <si>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</si>
  <si>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</si>
  <si>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</si>
  <si>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</si>
  <si>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</si>
  <si>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</si>
  <si>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</si>
  <si>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</si>
  <si>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</si>
  <si>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</si>
  <si>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</si>
  <si>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</si>
  <si>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</si>
  <si>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</si>
  <si>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</si>
  <si>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</si>
  <si>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</si>
  <si>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</si>
  <si>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</si>
  <si>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</si>
  <si>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</si>
  <si>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</si>
  <si>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</si>
  <si>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</si>
  <si>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</si>
  <si>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</si>
  <si>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</si>
  <si>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</si>
  <si>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</si>
  <si>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</si>
  <si>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</si>
  <si>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</si>
  <si>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</si>
  <si>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</si>
  <si>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</si>
  <si>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</si>
  <si>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</si>
  <si>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</si>
  <si>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</si>
  <si>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</si>
  <si>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</si>
  <si>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</si>
  <si>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</si>
  <si>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</si>
  <si>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</si>
  <si>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</si>
  <si>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</si>
  <si>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</si>
  <si>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</si>
  <si>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</si>
  <si>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</si>
  <si>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</si>
  <si>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</si>
  <si>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</si>
  <si>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</si>
  <si>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</si>
  <si>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</si>
  <si>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</si>
  <si>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</si>
  <si>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</si>
  <si>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</si>
  <si>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</si>
  <si>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</si>
  <si>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</si>
  <si>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</si>
  <si>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</si>
  <si>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</si>
  <si>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</si>
  <si>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</si>
  <si>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</si>
  <si>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</si>
  <si>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</si>
  <si>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</si>
  <si>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</si>
  <si>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</si>
  <si>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</si>
  <si>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</si>
  <si>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</si>
  <si>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</si>
  <si>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</si>
  <si>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</si>
  <si>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</si>
  <si>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</si>
  <si>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</si>
  <si>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</si>
  <si>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</si>
  <si>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</si>
  <si>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</si>
  <si>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</si>
  <si>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</si>
  <si>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</si>
  <si>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</si>
  <si>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</si>
  <si>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</si>
  <si>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</si>
  <si>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</si>
  <si>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</si>
  <si>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</si>
  <si>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</si>
  <si>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</si>
  <si>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</si>
  <si>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</si>
  <si>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</si>
  <si>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</si>
  <si>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</si>
  <si>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</si>
  <si>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</si>
  <si>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</si>
  <si>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</si>
  <si>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</si>
  <si>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</si>
  <si>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</si>
  <si>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</si>
  <si>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</si>
  <si>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</si>
  <si>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</si>
  <si>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</si>
  <si>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</si>
  <si>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</si>
  <si>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</si>
  <si>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</si>
  <si>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</si>
  <si>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</si>
  <si>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</si>
  <si>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</si>
  <si>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</si>
  <si>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</si>
  <si>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</si>
  <si>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</si>
  <si>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</si>
  <si>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</si>
  <si>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</si>
  <si>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</si>
  <si>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</si>
  <si>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</si>
  <si>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</si>
  <si>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</si>
  <si>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</si>
  <si>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</si>
  <si>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</si>
  <si>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</si>
  <si>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</si>
  <si>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</si>
  <si>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</si>
  <si>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</si>
  <si>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</si>
  <si>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</si>
  <si>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</si>
  <si>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</si>
  <si>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</si>
  <si>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</si>
  <si>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</si>
  <si>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</si>
  <si>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</si>
  <si>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</si>
  <si>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</si>
  <si>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</si>
  <si>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</si>
  <si>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</si>
  <si>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</si>
  <si>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</si>
  <si>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</si>
  <si>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</si>
  <si>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</si>
  <si>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</si>
  <si>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</si>
  <si>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</si>
  <si>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</si>
  <si>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</si>
  <si>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</si>
  <si>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</si>
  <si>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</si>
  <si>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</si>
  <si>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</si>
  <si>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</si>
  <si>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</si>
  <si>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</si>
  <si>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</si>
  <si>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</si>
  <si>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</si>
  <si>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</si>
  <si>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</si>
  <si>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</si>
  <si>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</si>
  <si>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</si>
  <si>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</si>
  <si>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</si>
  <si>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</si>
  <si>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</si>
  <si>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</si>
  <si>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</si>
  <si>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</si>
  <si>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</si>
  <si>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</si>
  <si>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</si>
  <si>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</si>
  <si>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</si>
  <si>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</si>
  <si>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</si>
  <si>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</si>
  <si>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</si>
  <si>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</si>
  <si>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</si>
  <si>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</si>
  <si>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</si>
  <si>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</si>
  <si>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</si>
  <si>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</si>
  <si>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</si>
  <si>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</si>
  <si>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</si>
  <si>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</si>
  <si>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</si>
  <si>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</si>
  <si>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</si>
  <si>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</si>
  <si>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</si>
  <si>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</si>
  <si>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</si>
  <si>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</si>
  <si>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</si>
  <si>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</si>
  <si>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</si>
  <si>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</si>
  <si>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</si>
  <si>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</si>
  <si>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</si>
  <si>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</si>
  <si>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</si>
  <si>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</si>
  <si>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</si>
  <si>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</si>
  <si>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</si>
  <si>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</si>
  <si>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</si>
  <si>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</si>
  <si>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</si>
  <si>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</si>
  <si>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</si>
  <si>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</si>
  <si>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</si>
  <si>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</si>
  <si>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</si>
  <si>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</si>
  <si>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</si>
  <si>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</si>
  <si>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</si>
  <si>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</si>
  <si>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</si>
  <si>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</si>
  <si>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</si>
  <si>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</si>
  <si>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</si>
  <si>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</si>
  <si>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</si>
  <si>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</si>
  <si>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</si>
  <si>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</si>
  <si>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</si>
  <si>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</si>
  <si>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</si>
  <si>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</si>
  <si>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</si>
  <si>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</si>
  <si>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</si>
  <si>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</si>
  <si>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</si>
  <si>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</si>
  <si>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</si>
  <si>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</si>
  <si>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</si>
  <si>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</si>
  <si>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</si>
  <si>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</si>
  <si>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</si>
  <si>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</si>
  <si>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</si>
  <si>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</si>
  <si>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</si>
  <si>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</si>
  <si>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</si>
  <si>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</si>
  <si>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</si>
  <si>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</si>
  <si>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</si>
  <si>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</si>
  <si>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</si>
  <si>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</si>
  <si>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</si>
  <si>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</si>
  <si>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</si>
  <si>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</si>
  <si>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</si>
  <si>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</si>
  <si>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</si>
  <si>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</si>
  <si>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</si>
  <si>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</si>
  <si>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</si>
  <si>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</si>
  <si>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</si>
  <si>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</si>
  <si>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</si>
  <si>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</si>
  <si>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</si>
  <si>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</si>
  <si>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</si>
  <si>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</si>
  <si>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</si>
  <si>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</si>
  <si>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</si>
  <si>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</si>
  <si>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</si>
  <si>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</si>
  <si>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</si>
  <si>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</si>
  <si>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</si>
  <si>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</si>
  <si>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</si>
  <si>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</si>
  <si>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</si>
  <si>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</si>
  <si>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</si>
  <si>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</si>
  <si>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</si>
  <si>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</si>
  <si>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</si>
  <si>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</si>
  <si>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</si>
  <si>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</si>
  <si>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</si>
  <si>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</si>
  <si>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</si>
  <si>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</si>
  <si>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</si>
  <si>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</si>
  <si>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</si>
  <si>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</si>
  <si>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</si>
  <si>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</si>
  <si>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</si>
  <si>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</si>
  <si>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</si>
  <si>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</si>
  <si>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</si>
  <si>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</si>
  <si>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</si>
  <si>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</si>
  <si>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</si>
  <si>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</si>
  <si>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</si>
  <si>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</si>
  <si>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</si>
  <si>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</si>
  <si>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</si>
  <si>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</si>
  <si>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</si>
  <si>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</si>
  <si>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</si>
  <si>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</si>
  <si>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</si>
  <si>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</si>
  <si>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</si>
  <si>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</si>
  <si>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</si>
  <si>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</si>
  <si>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</si>
  <si>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</si>
  <si>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</si>
  <si>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</si>
  <si>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</si>
  <si>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</si>
  <si>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</si>
  <si>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</si>
  <si>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</si>
  <si>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</si>
  <si>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</si>
  <si>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</si>
  <si>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</si>
  <si>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</si>
  <si>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</si>
  <si>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</si>
  <si>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</si>
  <si>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</si>
  <si>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</si>
  <si>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</si>
  <si>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</si>
  <si>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</si>
  <si>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</si>
  <si>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</si>
  <si>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</si>
  <si>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</si>
  <si>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</si>
  <si>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</si>
  <si>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</si>
  <si>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</si>
  <si>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</si>
  <si>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</si>
  <si>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</si>
  <si>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</si>
  <si>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</si>
  <si>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</si>
  <si>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</si>
  <si>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</si>
  <si>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</si>
  <si>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</si>
  <si>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</si>
  <si>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</si>
  <si>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</si>
  <si>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</si>
  <si>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</si>
  <si>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</si>
  <si>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</si>
  <si>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</si>
  <si>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</si>
  <si>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</si>
  <si>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</si>
  <si>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</si>
  <si>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</si>
  <si>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</si>
  <si>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</si>
  <si>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</si>
  <si>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</si>
  <si>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</si>
  <si>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</si>
  <si>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</si>
  <si>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</si>
  <si>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</si>
  <si>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</si>
  <si>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</si>
  <si>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</si>
  <si>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</si>
  <si>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</si>
  <si>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</si>
  <si>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</si>
  <si>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</si>
  <si>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</si>
  <si>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</si>
  <si>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</si>
  <si>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</si>
  <si>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</si>
  <si>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</si>
  <si>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</si>
  <si>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</si>
  <si>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</si>
  <si>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</si>
  <si>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</si>
  <si>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</si>
  <si>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</si>
  <si>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</si>
  <si>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</si>
  <si>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</si>
  <si>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</si>
  <si>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</si>
  <si>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</si>
  <si>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</si>
  <si>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</si>
  <si>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</si>
  <si>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</si>
  <si>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</si>
  <si>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</si>
  <si>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</si>
  <si>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</si>
  <si>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</si>
  <si>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</si>
  <si>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</si>
  <si>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</si>
  <si>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</si>
  <si>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</si>
  <si>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</si>
  <si>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</si>
  <si>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</si>
  <si>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</si>
  <si>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</si>
  <si>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</si>
  <si>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</si>
  <si>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</si>
  <si>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</si>
  <si>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</si>
  <si>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</si>
  <si>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</si>
  <si>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</si>
  <si>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</si>
  <si>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</si>
  <si>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</si>
  <si>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</si>
  <si>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</si>
  <si>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</si>
  <si>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</si>
  <si>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</si>
  <si>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</si>
  <si>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</si>
  <si>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</si>
  <si>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</si>
  <si>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</si>
  <si>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</si>
  <si>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</si>
  <si>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</si>
  <si>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</si>
  <si>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</si>
  <si>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</si>
  <si>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</si>
  <si>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</si>
  <si>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</si>
  <si>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</si>
  <si>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</si>
  <si>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</si>
  <si>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</si>
  <si>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</si>
  <si>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</si>
  <si>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</si>
  <si>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</si>
  <si>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</si>
  <si>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</si>
  <si>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</si>
  <si>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</si>
  <si>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</si>
  <si>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</si>
  <si>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</si>
  <si>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</si>
  <si>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</si>
  <si>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</si>
  <si>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</si>
  <si>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</si>
  <si>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</si>
  <si>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</si>
  <si>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</si>
  <si>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</si>
  <si>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</si>
  <si>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</si>
  <si>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</si>
  <si>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</si>
  <si>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</si>
  <si>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</si>
  <si>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</si>
  <si>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</si>
  <si>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</si>
  <si>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</si>
  <si>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</si>
  <si>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</si>
  <si>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</si>
  <si>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</si>
  <si>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</si>
  <si>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</si>
  <si>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</si>
  <si>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</si>
  <si>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</si>
  <si>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</si>
  <si>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</si>
  <si>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</si>
  <si>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</si>
  <si>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</si>
  <si>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</si>
  <si>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</si>
  <si>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</si>
  <si>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</si>
  <si>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</si>
  <si>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</si>
  <si>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</si>
  <si>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</si>
  <si>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</si>
  <si>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</si>
  <si>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</si>
  <si>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</si>
  <si>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</si>
  <si>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</si>
  <si>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</si>
  <si>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</si>
  <si>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</si>
  <si>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</si>
  <si>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</si>
  <si>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</si>
  <si>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</si>
  <si>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</si>
  <si>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</si>
  <si>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</si>
  <si>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</si>
  <si>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</si>
  <si>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</si>
  <si>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</si>
  <si>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</si>
  <si>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</si>
  <si>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</si>
  <si>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</si>
  <si>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</si>
  <si>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</si>
  <si>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</si>
  <si>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</si>
  <si>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</si>
  <si>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</si>
  <si>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</si>
  <si>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</si>
  <si>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</si>
  <si>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</si>
  <si>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</si>
  <si>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</si>
  <si>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</si>
  <si>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</si>
  <si>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</si>
  <si>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</si>
  <si>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</si>
  <si>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</si>
  <si>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</si>
  <si>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</si>
  <si>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</si>
  <si>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</si>
  <si>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</si>
  <si>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</si>
  <si>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</si>
  <si>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</si>
  <si>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</si>
  <si>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</si>
  <si>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</si>
  <si>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</si>
  <si>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</si>
  <si>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</si>
  <si>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</si>
  <si>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</si>
  <si>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</si>
  <si>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</si>
  <si>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</si>
  <si>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</si>
  <si>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</si>
  <si>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</si>
  <si>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</si>
  <si>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</si>
  <si>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</si>
  <si>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</si>
  <si>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</si>
  <si>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</si>
  <si>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</si>
  <si>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</si>
  <si>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</si>
  <si>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</si>
  <si>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</si>
  <si>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</si>
  <si>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</si>
  <si>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</si>
  <si>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</si>
  <si>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</si>
  <si>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</si>
  <si>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</si>
  <si>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</si>
  <si>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</si>
  <si>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</si>
  <si>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</si>
  <si>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</si>
  <si>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</si>
  <si>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</si>
  <si>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</si>
  <si>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</si>
  <si>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</si>
  <si>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</si>
  <si>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</si>
  <si>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</si>
  <si>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</si>
  <si>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</si>
  <si>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</si>
  <si>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</si>
  <si>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</si>
  <si>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</si>
  <si>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</si>
  <si>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</si>
  <si>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</si>
  <si>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</si>
  <si>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</si>
  <si>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</si>
  <si>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</si>
  <si>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</si>
  <si>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</si>
  <si>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</si>
  <si>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</si>
  <si>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</si>
  <si>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</si>
  <si>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</si>
  <si>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</si>
  <si>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</si>
  <si>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</si>
  <si>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</si>
  <si>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</si>
  <si>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</si>
  <si>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</si>
  <si>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</si>
  <si>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</si>
  <si>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</si>
  <si>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</si>
  <si>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</si>
  <si>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</si>
  <si>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</si>
  <si>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</si>
  <si>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</si>
  <si>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</si>
  <si>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</si>
  <si>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</si>
  <si>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</si>
  <si>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</si>
  <si>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</si>
  <si>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</si>
  <si>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</si>
  <si>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</si>
  <si>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</si>
  <si>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</si>
  <si>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</si>
  <si>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</si>
  <si>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</si>
  <si>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</si>
  <si>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</si>
  <si>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</si>
  <si>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</si>
  <si>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</si>
  <si>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</si>
  <si>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</si>
  <si>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</si>
  <si>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</si>
  <si>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</si>
  <si>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</si>
  <si>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</si>
  <si>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</si>
  <si>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</si>
  <si>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</si>
  <si>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</si>
  <si>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</si>
  <si>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</si>
  <si>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</si>
  <si>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</si>
  <si>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</si>
  <si>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</si>
  <si>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</si>
  <si>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</si>
  <si>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</si>
  <si>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</si>
  <si>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</si>
  <si>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</si>
  <si>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</si>
  <si>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</si>
  <si>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</si>
  <si>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</si>
  <si>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</si>
  <si>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</si>
  <si>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</si>
  <si>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</si>
  <si>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</si>
  <si>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</si>
  <si>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</si>
  <si>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</si>
  <si>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</si>
  <si>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</si>
  <si>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</si>
  <si>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</si>
  <si>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</si>
  <si>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</si>
  <si>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</si>
  <si>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</si>
  <si>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</si>
  <si>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</si>
  <si>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</si>
  <si>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</si>
  <si>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</si>
  <si>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</si>
  <si>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</si>
  <si>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</si>
  <si>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</si>
  <si>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</si>
  <si>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</si>
  <si>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</si>
  <si>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</si>
  <si>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</si>
  <si>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</si>
  <si>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</si>
  <si>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</si>
  <si>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</si>
  <si>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</si>
  <si>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</si>
  <si>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</si>
  <si>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</si>
  <si>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</si>
  <si>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</si>
  <si>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</si>
  <si>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</si>
  <si>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</si>
  <si>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</si>
  <si>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</si>
  <si>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</si>
  <si>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</si>
  <si>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</si>
  <si>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</si>
  <si>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</si>
  <si>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</si>
  <si>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</si>
  <si>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</si>
  <si>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</si>
  <si>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</si>
  <si>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</si>
  <si>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</si>
  <si>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</si>
  <si>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</si>
  <si>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</si>
  <si>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</si>
  <si>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</si>
  <si>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</si>
  <si>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</si>
  <si>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</si>
  <si>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</si>
  <si>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</si>
  <si>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</si>
  <si>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</si>
  <si>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</si>
  <si>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</si>
  <si>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</si>
  <si>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</si>
  <si>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</si>
  <si>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</si>
  <si>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</si>
  <si>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</si>
  <si>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</si>
  <si>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</si>
  <si>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</si>
  <si>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</si>
  <si>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</si>
  <si>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</si>
  <si>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</si>
  <si>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</si>
  <si>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</si>
  <si>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</si>
  <si>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</si>
  <si>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</si>
  <si>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</si>
  <si>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</si>
  <si>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</si>
  <si>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</si>
  <si>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</si>
  <si>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</si>
  <si>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</si>
  <si>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</si>
  <si>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</si>
  <si>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</si>
  <si>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</si>
  <si>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</si>
  <si>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</si>
  <si>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</si>
  <si>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</si>
  <si>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</si>
  <si>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</si>
  <si>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</si>
  <si>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</si>
  <si>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</si>
  <si>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</si>
  <si>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</si>
  <si>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</si>
  <si>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</si>
  <si>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</si>
  <si>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</si>
  <si>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</si>
  <si>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</si>
  <si>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</si>
  <si>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</si>
  <si>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</si>
  <si>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</si>
  <si>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</si>
  <si>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</si>
  <si>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</si>
  <si>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</si>
  <si>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</si>
  <si>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</si>
  <si>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</si>
  <si>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</si>
  <si>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</si>
  <si>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</si>
  <si>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</si>
  <si>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</si>
  <si>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</si>
  <si>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</si>
  <si>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</si>
  <si>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</si>
  <si>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</si>
  <si>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</si>
  <si>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</si>
  <si>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</si>
  <si>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</si>
  <si>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</si>
  <si>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</si>
  <si>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</si>
  <si>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</si>
  <si>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</si>
  <si>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</si>
  <si>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</si>
  <si>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</si>
  <si>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</si>
  <si>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</si>
  <si>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</si>
  <si>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</si>
  <si>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</si>
  <si>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</si>
  <si>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</si>
  <si>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</si>
  <si>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</si>
  <si>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</si>
  <si>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</si>
  <si>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</si>
  <si>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</si>
  <si>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</si>
  <si>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</si>
  <si>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</si>
  <si>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</si>
  <si>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</si>
  <si>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</si>
  <si>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</si>
  <si>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</si>
  <si>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</si>
  <si>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</si>
  <si>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</si>
  <si>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</si>
  <si>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</si>
  <si>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</si>
  <si>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</si>
  <si>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</si>
  <si>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</si>
  <si>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</si>
  <si>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</si>
  <si>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</si>
  <si>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</si>
  <si>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</si>
  <si>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</si>
  <si>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</si>
  <si>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</si>
  <si>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</si>
  <si>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</si>
  <si>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</si>
  <si>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</si>
  <si>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</si>
  <si>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</si>
  <si>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</si>
  <si>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</si>
  <si>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</si>
  <si>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</si>
  <si>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</si>
  <si>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</si>
  <si>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</si>
  <si>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</si>
  <si>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</si>
  <si>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</si>
  <si>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</si>
  <si>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</si>
  <si>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</si>
  <si>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</si>
  <si>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</si>
  <si>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</si>
  <si>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</si>
  <si>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</si>
  <si>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</si>
  <si>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</si>
  <si>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</si>
  <si>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</si>
  <si>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</si>
  <si>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</si>
  <si>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</si>
  <si>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</si>
  <si>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</si>
  <si>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</si>
  <si>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</si>
  <si>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</si>
  <si>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</si>
  <si>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</si>
  <si>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</si>
  <si>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</si>
  <si>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</si>
  <si>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</si>
  <si>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</si>
  <si>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</si>
  <si>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</si>
  <si>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</si>
  <si>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</si>
  <si>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</si>
  <si>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</si>
  <si>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</si>
  <si>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</si>
  <si>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</si>
  <si>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</si>
  <si>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</si>
  <si>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</si>
  <si>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</si>
  <si>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</si>
  <si>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</si>
  <si>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</si>
  <si>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</si>
  <si>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</si>
  <si>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</si>
  <si>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</si>
  <si>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</si>
  <si>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</si>
  <si>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</si>
  <si>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</si>
  <si>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</si>
  <si>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</si>
  <si>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</si>
  <si>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</si>
  <si>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</si>
  <si>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</si>
  <si>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</si>
  <si>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</si>
  <si>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</si>
  <si>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</si>
  <si>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</si>
  <si>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</si>
  <si>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</si>
  <si>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</si>
  <si>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</si>
  <si>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</si>
  <si>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</si>
  <si>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</si>
  <si>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</si>
  <si>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</si>
  <si>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</si>
  <si>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</si>
  <si>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</si>
  <si>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</si>
  <si>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</si>
  <si>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</si>
  <si>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</si>
  <si>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</si>
  <si>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</si>
  <si>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</si>
  <si>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</si>
  <si>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</si>
  <si>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</si>
  <si>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</si>
  <si>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</si>
  <si>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</si>
  <si>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</si>
  <si>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</si>
  <si>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</si>
  <si>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</si>
  <si>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</si>
  <si>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</si>
  <si>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</si>
  <si>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</si>
  <si>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</si>
  <si>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</si>
  <si>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</si>
  <si>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</si>
  <si>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</si>
  <si>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</si>
  <si>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</si>
  <si>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</si>
  <si>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</si>
  <si>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</si>
  <si>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</si>
  <si>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</si>
  <si>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</si>
  <si>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</si>
  <si>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</si>
  <si>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</si>
  <si>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</si>
  <si>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</si>
  <si>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</si>
  <si>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</si>
  <si>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</si>
  <si>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</si>
  <si>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</si>
  <si>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</si>
  <si>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</si>
  <si>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</si>
  <si>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</si>
  <si>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</si>
  <si>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</si>
  <si>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</si>
  <si>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</si>
  <si>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</si>
  <si>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</si>
  <si>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</si>
  <si>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</si>
  <si>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</si>
  <si>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</si>
  <si>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</si>
  <si>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</si>
  <si>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</si>
  <si>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</si>
  <si>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</si>
  <si>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</si>
  <si>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</si>
  <si>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</si>
  <si>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</si>
  <si>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</si>
  <si>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</si>
  <si>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</si>
  <si>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</si>
  <si>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</si>
  <si>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</si>
  <si>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</si>
  <si>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</si>
  <si>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</si>
  <si>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</si>
  <si>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</si>
  <si>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</si>
  <si>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</si>
  <si>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</si>
  <si>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</si>
  <si>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</si>
  <si>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</si>
  <si>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</si>
  <si>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</si>
  <si>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</si>
  <si>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</si>
  <si>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</si>
  <si>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</si>
  <si>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</si>
  <si>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</si>
  <si>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</si>
  <si>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</si>
  <si>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</si>
  <si>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</si>
  <si>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</si>
  <si>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</si>
  <si>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</si>
  <si>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</si>
  <si>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</si>
  <si>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</si>
  <si>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</si>
  <si>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</si>
  <si>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</si>
  <si>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</si>
  <si>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</si>
  <si>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</si>
  <si>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</si>
  <si>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</si>
  <si>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</si>
  <si>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</si>
  <si>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</si>
  <si>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</si>
  <si>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</si>
  <si>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</si>
  <si>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</si>
  <si>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</si>
  <si>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</si>
  <si>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</si>
  <si>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</si>
  <si>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</si>
  <si>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</si>
  <si>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</si>
  <si>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</si>
  <si>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</si>
  <si>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</si>
  <si>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</si>
  <si>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</si>
  <si>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</si>
  <si>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</si>
  <si>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</si>
  <si>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</si>
  <si>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</si>
  <si>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</si>
  <si>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</si>
  <si>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</si>
  <si>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</si>
  <si>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</si>
  <si>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</si>
  <si>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</si>
  <si>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</si>
  <si>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</si>
  <si>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</si>
  <si>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</si>
  <si>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</si>
  <si>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</si>
  <si>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</si>
  <si>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</si>
  <si>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</si>
  <si>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</si>
  <si>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</si>
  <si>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</si>
  <si>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</si>
  <si>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</si>
  <si>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</si>
  <si>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</si>
  <si>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</si>
  <si>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</si>
  <si>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</si>
  <si>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</si>
  <si>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</si>
  <si>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</si>
  <si>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</si>
  <si>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</si>
  <si>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</si>
  <si>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</si>
  <si>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</si>
  <si>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</si>
  <si>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</si>
  <si>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</si>
  <si>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</si>
  <si>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</si>
  <si>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</si>
  <si>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</si>
  <si>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</si>
  <si>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</si>
  <si>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</si>
  <si>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</si>
  <si>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</si>
  <si>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</si>
  <si>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</si>
  <si>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</si>
  <si>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</si>
  <si>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</si>
  <si>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</si>
  <si>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</si>
  <si>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</si>
  <si>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</si>
  <si>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</si>
  <si>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</si>
  <si>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</si>
  <si>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</si>
  <si>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</si>
  <si>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</si>
  <si>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</si>
  <si>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</si>
  <si>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</si>
  <si>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</si>
  <si>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</si>
  <si>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</si>
  <si>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</si>
  <si>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</si>
  <si>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</si>
  <si>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</si>
  <si>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</si>
  <si>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</si>
  <si>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</si>
  <si>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</si>
  <si>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</si>
  <si>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</si>
  <si>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</si>
  <si>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</si>
  <si>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</si>
  <si>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</si>
  <si>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</si>
  <si>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</si>
  <si>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</si>
  <si>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</si>
  <si>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</si>
  <si>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</si>
  <si>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</si>
  <si>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</si>
  <si>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</si>
  <si>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</si>
  <si>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</si>
  <si>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</si>
  <si>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</si>
  <si>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</si>
  <si>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</si>
  <si>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</si>
  <si>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</si>
  <si>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</si>
  <si>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</si>
  <si>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</si>
  <si>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</si>
  <si>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</si>
  <si>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</si>
  <si>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</si>
  <si>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</si>
  <si>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</si>
  <si>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</si>
  <si>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</si>
  <si>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</si>
  <si>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</si>
  <si>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</si>
  <si>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</si>
  <si>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</si>
  <si>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</si>
  <si>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</si>
  <si>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</si>
  <si>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</si>
  <si>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</si>
  <si>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</si>
  <si>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</si>
  <si>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</si>
  <si>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</si>
  <si>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</si>
  <si>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</si>
  <si>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</si>
  <si>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</si>
  <si>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</si>
  <si>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</si>
  <si>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</si>
  <si>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</si>
  <si>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</si>
  <si>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</si>
  <si>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</si>
  <si>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</si>
  <si>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</si>
  <si>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</si>
  <si>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</si>
  <si>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</si>
  <si>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</si>
  <si>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</si>
  <si>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</si>
  <si>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</si>
  <si>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</si>
  <si>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</si>
  <si>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</si>
  <si>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</si>
  <si>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</si>
  <si>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</si>
  <si>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</si>
  <si>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</si>
  <si>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</si>
  <si>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</si>
  <si>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</si>
  <si>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</si>
  <si>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</si>
  <si>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</si>
  <si>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</si>
  <si>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</si>
  <si>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</si>
  <si>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</si>
  <si>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</si>
  <si>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</si>
  <si>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</si>
  <si>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</si>
  <si>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</si>
  <si>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</si>
  <si>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</si>
  <si>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</si>
  <si>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</si>
  <si>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</si>
  <si>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</si>
  <si>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</si>
  <si>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</si>
  <si>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</si>
  <si>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</si>
  <si>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</si>
  <si>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</si>
  <si>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</si>
  <si>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</si>
  <si>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</si>
  <si>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</si>
  <si>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</si>
  <si>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</si>
  <si>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</si>
  <si>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</si>
  <si>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</si>
  <si>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</si>
  <si>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</si>
  <si>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</si>
  <si>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</si>
  <si>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</si>
  <si>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</si>
  <si>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</si>
  <si>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</si>
  <si>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</si>
  <si>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</si>
  <si>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</si>
  <si>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</si>
  <si>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</si>
  <si>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</si>
  <si>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</si>
  <si>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</si>
  <si>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</si>
  <si>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</si>
  <si>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</si>
  <si>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</si>
  <si>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</si>
  <si>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</si>
  <si>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</si>
  <si>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</si>
  <si>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</si>
  <si>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</si>
  <si>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</si>
  <si>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</si>
  <si>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</si>
  <si>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</si>
  <si>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</si>
  <si>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</si>
  <si>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</si>
  <si>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</si>
  <si>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</si>
  <si>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</si>
  <si>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</si>
  <si>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</si>
  <si>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</si>
  <si>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</si>
  <si>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</si>
  <si>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</si>
  <si>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</si>
  <si>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</si>
  <si>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</si>
  <si>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</si>
  <si>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</si>
  <si>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</si>
  <si>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</si>
  <si>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</si>
  <si>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</si>
  <si>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</si>
  <si>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</si>
  <si>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</si>
  <si>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</si>
  <si>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</si>
  <si>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</si>
  <si>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</si>
  <si>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</si>
  <si>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</si>
  <si>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</si>
  <si>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</si>
  <si>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</si>
  <si>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</si>
  <si>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</si>
  <si>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</si>
  <si>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</si>
  <si>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</si>
  <si>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</si>
  <si>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</si>
  <si>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</si>
  <si>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</si>
  <si>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</si>
  <si>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</si>
  <si>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</si>
  <si>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</si>
  <si>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</si>
  <si>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</si>
  <si>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</si>
  <si>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</si>
  <si>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</si>
  <si>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</si>
  <si>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</si>
  <si>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</si>
  <si>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</si>
  <si>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</si>
  <si>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</si>
  <si>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</si>
  <si>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</si>
  <si>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</si>
  <si>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</si>
  <si>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</si>
  <si>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</si>
  <si>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</si>
  <si>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</si>
  <si>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</si>
  <si>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</si>
  <si>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</si>
  <si>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</si>
  <si>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</si>
  <si>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</si>
  <si>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</si>
  <si>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</si>
  <si>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</si>
  <si>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</si>
  <si>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</si>
  <si>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</si>
  <si>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</si>
  <si>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</si>
  <si>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</si>
  <si>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</si>
  <si>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</si>
  <si>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</si>
  <si>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</si>
  <si>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</si>
  <si>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</si>
  <si>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</si>
  <si>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</si>
  <si>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</si>
  <si>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</si>
  <si>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</si>
  <si>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</si>
  <si>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</si>
  <si>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</si>
  <si>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</si>
  <si>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</si>
  <si>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</si>
  <si>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</si>
  <si>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</si>
  <si>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</si>
  <si>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</si>
  <si>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</si>
  <si>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</si>
  <si>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</si>
  <si>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</si>
  <si>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</si>
  <si>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</si>
  <si>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</si>
  <si>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</si>
  <si>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</si>
  <si>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</si>
  <si>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</si>
  <si>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</si>
  <si>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</si>
  <si>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</si>
  <si>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</si>
  <si>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</si>
  <si>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</si>
  <si>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</si>
  <si>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</si>
  <si>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</si>
  <si>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</si>
  <si>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</si>
  <si>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</si>
  <si>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</si>
  <si>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</si>
  <si>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</si>
  <si>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</si>
  <si>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</si>
  <si>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</si>
  <si>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</si>
  <si>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</si>
  <si>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</si>
  <si>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</si>
  <si>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</si>
  <si>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</si>
  <si>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</si>
  <si>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</si>
  <si>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</si>
  <si>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</si>
  <si>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</si>
  <si>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</si>
  <si>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</si>
  <si>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</si>
  <si>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</si>
  <si>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</si>
  <si>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</si>
  <si>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</si>
  <si>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</si>
  <si>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</si>
  <si>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</si>
  <si>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</si>
  <si>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</si>
  <si>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</si>
  <si>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</si>
  <si>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</si>
  <si>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</si>
  <si>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</si>
  <si>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</si>
  <si>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</si>
  <si>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</si>
  <si>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</si>
  <si>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</si>
  <si>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</si>
  <si>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</si>
  <si>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</si>
  <si>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</si>
  <si>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</si>
  <si>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</si>
  <si>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</si>
  <si>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</si>
  <si>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</si>
  <si>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</si>
  <si>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</si>
  <si>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</si>
  <si>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</si>
  <si>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</si>
  <si>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</si>
  <si>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</si>
  <si>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</si>
  <si>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</si>
  <si>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</si>
  <si>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</si>
  <si>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</si>
  <si>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</si>
  <si>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</si>
  <si>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</si>
  <si>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</si>
  <si>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</si>
  <si>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</si>
  <si>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</si>
  <si>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</si>
  <si>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</si>
  <si>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</si>
  <si>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</si>
  <si>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</si>
  <si>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</si>
  <si>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</si>
  <si>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</si>
  <si>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</si>
  <si>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</si>
  <si>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</si>
  <si>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</si>
  <si>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</si>
  <si>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</si>
  <si>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</si>
  <si>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</si>
  <si>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</si>
  <si>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</si>
  <si>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</si>
  <si>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</si>
  <si>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</si>
  <si>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</si>
  <si>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</si>
  <si>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</si>
  <si>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</si>
  <si>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</si>
  <si>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</si>
  <si>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</si>
  <si>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</si>
  <si>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</si>
  <si>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</si>
  <si>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</si>
  <si>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</si>
  <si>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</si>
  <si>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</si>
  <si>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</si>
  <si>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</si>
  <si>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</si>
  <si>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</si>
  <si>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</si>
  <si>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</si>
  <si>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</si>
  <si>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</si>
  <si>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</si>
  <si>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</si>
  <si>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</si>
  <si>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</si>
  <si>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</si>
  <si>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</si>
  <si>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</si>
  <si>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</si>
  <si>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</si>
  <si>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</si>
  <si>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</si>
  <si>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</si>
  <si>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</si>
  <si>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</si>
  <si>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</si>
  <si>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</si>
  <si>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</si>
  <si>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</si>
  <si>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</si>
  <si>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</si>
  <si>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</si>
  <si>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</si>
  <si>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</si>
  <si>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</si>
  <si>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</si>
  <si>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</si>
  <si>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</si>
  <si>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</si>
  <si>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</si>
  <si>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</si>
  <si>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</si>
  <si>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</si>
  <si>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</si>
  <si>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</si>
  <si>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</si>
  <si>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</si>
  <si>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</si>
  <si>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</si>
  <si>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</si>
  <si>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</si>
  <si>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</si>
  <si>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</si>
  <si>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</si>
  <si>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</si>
  <si>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</si>
  <si>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</si>
  <si>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</si>
  <si>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</si>
  <si>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</si>
  <si>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</si>
  <si>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</si>
  <si>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</si>
  <si>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</si>
  <si>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</si>
  <si>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</si>
  <si>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</si>
  <si>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</si>
  <si>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</si>
  <si>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</si>
  <si>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</si>
  <si>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</si>
  <si>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</si>
  <si>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</si>
  <si>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</si>
  <si>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</si>
  <si>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</si>
  <si>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</si>
  <si>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</si>
  <si>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</si>
  <si>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</si>
  <si>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</si>
  <si>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</si>
  <si>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</si>
  <si>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</si>
  <si>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</si>
  <si>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</si>
  <si>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</si>
  <si>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</si>
  <si>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</si>
  <si>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</si>
  <si>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</si>
  <si>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</si>
  <si>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</si>
  <si>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</si>
  <si>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</si>
  <si>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</si>
  <si>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</si>
  <si>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</si>
  <si>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</si>
  <si>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</si>
  <si>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</si>
  <si>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</si>
  <si>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</si>
  <si>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</si>
  <si>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</si>
  <si>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</si>
  <si>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</si>
  <si>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</si>
  <si>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</si>
  <si>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</si>
  <si>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</si>
  <si>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</si>
  <si>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</si>
  <si>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</si>
  <si>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</si>
  <si>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</si>
  <si>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</si>
  <si>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</si>
  <si>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</si>
  <si>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</si>
  <si>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</si>
  <si>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</si>
  <si>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</si>
  <si>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</si>
  <si>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</si>
  <si>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</si>
  <si>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</si>
  <si>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</si>
  <si>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</si>
  <si>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</si>
  <si>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</si>
  <si>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</si>
  <si>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</si>
  <si>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</si>
  <si>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</si>
  <si>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</si>
  <si>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</si>
  <si>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</si>
  <si>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</si>
  <si>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</si>
  <si>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</si>
  <si>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</si>
  <si>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</si>
  <si>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</si>
  <si>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</si>
  <si>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</si>
  <si>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</si>
  <si>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</si>
  <si>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</si>
  <si>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</si>
  <si>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</si>
  <si>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</si>
  <si>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</si>
  <si>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</si>
  <si>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</si>
  <si>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</si>
  <si>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</si>
  <si>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</si>
  <si>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</si>
  <si>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</si>
  <si>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</si>
  <si>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</si>
  <si>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</si>
  <si>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</si>
  <si>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</si>
  <si>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</si>
  <si>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</si>
  <si>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</si>
  <si>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</si>
  <si>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</si>
  <si>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</si>
  <si>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</si>
  <si>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</si>
  <si>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</si>
  <si>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</si>
  <si>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</si>
  <si>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</si>
  <si>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</si>
  <si>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</si>
  <si>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</si>
  <si>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</si>
  <si>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</si>
  <si>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</si>
  <si>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</si>
  <si>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</si>
  <si>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</si>
  <si>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</si>
  <si>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</si>
  <si>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</si>
  <si>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</si>
  <si>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</si>
  <si>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</si>
  <si>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</si>
  <si>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</si>
  <si>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</si>
  <si>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</si>
  <si>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</si>
  <si>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</si>
  <si>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</si>
  <si>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</si>
  <si>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</si>
  <si>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</si>
  <si>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</si>
  <si>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</si>
  <si>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</si>
  <si>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</si>
  <si>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</si>
  <si>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</si>
  <si>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</si>
  <si>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</si>
  <si>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</si>
  <si>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</si>
  <si>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</si>
  <si>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</si>
  <si>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</si>
  <si>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</si>
  <si>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</si>
  <si>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</si>
  <si>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</si>
  <si>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</si>
  <si>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</si>
  <si>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</si>
  <si>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</si>
  <si>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</si>
  <si>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</si>
  <si>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</si>
  <si>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</si>
  <si>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</si>
  <si>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</si>
  <si>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</si>
  <si>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</si>
  <si>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</si>
  <si>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</si>
  <si>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</si>
  <si>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</si>
  <si>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</si>
  <si>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</si>
  <si>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</si>
  <si>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</si>
  <si>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</si>
  <si>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</si>
  <si>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</si>
  <si>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</si>
  <si>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</si>
  <si>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</si>
  <si>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</si>
  <si>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</si>
  <si>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</si>
  <si>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</si>
  <si>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</si>
  <si>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</si>
  <si>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</si>
  <si>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</si>
  <si>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</si>
  <si>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</si>
  <si>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</si>
  <si>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</si>
  <si>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</si>
  <si>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</si>
  <si>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</si>
  <si>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</si>
  <si>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</si>
  <si>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</si>
  <si>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</si>
  <si>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</si>
  <si>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</si>
  <si>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</si>
  <si>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</si>
  <si>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</si>
  <si>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</si>
  <si>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</si>
  <si>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</si>
  <si>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</si>
  <si>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</si>
  <si>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</si>
  <si>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</si>
  <si>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</si>
  <si>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</si>
  <si>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</si>
  <si>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</si>
  <si>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</si>
  <si>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</si>
  <si>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</si>
  <si>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</si>
  <si>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</si>
  <si>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</si>
  <si>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</si>
  <si>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</si>
  <si>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</si>
  <si>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</si>
  <si>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</si>
  <si>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</si>
  <si>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</si>
  <si>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</si>
  <si>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</si>
  <si>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</si>
  <si>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</si>
  <si>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</si>
  <si>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</si>
  <si>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</si>
  <si>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</si>
  <si>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</si>
  <si>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</si>
  <si>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</si>
  <si>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</si>
  <si>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</si>
  <si>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</si>
  <si>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</si>
  <si>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</si>
  <si>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</si>
  <si>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</si>
  <si>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</si>
  <si>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</si>
  <si>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</si>
  <si>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</si>
  <si>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</si>
  <si>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</si>
  <si>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</si>
  <si>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</si>
  <si>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</si>
  <si>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</si>
  <si>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</si>
  <si>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</si>
  <si>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</si>
  <si>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</si>
  <si>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</si>
  <si>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</si>
  <si>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</si>
  <si>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</si>
  <si>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</si>
  <si>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</si>
  <si>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</si>
  <si>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</si>
  <si>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</si>
  <si>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</si>
  <si>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</si>
  <si>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</si>
  <si>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</si>
  <si>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</si>
  <si>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</si>
  <si>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</si>
  <si>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</si>
  <si>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</si>
  <si>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</si>
  <si>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</si>
  <si>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</si>
  <si>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</si>
  <si>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</si>
  <si>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</si>
  <si>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</si>
  <si>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</si>
  <si>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</si>
  <si>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</si>
  <si>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</si>
  <si>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</si>
  <si>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</si>
  <si>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</si>
  <si>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</si>
  <si>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</si>
  <si>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</si>
  <si>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</si>
  <si>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</si>
  <si>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</si>
  <si>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</si>
  <si>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</si>
  <si>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</si>
  <si>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</si>
  <si>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</si>
  <si>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</si>
  <si>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</si>
  <si>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</si>
  <si>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</si>
  <si>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</si>
  <si>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</si>
  <si>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</si>
  <si>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</si>
  <si>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</si>
  <si>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</si>
  <si>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</si>
  <si>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</si>
  <si>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</si>
  <si>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</si>
  <si>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</si>
  <si>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</si>
  <si>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</si>
  <si>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</si>
  <si>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</si>
  <si>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</si>
  <si>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</si>
  <si>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</si>
  <si>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</si>
  <si>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</si>
  <si>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</si>
  <si>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</si>
  <si>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</si>
  <si>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</si>
  <si>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</si>
  <si>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</si>
  <si>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</si>
  <si>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</si>
  <si>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</si>
  <si>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</si>
  <si>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</si>
  <si>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</si>
  <si>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</si>
  <si>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</si>
  <si>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</si>
  <si>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</si>
  <si>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</si>
  <si>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</si>
  <si>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</si>
  <si>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</si>
  <si>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</si>
  <si>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</si>
  <si>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</si>
  <si>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</si>
  <si>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</si>
  <si>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</si>
  <si>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</si>
  <si>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</si>
  <si>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</si>
  <si>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</si>
  <si>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</si>
  <si>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</si>
  <si>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</si>
  <si>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</si>
  <si>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</si>
  <si>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</si>
  <si>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</si>
  <si>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</si>
  <si>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</si>
  <si>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</si>
  <si>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</si>
  <si>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</si>
  <si>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</si>
  <si>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</si>
  <si>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</si>
  <si>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</si>
  <si>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</si>
  <si>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</si>
  <si>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</si>
  <si>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</si>
  <si>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</si>
  <si>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</si>
  <si>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</si>
  <si>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</si>
  <si>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</si>
  <si>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</si>
  <si>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</si>
  <si>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</si>
  <si>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</si>
  <si>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</si>
  <si>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</si>
  <si>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</si>
  <si>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</si>
  <si>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</si>
  <si>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</si>
  <si>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</si>
  <si>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</si>
  <si>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</si>
  <si>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</si>
  <si>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</si>
  <si>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</si>
  <si>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</si>
  <si>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</si>
  <si>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</si>
  <si>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</si>
  <si>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</si>
  <si>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</si>
  <si>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</si>
  <si>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</si>
  <si>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</si>
  <si>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</si>
  <si>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</si>
  <si>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</si>
  <si>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</si>
  <si>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</si>
  <si>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</si>
  <si>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</si>
  <si>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</si>
  <si>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</si>
  <si>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</si>
  <si>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</si>
  <si>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</si>
  <si>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</si>
  <si>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</si>
  <si>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</si>
  <si>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</si>
  <si>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</si>
  <si>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</si>
  <si>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</si>
  <si>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</si>
  <si>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</si>
  <si>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</si>
  <si>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</si>
  <si>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</si>
  <si>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</si>
  <si>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</si>
  <si>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</si>
  <si>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</si>
  <si>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</si>
  <si>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</si>
  <si>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</si>
  <si>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</si>
  <si>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</si>
  <si>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</si>
  <si>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</si>
  <si>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</si>
  <si>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</si>
  <si>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</si>
  <si>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</si>
  <si>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</si>
  <si>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</si>
  <si>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</si>
  <si>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</si>
  <si>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</si>
  <si>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</si>
  <si>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</si>
  <si>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</si>
  <si>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</si>
  <si>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</si>
  <si>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</si>
  <si>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</si>
  <si>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</si>
  <si>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</si>
  <si>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</si>
  <si>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</si>
  <si>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</si>
  <si>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</si>
  <si>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</si>
  <si>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</si>
  <si>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</si>
  <si>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</si>
  <si>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</si>
  <si>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</si>
  <si>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</si>
  <si>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</si>
  <si>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</si>
  <si>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</si>
  <si>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</si>
  <si>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</si>
  <si>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</si>
  <si>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</si>
  <si>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</si>
  <si>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</si>
  <si>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</si>
  <si>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</si>
  <si>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</si>
  <si>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</si>
  <si>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</si>
  <si>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</si>
  <si>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</si>
  <si>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</si>
  <si>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</si>
  <si>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</si>
  <si>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</si>
  <si>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</si>
  <si>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</si>
  <si>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</si>
  <si>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</si>
  <si>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</si>
  <si>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</si>
  <si>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</si>
  <si>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</si>
  <si>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</si>
  <si>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</si>
  <si>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</si>
  <si>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</si>
  <si>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</si>
  <si>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</si>
  <si>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</si>
  <si>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</si>
  <si>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</si>
  <si>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</si>
  <si>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</si>
  <si>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</si>
  <si>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</si>
  <si>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</si>
  <si>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</si>
  <si>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</si>
  <si>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</si>
  <si>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</si>
  <si>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</si>
  <si>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</si>
  <si>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</si>
  <si>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</si>
  <si>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</si>
  <si>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</si>
  <si>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</si>
  <si>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</si>
  <si>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</si>
  <si>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</si>
  <si>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</si>
  <si>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</si>
  <si>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</si>
  <si>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</si>
  <si>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</si>
  <si>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</si>
  <si>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</si>
  <si>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</si>
  <si>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</si>
  <si>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</si>
  <si>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</si>
  <si>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</si>
  <si>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</si>
  <si>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</si>
  <si>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</si>
  <si>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</si>
  <si>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</si>
  <si>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</si>
  <si>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</si>
  <si>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</si>
  <si>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</si>
  <si>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</si>
  <si>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</si>
  <si>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</si>
  <si>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</si>
  <si>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</si>
  <si>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</si>
  <si>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</si>
  <si>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</si>
  <si>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</si>
  <si>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</si>
  <si>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</si>
  <si>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</si>
  <si>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</si>
  <si>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</si>
  <si>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</si>
  <si>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</si>
  <si>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</si>
  <si>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</si>
  <si>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</si>
  <si>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</si>
  <si>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</si>
  <si>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</si>
  <si>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</si>
  <si>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</si>
  <si>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</si>
  <si>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</si>
  <si>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</si>
  <si>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</si>
  <si>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</si>
  <si>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</si>
  <si>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</si>
  <si>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</si>
  <si>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</si>
  <si>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</si>
  <si>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</si>
  <si>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</si>
  <si>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</si>
  <si>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</si>
  <si>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</si>
  <si>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</si>
  <si>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</si>
  <si>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</si>
  <si>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</si>
  <si>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</si>
  <si>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</si>
  <si>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</si>
  <si>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</si>
  <si>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</si>
  <si>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</si>
  <si>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</si>
  <si>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</si>
  <si>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</si>
  <si>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</si>
  <si>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</si>
  <si>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</si>
  <si>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</si>
  <si>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</si>
  <si>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</si>
  <si>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</si>
  <si>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</si>
  <si>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</si>
  <si>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</si>
  <si>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</si>
  <si>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</si>
  <si>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</si>
  <si>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</si>
  <si>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</si>
  <si>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</si>
  <si>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</si>
  <si>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</si>
  <si>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</si>
  <si>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</si>
  <si>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</si>
  <si>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</si>
  <si>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</si>
  <si>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</si>
  <si>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</si>
  <si>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</si>
  <si>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</si>
  <si>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</si>
  <si>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</si>
  <si>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</si>
  <si>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</si>
  <si>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</si>
  <si>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</si>
  <si>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</si>
  <si>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</si>
  <si>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</si>
  <si>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</si>
  <si>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</si>
  <si>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</si>
  <si>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</si>
  <si>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</si>
  <si>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</si>
  <si>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</si>
  <si>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</si>
  <si>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</si>
  <si>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</si>
  <si>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</si>
  <si>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</si>
  <si>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</si>
  <si>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</si>
  <si>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</si>
  <si>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</si>
  <si>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</si>
  <si>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</si>
  <si>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</si>
  <si>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</si>
  <si>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</si>
  <si>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</si>
  <si>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</si>
  <si>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</si>
  <si>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</si>
  <si>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</si>
  <si>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</si>
  <si>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</si>
  <si>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</si>
  <si>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</si>
  <si>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</si>
  <si>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</si>
  <si>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</si>
  <si>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</si>
  <si>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</si>
  <si>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</si>
  <si>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</si>
  <si>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</si>
  <si>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</si>
  <si>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</si>
  <si>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</si>
  <si>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</si>
  <si>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</si>
  <si>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</si>
  <si>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</si>
  <si>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</si>
  <si>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</si>
  <si>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</si>
  <si>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</si>
  <si>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</si>
  <si>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</si>
  <si>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</si>
  <si>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</si>
  <si>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</si>
  <si>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</si>
  <si>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</si>
  <si>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</si>
  <si>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</si>
  <si>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</si>
  <si>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</si>
  <si>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</si>
  <si>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</si>
  <si>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</si>
  <si>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</si>
  <si>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</si>
  <si>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</si>
  <si>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</si>
  <si>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</si>
  <si>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</si>
  <si>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</si>
  <si>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</si>
  <si>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</si>
  <si>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</si>
  <si>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</si>
  <si>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</si>
  <si>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</si>
  <si>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</si>
  <si>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</si>
  <si>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</si>
  <si>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</si>
  <si>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</si>
  <si>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</si>
  <si>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</si>
  <si>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</si>
  <si>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</si>
  <si>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</si>
  <si>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</si>
  <si>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</si>
  <si>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</si>
  <si>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</si>
  <si>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</si>
  <si>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</si>
  <si>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</si>
  <si>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</si>
  <si>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</si>
  <si>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</si>
  <si>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</si>
  <si>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</si>
  <si>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</si>
  <si>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</si>
  <si>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</si>
  <si>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</si>
  <si>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</si>
  <si>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</si>
  <si>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</si>
  <si>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</si>
  <si>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</si>
  <si>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</si>
  <si>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</si>
  <si>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</si>
  <si>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</si>
  <si>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</si>
  <si>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</si>
  <si>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</si>
  <si>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</si>
  <si>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</si>
  <si>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</si>
  <si>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</si>
  <si>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</si>
  <si>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</si>
  <si>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</si>
  <si>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</si>
  <si>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</si>
  <si>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</si>
  <si>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</si>
  <si>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</si>
  <si>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</si>
  <si>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</si>
  <si>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</si>
  <si>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</si>
  <si>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</si>
  <si>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</si>
  <si>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</si>
  <si>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</si>
  <si>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</si>
  <si>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</si>
  <si>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</si>
  <si>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</si>
  <si>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</si>
  <si>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</si>
  <si>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</si>
  <si>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</si>
  <si>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</si>
  <si>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</si>
  <si>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</si>
  <si>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</si>
  <si>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</si>
  <si>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</si>
  <si>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</si>
  <si>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</si>
  <si>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</si>
  <si>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</si>
  <si>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</si>
  <si>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</si>
  <si>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</si>
  <si>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</si>
  <si>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</si>
  <si>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</si>
  <si>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</si>
  <si>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</si>
  <si>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</si>
  <si>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</si>
  <si>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</si>
  <si>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</si>
  <si>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</si>
  <si>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</si>
  <si>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</si>
  <si>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</si>
  <si>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</si>
  <si>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</si>
  <si>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</si>
  <si>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</si>
  <si>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</si>
  <si>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</si>
  <si>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</si>
  <si>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</si>
  <si>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</si>
  <si>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</si>
  <si>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</si>
  <si>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</si>
  <si>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</si>
  <si>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</si>
  <si>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</si>
  <si>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</si>
  <si>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</si>
  <si>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</si>
  <si>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</si>
  <si>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</si>
  <si>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</si>
  <si>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</si>
  <si>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</si>
  <si>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</si>
  <si>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</si>
  <si>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</si>
  <si>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</si>
  <si>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</si>
  <si>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</si>
  <si>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</si>
  <si>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</si>
  <si>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</si>
  <si>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</si>
  <si>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</si>
  <si>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</si>
  <si>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</si>
  <si>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</si>
  <si>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</si>
  <si>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</si>
  <si>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</si>
  <si>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</si>
  <si>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</si>
  <si>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</si>
  <si>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</si>
  <si>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</si>
  <si>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</si>
  <si>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</si>
  <si>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</si>
  <si>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</si>
  <si>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</si>
  <si>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</si>
  <si>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</si>
  <si>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</si>
  <si>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</si>
  <si>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</si>
  <si>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</si>
  <si>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</si>
  <si>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</si>
  <si>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</si>
  <si>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</si>
  <si>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</si>
  <si>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</si>
  <si>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</si>
  <si>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</si>
  <si>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</si>
  <si>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</si>
  <si>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</si>
  <si>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</si>
  <si>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</si>
  <si>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</si>
  <si>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</si>
  <si>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</si>
  <si>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</si>
  <si>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</si>
  <si>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</si>
  <si>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</si>
  <si>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</si>
  <si>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</si>
  <si>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</si>
  <si>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</si>
  <si>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</si>
  <si>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</si>
  <si>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</si>
  <si>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</si>
  <si>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</si>
  <si>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</si>
  <si>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</si>
  <si>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</si>
  <si>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</si>
  <si>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</si>
  <si>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</si>
  <si>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</si>
  <si>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</si>
  <si>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</si>
  <si>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</si>
  <si>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</si>
  <si>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</si>
  <si>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</si>
  <si>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</si>
  <si>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</si>
  <si>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</si>
  <si>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</si>
  <si>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</si>
  <si>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</si>
  <si>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</si>
  <si>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</si>
  <si>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</si>
  <si>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</si>
  <si>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</si>
  <si>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</si>
  <si>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</si>
  <si>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</si>
  <si>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</si>
  <si>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</si>
  <si>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</si>
  <si>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</si>
  <si>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</si>
  <si>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</si>
  <si>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</si>
  <si>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</si>
  <si>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</si>
  <si>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</si>
  <si>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</si>
  <si>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</si>
  <si>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</si>
  <si>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</si>
  <si>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</si>
  <si>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</si>
  <si>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</si>
  <si>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</si>
  <si>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</si>
  <si>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</si>
  <si>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</si>
  <si>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</si>
  <si>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</si>
  <si>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</si>
  <si>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</si>
  <si>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</si>
  <si>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</si>
  <si>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</si>
  <si>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</si>
  <si>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</si>
  <si>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</si>
  <si>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</si>
  <si>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</si>
  <si>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</si>
  <si>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</si>
  <si>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</si>
  <si>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</si>
  <si>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</si>
  <si>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</si>
  <si>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</si>
  <si>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</si>
  <si>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</si>
  <si>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</si>
  <si>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</si>
  <si>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</si>
  <si>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</si>
  <si>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</si>
  <si>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</si>
  <si>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</si>
  <si>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</si>
  <si>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</si>
  <si>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</si>
  <si>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</si>
  <si>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</si>
  <si>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</si>
  <si>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</si>
  <si>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</si>
  <si>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</si>
  <si>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</si>
  <si>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</si>
  <si>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</si>
  <si>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</si>
  <si>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</si>
  <si>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</si>
  <si>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</si>
  <si>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</si>
  <si>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</si>
  <si>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</si>
  <si>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</si>
  <si>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</si>
  <si>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</si>
  <si>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</si>
  <si>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</si>
  <si>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</si>
  <si>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</si>
  <si>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</si>
  <si>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</si>
  <si>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</si>
  <si>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</si>
  <si>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</si>
  <si>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</si>
  <si>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</si>
  <si>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</si>
  <si>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</si>
  <si>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</si>
  <si>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</si>
  <si>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</si>
  <si>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</si>
  <si>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</si>
  <si>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</si>
  <si>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</si>
  <si>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</si>
  <si>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</si>
  <si>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</si>
  <si>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</si>
  <si>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</si>
  <si>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</si>
  <si>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</si>
  <si>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</si>
  <si>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</si>
  <si>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</si>
  <si>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</si>
  <si>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</si>
  <si>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</si>
  <si>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</si>
  <si>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</si>
  <si>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</si>
  <si>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</si>
  <si>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</si>
  <si>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</si>
  <si>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</si>
  <si>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</si>
  <si>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</si>
  <si>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</si>
  <si>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</si>
  <si>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</si>
  <si>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</si>
  <si>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</si>
  <si>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</si>
  <si>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</si>
  <si>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</si>
  <si>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</si>
  <si>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</si>
  <si>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</si>
  <si>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</si>
  <si>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</si>
  <si>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</si>
  <si>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</si>
  <si>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</si>
  <si>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</si>
  <si>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</si>
  <si>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</si>
  <si>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</si>
  <si>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</si>
  <si>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</si>
  <si>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</si>
  <si>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</si>
  <si>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</si>
  <si>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</si>
  <si>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</si>
  <si>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</si>
  <si>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</si>
  <si>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</si>
  <si>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</si>
  <si>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</si>
  <si>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</si>
  <si>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</si>
  <si>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</si>
  <si>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</si>
  <si>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</si>
  <si>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</si>
  <si>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</si>
  <si>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</si>
  <si>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</si>
  <si>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</si>
  <si>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</si>
  <si>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</si>
  <si>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</si>
  <si>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</si>
  <si>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</si>
  <si>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</si>
  <si>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</si>
  <si>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</si>
  <si>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</si>
  <si>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</si>
  <si>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</si>
  <si>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</si>
  <si>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</si>
  <si>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</si>
  <si>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</si>
  <si>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</si>
  <si>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</si>
  <si>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</si>
  <si>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</si>
  <si>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</si>
  <si>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</si>
  <si>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</si>
  <si>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</si>
  <si>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</si>
  <si>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</si>
  <si>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</si>
  <si>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</si>
  <si>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</si>
  <si>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</si>
  <si>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</si>
  <si>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</si>
  <si>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</si>
  <si>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</si>
  <si>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</si>
  <si>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</si>
  <si>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</si>
  <si>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</si>
  <si>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</si>
  <si>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</si>
  <si>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</si>
  <si>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</si>
  <si>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</si>
  <si>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</si>
  <si>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</si>
  <si>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</si>
  <si>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</si>
  <si>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</si>
  <si>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</si>
  <si>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</si>
  <si>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</si>
  <si>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</si>
  <si>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</si>
  <si>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</si>
  <si>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</si>
  <si>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</si>
  <si>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</si>
  <si>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</si>
  <si>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</si>
  <si>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</si>
  <si>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</si>
  <si>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</si>
  <si>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</si>
  <si>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</si>
  <si>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</si>
  <si>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</si>
  <si>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</si>
  <si>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</si>
  <si>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</si>
  <si>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</si>
  <si>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</si>
  <si>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</si>
  <si>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</si>
  <si>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</si>
  <si>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</si>
  <si>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</si>
  <si>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</si>
  <si>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</si>
  <si>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</si>
  <si>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</si>
  <si>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</si>
  <si>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</si>
  <si>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</si>
  <si>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</si>
  <si>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</si>
  <si>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</si>
  <si>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</si>
  <si>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</si>
  <si>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</si>
  <si>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</si>
  <si>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</si>
  <si>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</si>
  <si>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</si>
  <si>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</si>
  <si>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</si>
  <si>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</si>
  <si>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</si>
  <si>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</si>
  <si>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</si>
  <si>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</si>
  <si>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</si>
  <si>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</si>
  <si>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</si>
  <si>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</si>
  <si>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</si>
  <si>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</si>
  <si>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</si>
  <si>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</si>
  <si>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</si>
  <si>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</si>
  <si>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</si>
  <si>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</si>
  <si>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</si>
  <si>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</si>
  <si>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</si>
  <si>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</si>
  <si>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</si>
  <si>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</si>
  <si>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</si>
  <si>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</si>
  <si>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</si>
  <si>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</si>
  <si>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</si>
  <si>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</si>
  <si>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</si>
  <si>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</si>
  <si>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</si>
  <si>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</si>
  <si>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</si>
  <si>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</si>
  <si>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</si>
  <si>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</si>
  <si>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</si>
  <si>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</si>
  <si>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</si>
  <si>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</si>
  <si>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</si>
  <si>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</si>
  <si>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</si>
  <si>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</si>
  <si>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</si>
  <si>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</si>
  <si>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</si>
  <si>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</si>
  <si>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</si>
  <si>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</si>
  <si>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</si>
  <si>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</si>
  <si>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</si>
  <si>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</si>
  <si>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</si>
  <si>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</si>
  <si>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</si>
  <si>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</si>
  <si>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</si>
  <si>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</si>
  <si>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</si>
  <si>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</si>
  <si>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</si>
  <si>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</si>
  <si>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</si>
  <si>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</si>
  <si>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</si>
  <si>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</si>
  <si>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</si>
  <si>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</si>
  <si>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</si>
  <si>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</si>
  <si>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</si>
  <si>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</si>
  <si>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</si>
  <si>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</si>
  <si>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</si>
  <si>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</si>
  <si>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</si>
  <si>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</si>
  <si>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</si>
  <si>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</si>
  <si>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</si>
  <si>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</si>
  <si>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</si>
  <si>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</si>
  <si>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</si>
  <si>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</si>
  <si>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</si>
  <si>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</si>
  <si>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</si>
  <si>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</si>
  <si>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</si>
  <si>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</si>
  <si>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</si>
  <si>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</si>
  <si>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</si>
  <si>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</si>
  <si>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</si>
  <si>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</si>
  <si>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</si>
  <si>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</si>
  <si>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</si>
  <si>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</si>
  <si>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</si>
  <si>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</si>
  <si>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</si>
  <si>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</si>
  <si>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</si>
  <si>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</si>
  <si>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</si>
  <si>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</si>
  <si>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</si>
  <si>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</si>
  <si>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</si>
  <si>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</si>
  <si>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</si>
  <si>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</si>
  <si>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</si>
  <si>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</si>
  <si>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</si>
  <si>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</si>
  <si>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</si>
  <si>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</si>
  <si>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</si>
  <si>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</si>
  <si>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</si>
  <si>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</si>
  <si>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</si>
  <si>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</si>
  <si>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</si>
  <si>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</si>
  <si>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</si>
  <si>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</si>
  <si>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</si>
  <si>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</si>
  <si>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</si>
  <si>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</si>
  <si>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</si>
  <si>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</si>
  <si>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</si>
  <si>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</si>
  <si>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</si>
  <si>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</si>
  <si>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</si>
  <si>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</si>
  <si>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</si>
  <si>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</si>
  <si>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</si>
  <si>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</si>
  <si>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</si>
  <si>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</si>
  <si>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</si>
  <si>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</si>
  <si>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</si>
  <si>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</si>
  <si>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</si>
  <si>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</si>
  <si>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</si>
  <si>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</si>
  <si>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</si>
  <si>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</si>
  <si>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</si>
  <si>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</si>
  <si>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</si>
  <si>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</si>
  <si>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</si>
  <si>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</si>
  <si>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</si>
  <si>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</si>
  <si>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</si>
  <si>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</si>
  <si>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</si>
  <si>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</si>
  <si>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</si>
  <si>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</si>
  <si>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</si>
  <si>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</si>
  <si>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</si>
  <si>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</si>
  <si>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</si>
  <si>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</si>
  <si>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</si>
  <si>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</si>
  <si>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</si>
  <si>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</si>
  <si>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</si>
  <si>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</si>
  <si>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</si>
  <si>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</si>
  <si>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</si>
  <si>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</si>
  <si>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</si>
  <si>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</si>
  <si>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</si>
  <si>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</si>
  <si>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</si>
  <si>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</si>
  <si>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</si>
  <si>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</si>
  <si>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</si>
  <si>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</si>
  <si>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</si>
  <si>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</si>
  <si>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</si>
  <si>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</si>
  <si>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</si>
  <si>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</si>
  <si>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</si>
  <si>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</si>
  <si>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</si>
  <si>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</si>
  <si>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</si>
  <si>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</si>
  <si>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</si>
  <si>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</si>
  <si>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</si>
  <si>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</si>
  <si>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</si>
  <si>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</si>
  <si>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</si>
  <si>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</si>
  <si>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</si>
  <si>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</si>
  <si>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</si>
  <si>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</si>
  <si>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</si>
  <si>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</si>
  <si>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</si>
  <si>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</si>
  <si>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</si>
  <si>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</si>
  <si>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</si>
  <si>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</si>
  <si>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</si>
  <si>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</si>
  <si>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</si>
  <si>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</si>
  <si>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</si>
  <si>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</si>
  <si>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</si>
  <si>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</si>
  <si>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</si>
  <si>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</si>
  <si>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</si>
  <si>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</si>
  <si>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</si>
  <si>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</si>
  <si>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</si>
  <si>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</si>
  <si>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</si>
  <si>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</si>
  <si>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</si>
  <si>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</si>
  <si>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</si>
  <si>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</si>
  <si>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</si>
  <si>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</si>
  <si>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</si>
  <si>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</si>
  <si>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</si>
  <si>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</si>
  <si>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</si>
  <si>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</si>
  <si>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</si>
  <si>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</si>
  <si>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</si>
  <si>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</si>
  <si>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</si>
  <si>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</si>
  <si>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</si>
  <si>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</si>
  <si>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</si>
  <si>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</si>
  <si>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</si>
  <si>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</si>
  <si>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</si>
  <si>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</si>
  <si>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</si>
  <si>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</si>
  <si>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</si>
  <si>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</si>
  <si>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</si>
  <si>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</si>
  <si>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</si>
  <si>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</si>
  <si>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</si>
  <si>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</si>
  <si>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</si>
  <si>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</si>
  <si>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</si>
  <si>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</si>
  <si>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</si>
  <si>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</si>
  <si>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</si>
  <si>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</si>
  <si>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</si>
  <si>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</si>
  <si>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</si>
  <si>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</si>
  <si>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</si>
  <si>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</si>
  <si>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</si>
  <si>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</si>
  <si>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</si>
  <si>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</si>
  <si>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</si>
  <si>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</si>
  <si>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</si>
  <si>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</si>
  <si>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</si>
  <si>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</si>
  <si>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</si>
  <si>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</si>
  <si>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</si>
  <si>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</si>
  <si>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</si>
  <si>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</si>
  <si>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</si>
  <si>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</si>
  <si>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</si>
  <si>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</si>
  <si>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</si>
  <si>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</si>
  <si>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</si>
  <si>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</si>
  <si>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</si>
  <si>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</si>
  <si>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</si>
  <si>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</si>
  <si>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</si>
  <si>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</si>
  <si>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</si>
  <si>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</si>
  <si>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</si>
  <si>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</si>
  <si>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</si>
  <si>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</si>
  <si>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</si>
  <si>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</si>
  <si>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</si>
  <si>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</si>
  <si>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</si>
  <si>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</si>
  <si>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</si>
  <si>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</si>
  <si>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</si>
  <si>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</si>
  <si>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</si>
  <si>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</si>
  <si>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</si>
  <si>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</si>
  <si>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</si>
  <si>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</si>
  <si>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</si>
  <si>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</si>
  <si>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</si>
  <si>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</si>
  <si>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</si>
  <si>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</si>
  <si>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</si>
  <si>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</si>
  <si>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</si>
  <si>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</si>
  <si>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</si>
  <si>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</si>
  <si>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</si>
  <si>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</si>
  <si>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</si>
  <si>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</si>
  <si>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</si>
  <si>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</si>
  <si>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</si>
  <si>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</si>
  <si>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</si>
  <si>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</si>
  <si>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</si>
  <si>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</si>
  <si>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</si>
  <si>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</si>
  <si>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</si>
  <si>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</si>
  <si>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</si>
  <si>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</si>
  <si>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</si>
  <si>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</si>
  <si>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</si>
  <si>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</si>
  <si>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</si>
  <si>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</si>
  <si>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</si>
  <si>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</si>
  <si>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</si>
  <si>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</si>
  <si>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</si>
  <si>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</si>
  <si>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</si>
  <si>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</si>
  <si>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</si>
  <si>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</si>
  <si>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</si>
  <si>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</si>
  <si>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</si>
  <si>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</si>
  <si>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</si>
  <si>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</si>
  <si>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</si>
  <si>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</si>
  <si>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</si>
  <si>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</si>
  <si>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</si>
  <si>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</si>
  <si>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</si>
  <si>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</si>
  <si>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</si>
  <si>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</si>
  <si>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</si>
  <si>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</si>
  <si>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</si>
  <si>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</si>
  <si>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</si>
  <si>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</si>
  <si>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</si>
  <si>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</si>
  <si>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</si>
  <si>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</si>
  <si>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</si>
  <si>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</si>
  <si>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</si>
  <si>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</si>
  <si>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</si>
  <si>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</si>
  <si>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</si>
  <si>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</si>
  <si>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</si>
  <si>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</si>
  <si>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</si>
  <si>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</si>
  <si>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</si>
  <si>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</si>
  <si>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</si>
  <si>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</si>
  <si>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</si>
  <si>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</si>
  <si>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</si>
  <si>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</si>
  <si>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</si>
  <si>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</si>
  <si>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</si>
  <si>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</si>
  <si>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</si>
  <si>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</si>
  <si>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</si>
  <si>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</si>
  <si>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</si>
  <si>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</si>
  <si>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</si>
  <si>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</si>
  <si>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</si>
  <si>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</si>
  <si>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</si>
  <si>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</si>
  <si>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</si>
  <si>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</si>
  <si>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</si>
  <si>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</si>
  <si>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</si>
  <si>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</si>
  <si>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</si>
  <si>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</si>
  <si>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</si>
  <si>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</si>
  <si>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</si>
  <si>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</si>
  <si>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</si>
  <si>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</si>
  <si>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</si>
  <si>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</si>
  <si>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</si>
  <si>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</si>
  <si>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</si>
  <si>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</si>
  <si>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</si>
  <si>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</si>
  <si>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</si>
  <si>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</si>
  <si>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</si>
  <si>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</si>
  <si>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</si>
  <si>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</si>
  <si>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</si>
  <si>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</si>
  <si>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</si>
  <si>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</si>
  <si>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</si>
  <si>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</si>
  <si>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</si>
  <si>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</si>
  <si>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</si>
  <si>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</si>
  <si>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</si>
  <si>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</si>
  <si>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</si>
  <si>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</si>
  <si>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</si>
  <si>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</si>
  <si>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</si>
  <si>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</si>
  <si>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</si>
  <si>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</si>
  <si>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</si>
  <si>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</si>
  <si>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</si>
  <si>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</si>
  <si>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</si>
  <si>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</si>
  <si>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</si>
  <si>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</si>
  <si>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</si>
  <si>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</si>
  <si>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</si>
  <si>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</si>
  <si>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</si>
  <si>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</si>
  <si>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</si>
  <si>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</si>
  <si>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</si>
  <si>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</si>
  <si>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</si>
  <si>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</si>
  <si>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</si>
  <si>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</si>
  <si>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</si>
  <si>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</si>
  <si>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</si>
  <si>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</si>
  <si>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</si>
  <si>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</si>
  <si>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</si>
  <si>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</si>
  <si>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</si>
  <si>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</si>
  <si>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</si>
  <si>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</si>
  <si>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</si>
  <si>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</si>
  <si>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</si>
  <si>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</si>
  <si>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</si>
  <si>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</si>
  <si>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</si>
  <si>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</si>
  <si>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</si>
  <si>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</si>
  <si>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</si>
  <si>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</si>
  <si>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</si>
  <si>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</si>
  <si>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</si>
  <si>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</si>
  <si>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</si>
  <si>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</si>
  <si>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</si>
  <si>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</si>
  <si>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</si>
  <si>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</si>
  <si>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</si>
  <si>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</si>
  <si>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</si>
  <si>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</si>
  <si>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</si>
  <si>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</si>
  <si>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</si>
  <si>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</si>
  <si>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</si>
  <si>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</si>
  <si>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</si>
  <si>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</si>
  <si>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</si>
  <si>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</si>
  <si>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</si>
  <si>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</si>
  <si>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</si>
  <si>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</si>
  <si>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</si>
  <si>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</si>
  <si>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</si>
  <si>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</si>
  <si>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</si>
  <si>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</si>
  <si>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</si>
  <si>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</si>
  <si>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</si>
  <si>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</si>
  <si>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</si>
  <si>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</si>
  <si>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</si>
  <si>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</si>
  <si>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</si>
  <si>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</si>
  <si>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</si>
  <si>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</si>
  <si>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</si>
  <si>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</si>
  <si>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</si>
  <si>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</si>
  <si>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</si>
  <si>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</si>
  <si>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</si>
  <si>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</si>
  <si>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</si>
  <si>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</si>
  <si>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</si>
  <si>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</si>
  <si>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</si>
  <si>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</si>
  <si>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</si>
  <si>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</si>
  <si>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</si>
  <si>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</si>
  <si>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</si>
  <si>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</si>
  <si>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</si>
  <si>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</si>
  <si>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</si>
  <si>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</si>
  <si>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</si>
  <si>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</si>
  <si>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</si>
  <si>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</si>
  <si>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</si>
  <si>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</si>
  <si>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</si>
  <si>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</si>
  <si>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</si>
  <si>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</si>
  <si>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</si>
  <si>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</si>
  <si>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</si>
  <si>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</si>
  <si>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</si>
  <si>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</si>
  <si>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</si>
  <si>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</si>
  <si>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</si>
  <si>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</si>
  <si>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</si>
  <si>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</si>
  <si>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</si>
  <si>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</si>
  <si>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</si>
  <si>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</si>
  <si>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</si>
  <si>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</si>
  <si>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</si>
  <si>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</si>
  <si>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</si>
  <si>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</si>
  <si>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</si>
  <si>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</si>
  <si>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</si>
  <si>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</si>
  <si>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</si>
  <si>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</si>
  <si>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</si>
  <si>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</si>
  <si>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</si>
  <si>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</si>
  <si>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</si>
  <si>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</si>
  <si>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</si>
  <si>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</si>
  <si>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</si>
  <si>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</si>
  <si>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</si>
  <si>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</si>
  <si>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</si>
  <si>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</si>
  <si>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</si>
  <si>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</si>
  <si>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</si>
  <si>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</si>
  <si>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</si>
  <si>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</si>
  <si>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</si>
  <si>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</si>
  <si>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</si>
  <si>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</si>
  <si>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</si>
  <si>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</si>
  <si>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</si>
  <si>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</si>
  <si>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</si>
  <si>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</si>
  <si>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</si>
  <si>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</si>
  <si>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</si>
  <si>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</si>
  <si>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</si>
  <si>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</si>
  <si>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</si>
  <si>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</si>
  <si>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</si>
  <si>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</si>
  <si>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</si>
  <si>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</si>
  <si>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</si>
  <si>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</si>
  <si>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</si>
  <si>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</si>
  <si>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</si>
  <si>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</si>
  <si>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</si>
  <si>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</si>
  <si>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</si>
  <si>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</si>
  <si>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</si>
  <si>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</si>
  <si>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</si>
  <si>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</si>
  <si>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</si>
  <si>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</si>
  <si>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</si>
  <si>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</si>
  <si>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</si>
  <si>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</si>
  <si>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</si>
  <si>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</si>
  <si>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</si>
  <si>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</si>
  <si>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</si>
  <si>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</si>
  <si>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</si>
  <si>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</si>
  <si>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</si>
  <si>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</si>
  <si>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</si>
  <si>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</si>
  <si>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</si>
  <si>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</si>
  <si>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</si>
  <si>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</si>
  <si>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</si>
  <si>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</si>
  <si>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</si>
  <si>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</si>
  <si>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</si>
  <si>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</si>
  <si>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</si>
  <si>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</si>
  <si>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</si>
  <si>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</si>
  <si>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</si>
  <si>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</si>
  <si>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</si>
  <si>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</si>
  <si>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</si>
  <si>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</si>
  <si>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</si>
  <si>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</si>
  <si>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</si>
  <si>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</si>
  <si>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</si>
  <si>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</si>
  <si>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</si>
  <si>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</si>
  <si>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</si>
  <si>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</si>
  <si>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</si>
  <si>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</si>
  <si>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</si>
  <si>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</si>
  <si>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</si>
  <si>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</si>
  <si>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</si>
  <si>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</si>
  <si>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</si>
  <si>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</si>
  <si>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</si>
  <si>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</si>
  <si>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</si>
  <si>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</si>
  <si>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</si>
  <si>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</si>
  <si>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</si>
  <si>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</si>
  <si>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</si>
  <si>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</si>
  <si>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</si>
  <si>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</si>
  <si>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</si>
  <si>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</si>
  <si>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</si>
  <si>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</si>
  <si>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</si>
  <si>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</si>
  <si>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</si>
  <si>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</si>
  <si>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</si>
  <si>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</si>
  <si>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</si>
  <si>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</si>
  <si>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</si>
  <si>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</si>
  <si>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</si>
  <si>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</si>
  <si>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</si>
  <si>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</si>
  <si>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</si>
  <si>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</si>
  <si>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</si>
  <si>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</si>
  <si>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</si>
  <si>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</si>
  <si>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</si>
  <si>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</si>
  <si>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</si>
  <si>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</si>
  <si>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</si>
  <si>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</si>
  <si>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</si>
  <si>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</si>
  <si>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</si>
  <si>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</si>
  <si>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</si>
  <si>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</si>
  <si>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</si>
  <si>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</si>
  <si>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</si>
  <si>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</si>
  <si>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</si>
  <si>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</si>
  <si>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</si>
  <si>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</si>
  <si>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</si>
  <si>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</si>
  <si>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</si>
  <si>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</si>
  <si>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</si>
  <si>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</si>
  <si>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</si>
  <si>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</si>
  <si>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</si>
  <si>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</si>
  <si>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</si>
  <si>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</si>
  <si>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</si>
  <si>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</si>
  <si>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</si>
  <si>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</si>
  <si>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</si>
  <si>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</si>
  <si>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</si>
  <si>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</si>
  <si>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</si>
  <si>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</si>
  <si>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</si>
  <si>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</si>
  <si>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</si>
  <si>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</si>
  <si>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</si>
  <si>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</si>
  <si>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</si>
  <si>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</si>
  <si>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</si>
  <si>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</si>
  <si>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</si>
  <si>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</si>
  <si>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</si>
  <si>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</si>
  <si>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</si>
  <si>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</si>
  <si>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</si>
  <si>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</si>
  <si>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</si>
  <si>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</si>
  <si>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</si>
  <si>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</si>
  <si>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</si>
  <si>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</si>
  <si>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</si>
  <si>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</si>
  <si>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</si>
  <si>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</si>
  <si>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</si>
  <si>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</si>
  <si>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</si>
  <si>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</si>
  <si>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</si>
  <si>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</si>
  <si>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</si>
  <si>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</si>
  <si>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</si>
  <si>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</si>
  <si>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</si>
  <si>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</si>
  <si>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</si>
  <si>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</si>
  <si>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</si>
  <si>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</si>
  <si>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</si>
  <si>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</si>
  <si>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</si>
  <si>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</si>
  <si>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</si>
  <si>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</si>
  <si>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</si>
  <si>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</si>
  <si>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</si>
  <si>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</si>
  <si>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</si>
  <si>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</si>
  <si>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</si>
  <si>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</si>
  <si>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</si>
  <si>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</si>
  <si>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</si>
  <si>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</si>
  <si>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</si>
  <si>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</si>
  <si>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</si>
  <si>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</si>
  <si>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</si>
  <si>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</si>
  <si>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</si>
  <si>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</si>
  <si>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</si>
  <si>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</si>
  <si>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</si>
  <si>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</si>
  <si>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</si>
  <si>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</si>
  <si>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</si>
  <si>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</si>
  <si>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</si>
  <si>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</si>
  <si>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</si>
  <si>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</si>
  <si>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</si>
  <si>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</si>
  <si>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</si>
  <si>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</si>
  <si>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</si>
  <si>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</si>
  <si>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</si>
  <si>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</si>
  <si>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</si>
  <si>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</si>
  <si>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</si>
  <si>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</si>
  <si>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</si>
  <si>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</si>
  <si>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</si>
  <si>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</si>
  <si>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</si>
  <si>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</si>
  <si>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</si>
  <si>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</si>
  <si>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</si>
  <si>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</si>
  <si>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</si>
  <si>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</si>
  <si>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</si>
  <si>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</si>
  <si>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</si>
  <si>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</si>
  <si>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</si>
  <si>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</si>
  <si>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</si>
  <si>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</si>
  <si>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</si>
  <si>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</si>
  <si>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</si>
  <si>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</si>
  <si>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</si>
  <si>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</si>
  <si>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</si>
  <si>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</si>
  <si>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</si>
  <si>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</si>
  <si>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</si>
  <si>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</si>
  <si>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</si>
  <si>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</si>
  <si>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</si>
  <si>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</si>
  <si>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</si>
  <si>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</si>
  <si>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</si>
  <si>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</si>
  <si>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</si>
  <si>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</si>
  <si>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</si>
  <si>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</si>
  <si>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</si>
  <si>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</si>
  <si>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</si>
  <si>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</si>
  <si>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</si>
  <si>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</si>
  <si>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</si>
  <si>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</si>
  <si>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</si>
  <si>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</si>
  <si>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</si>
  <si>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</si>
  <si>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</si>
  <si>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</si>
  <si>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</si>
  <si>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</si>
  <si>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</si>
  <si>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</si>
  <si>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</si>
  <si>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</si>
  <si>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</si>
  <si>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</si>
  <si>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</si>
  <si>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</si>
  <si>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</si>
  <si>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</si>
  <si>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</si>
  <si>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</si>
  <si>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</si>
  <si>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</si>
  <si>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</si>
  <si>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</si>
  <si>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</si>
  <si>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</si>
  <si>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</si>
  <si>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</si>
  <si>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</si>
  <si>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</si>
  <si>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</si>
  <si>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</si>
  <si>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</si>
  <si>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</si>
  <si>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</si>
  <si>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</si>
  <si>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</si>
  <si>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</si>
  <si>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</si>
  <si>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</si>
  <si>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</si>
  <si>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</si>
  <si>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</si>
  <si>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</si>
  <si>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</si>
  <si>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</si>
  <si>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</si>
  <si>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</si>
  <si>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</si>
  <si>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</si>
  <si>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</si>
  <si>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</si>
  <si>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</si>
  <si>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</si>
  <si>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</si>
  <si>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</si>
  <si>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</si>
  <si>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</si>
  <si>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</si>
  <si>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</si>
  <si>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</si>
  <si>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</si>
  <si>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</si>
  <si>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</si>
  <si>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</si>
  <si>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</si>
  <si>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</si>
  <si>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</si>
  <si>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</si>
  <si>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</si>
  <si>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</si>
  <si>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</si>
  <si>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</si>
  <si>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</si>
  <si>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</si>
  <si>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</si>
  <si>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</si>
  <si>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</si>
  <si>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</si>
  <si>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</si>
  <si>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</si>
  <si>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</si>
  <si>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</si>
  <si>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</si>
  <si>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</si>
  <si>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</si>
  <si>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</si>
  <si>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</si>
  <si>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</si>
  <si>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</si>
  <si>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</si>
  <si>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</si>
  <si>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</si>
  <si>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</si>
  <si>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</si>
  <si>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</si>
  <si>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</si>
  <si>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</si>
  <si>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</si>
  <si>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</si>
  <si>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</si>
  <si>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</si>
  <si>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</si>
  <si>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</si>
  <si>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</si>
  <si>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</si>
  <si>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</si>
  <si>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</si>
  <si>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</si>
  <si>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</si>
  <si>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</si>
  <si>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</si>
  <si>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</si>
  <si>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</si>
  <si>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</si>
  <si>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</si>
  <si>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</si>
  <si>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</si>
  <si>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</si>
  <si>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</si>
  <si>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</si>
  <si>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</si>
  <si>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</si>
  <si>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</si>
  <si>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</si>
  <si>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</si>
  <si>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</si>
  <si>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</si>
  <si>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</si>
  <si>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</si>
  <si>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</si>
  <si>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</si>
  <si>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</si>
  <si>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</si>
  <si>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</si>
  <si>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</si>
  <si>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</si>
  <si>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</si>
  <si>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</si>
  <si>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</si>
  <si>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</si>
  <si>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</si>
  <si>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</si>
  <si>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</si>
  <si>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</si>
  <si>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</si>
  <si>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</si>
  <si>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</si>
  <si>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</si>
  <si>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</si>
  <si>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</si>
  <si>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</si>
  <si>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</si>
  <si>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</si>
  <si>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</si>
  <si>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</si>
  <si>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</si>
  <si>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</si>
  <si>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</si>
  <si>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</si>
  <si>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</si>
  <si>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</si>
  <si>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</si>
  <si>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</si>
  <si>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</si>
  <si>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</si>
  <si>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</si>
  <si>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</si>
  <si>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</si>
  <si>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</si>
  <si>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</si>
  <si>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</si>
  <si>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</si>
  <si>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</si>
  <si>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</si>
  <si>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</si>
  <si>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</si>
  <si>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</si>
  <si>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</si>
  <si>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</si>
  <si>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</si>
  <si>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</si>
  <si>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</si>
  <si>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</si>
  <si>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</si>
  <si>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</si>
  <si>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</si>
  <si>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</si>
  <si>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</si>
  <si>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</si>
  <si>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</si>
  <si>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</si>
  <si>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</si>
  <si>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</si>
  <si>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</si>
  <si>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</si>
  <si>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</si>
  <si>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</si>
  <si>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</si>
  <si>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</si>
  <si>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</si>
  <si>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</si>
  <si>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</si>
  <si>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</si>
  <si>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</si>
  <si>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</si>
  <si>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</si>
  <si>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</si>
  <si>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</si>
  <si>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</si>
  <si>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</si>
  <si>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</si>
  <si>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</si>
  <si>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</si>
  <si>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</si>
  <si>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</si>
  <si>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</si>
  <si>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</si>
  <si>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</si>
  <si>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</si>
  <si>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</si>
  <si>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</si>
  <si>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</si>
  <si>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</si>
  <si>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</si>
  <si>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</si>
  <si>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</si>
  <si>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</si>
  <si>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</si>
  <si>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</si>
  <si>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</si>
  <si>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</si>
  <si>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</si>
  <si>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</si>
  <si>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</si>
  <si>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</si>
  <si>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</si>
  <si>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</si>
  <si>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</si>
  <si>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</si>
  <si>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</si>
  <si>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</si>
  <si>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</si>
  <si>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</si>
  <si>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</si>
  <si>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</si>
  <si>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</si>
  <si>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</si>
  <si>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</si>
  <si>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</si>
  <si>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</si>
  <si>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</si>
  <si>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</si>
  <si>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</si>
  <si>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</si>
  <si>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</si>
  <si>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</si>
  <si>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</si>
  <si>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</si>
  <si>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</si>
  <si>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</si>
  <si>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</si>
  <si>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</si>
  <si>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</si>
  <si>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</si>
  <si>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</si>
  <si>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</si>
  <si>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</si>
  <si>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</si>
  <si>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</si>
  <si>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</si>
  <si>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</si>
  <si>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</si>
  <si>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</si>
  <si>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</si>
  <si>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</si>
  <si>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</si>
  <si>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</si>
  <si>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</si>
  <si>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</si>
  <si>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</si>
  <si>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</si>
  <si>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</si>
  <si>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</si>
  <si>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</si>
  <si>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</si>
  <si>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</si>
  <si>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</si>
  <si>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</si>
  <si>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</si>
  <si>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</si>
  <si>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</si>
  <si>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</si>
  <si>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</si>
  <si>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</si>
  <si>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</si>
  <si>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</si>
  <si>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</si>
  <si>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</si>
  <si>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</si>
  <si>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</si>
  <si>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</si>
  <si>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</si>
  <si>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</si>
  <si>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</si>
  <si>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</si>
  <si>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</si>
  <si>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</si>
  <si>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</si>
  <si>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</si>
  <si>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</si>
  <si>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</si>
  <si>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</si>
  <si>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</si>
  <si>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</si>
  <si>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</si>
  <si>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</si>
  <si>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</si>
  <si>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</si>
  <si>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</si>
  <si>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</si>
  <si>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</si>
  <si>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</si>
  <si>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</si>
  <si>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</si>
  <si>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</si>
  <si>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</si>
  <si>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</si>
  <si>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</si>
  <si>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</si>
  <si>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</si>
  <si>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</si>
  <si>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</si>
  <si>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</si>
  <si>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</si>
  <si>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</si>
  <si>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</si>
  <si>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</si>
  <si>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</si>
  <si>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</si>
  <si>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</si>
  <si>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</si>
  <si>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</si>
  <si>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</si>
  <si>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</si>
  <si>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</si>
  <si>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</si>
  <si>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</si>
  <si>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</si>
  <si>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</si>
  <si>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</si>
  <si>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</si>
  <si>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</si>
  <si>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</si>
  <si>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</si>
  <si>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</si>
  <si>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</si>
  <si>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</si>
  <si>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</si>
  <si>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</si>
  <si>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</si>
  <si>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</si>
  <si>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</si>
  <si>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</si>
  <si>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</si>
  <si>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</si>
  <si>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</si>
  <si>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</si>
  <si>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</si>
  <si>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</si>
  <si>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</si>
  <si>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</si>
  <si>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</si>
  <si>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</si>
  <si>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</si>
  <si>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</si>
  <si>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</si>
  <si>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</si>
  <si>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</si>
  <si>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</si>
  <si>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</si>
  <si>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</si>
  <si>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</si>
  <si>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</si>
  <si>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</si>
  <si>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</si>
  <si>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</si>
  <si>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</si>
  <si>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</si>
  <si>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</si>
  <si>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</si>
  <si>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</si>
  <si>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</si>
  <si>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</si>
  <si>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</si>
  <si>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</si>
  <si>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</si>
  <si>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</si>
  <si>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</si>
  <si>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</si>
  <si>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</si>
  <si>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</si>
  <si>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</si>
  <si>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</si>
  <si>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</si>
  <si>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</si>
  <si>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</si>
  <si>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</si>
  <si>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</si>
  <si>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</si>
  <si>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</si>
  <si>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</si>
  <si>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</si>
  <si>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</si>
  <si>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</si>
  <si>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</si>
  <si>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</si>
  <si>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</si>
  <si>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</si>
  <si>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</si>
  <si>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</si>
  <si>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</si>
  <si>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</si>
  <si>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</si>
  <si>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</si>
  <si>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</si>
  <si>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</si>
  <si>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</si>
  <si>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</si>
  <si>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</si>
  <si>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</si>
  <si>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</si>
  <si>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</si>
  <si>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</si>
  <si>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</si>
  <si>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</si>
  <si>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</si>
  <si>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</si>
  <si>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</si>
  <si>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</si>
  <si>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</si>
  <si>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</si>
  <si>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</si>
  <si>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</si>
  <si>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</si>
  <si>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</si>
  <si>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</si>
  <si>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</si>
  <si>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</si>
  <si>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</si>
  <si>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</si>
  <si>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</si>
  <si>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</si>
  <si>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</si>
  <si>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</si>
  <si>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</si>
  <si>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</si>
  <si>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</si>
  <si>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</si>
  <si>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</si>
  <si>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</si>
  <si>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</si>
  <si>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</si>
  <si>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</si>
  <si>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</si>
  <si>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</si>
  <si>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</si>
  <si>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</si>
  <si>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</si>
  <si>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</si>
  <si>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</si>
  <si>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</si>
  <si>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</si>
  <si>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</si>
  <si>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</si>
  <si>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</si>
  <si>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</si>
  <si>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</si>
  <si>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</si>
  <si>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</si>
  <si>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</si>
  <si>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</si>
  <si>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</si>
  <si>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</si>
  <si>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</si>
  <si>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</si>
  <si>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</si>
  <si>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</si>
  <si>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</si>
  <si>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</si>
  <si>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</si>
  <si>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</si>
  <si>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</si>
  <si>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</si>
  <si>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</si>
  <si>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</si>
  <si>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</si>
  <si>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</si>
  <si>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</si>
  <si>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</si>
  <si>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</si>
  <si>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</si>
  <si>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</si>
  <si>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</si>
  <si>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</si>
  <si>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</si>
  <si>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</si>
  <si>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</si>
  <si>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</si>
  <si>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</si>
  <si>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</si>
  <si>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</si>
  <si>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</si>
  <si>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</si>
  <si>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</si>
  <si>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</si>
  <si>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</si>
  <si>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</si>
  <si>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</si>
  <si>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</si>
  <si>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</si>
  <si>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</si>
  <si>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</si>
  <si>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</si>
  <si>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</si>
  <si>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</si>
  <si>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</si>
  <si>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</si>
  <si>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</si>
  <si>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</si>
  <si>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</si>
  <si>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</si>
  <si>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</si>
  <si>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</si>
  <si>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</si>
  <si>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</si>
  <si>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</si>
  <si>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</si>
  <si>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</si>
  <si>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</si>
  <si>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</si>
  <si>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</si>
  <si>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</si>
  <si>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</si>
  <si>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</si>
  <si>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</si>
  <si>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</si>
  <si>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</si>
  <si>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</si>
  <si>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</si>
  <si>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</si>
  <si>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</si>
  <si>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</si>
  <si>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</si>
  <si>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</si>
  <si>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</si>
  <si>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</si>
  <si>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</si>
  <si>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</si>
  <si>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</si>
  <si>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</si>
  <si>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</si>
  <si>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</si>
  <si>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</si>
  <si>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</si>
  <si>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</si>
  <si>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</si>
  <si>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</si>
  <si>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</si>
  <si>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</si>
  <si>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</si>
  <si>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</si>
  <si>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</si>
  <si>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</si>
  <si>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</si>
  <si>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</si>
  <si>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</si>
  <si>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</si>
  <si>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</si>
  <si>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</si>
  <si>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</si>
  <si>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</si>
  <si>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</si>
  <si>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</si>
  <si>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</si>
  <si>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</si>
  <si>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</si>
  <si>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</si>
  <si>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</si>
  <si>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</si>
  <si>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</si>
  <si>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</si>
  <si>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</si>
  <si>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</si>
  <si>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</si>
  <si>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</si>
  <si>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</si>
  <si>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</si>
  <si>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</si>
  <si>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</si>
  <si>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</si>
  <si>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</si>
  <si>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</si>
  <si>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</si>
  <si>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</si>
  <si>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</si>
  <si>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</si>
  <si>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</si>
  <si>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</si>
  <si>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</si>
  <si>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</si>
  <si>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</si>
  <si>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</si>
  <si>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</si>
  <si>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</si>
  <si>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</si>
  <si>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</si>
  <si>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</si>
  <si>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</si>
  <si>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</si>
  <si>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</si>
  <si>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</si>
  <si>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</si>
  <si>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</si>
  <si>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</si>
  <si>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</si>
  <si>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</si>
  <si>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</si>
  <si>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</si>
  <si>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</si>
  <si>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</si>
  <si>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</si>
  <si>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</si>
  <si>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</si>
  <si>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</si>
  <si>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</si>
  <si>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</si>
  <si>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</si>
  <si>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</si>
  <si>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</si>
  <si>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</si>
  <si>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</si>
  <si>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</si>
  <si>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</si>
  <si>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</si>
  <si>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</si>
  <si>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</si>
  <si>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</si>
  <si>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</si>
  <si>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</si>
  <si>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</si>
  <si>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</si>
  <si>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</si>
  <si>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</si>
  <si>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</si>
  <si>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</si>
  <si>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</si>
  <si>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</si>
  <si>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</si>
  <si>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</si>
  <si>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</si>
  <si>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</si>
  <si>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</si>
  <si>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</si>
  <si>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</si>
  <si>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</si>
  <si>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</si>
  <si>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</si>
  <si>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</si>
  <si>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</si>
  <si>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</si>
  <si>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</si>
  <si>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</si>
  <si>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</si>
  <si>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</si>
  <si>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</si>
  <si>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</si>
  <si>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</si>
  <si>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</si>
  <si>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</si>
  <si>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</si>
  <si>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</si>
  <si>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</si>
  <si>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</si>
  <si>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</si>
  <si>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</si>
  <si>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</si>
  <si>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</si>
  <si>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</si>
  <si>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</si>
  <si>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</si>
  <si>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</si>
  <si>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</si>
  <si>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</si>
  <si>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</si>
  <si>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</si>
  <si>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</si>
  <si>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</si>
  <si>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</si>
  <si>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</si>
  <si>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</si>
  <si>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</si>
  <si>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</si>
  <si>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</si>
  <si>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</si>
  <si>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</si>
  <si>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</si>
  <si>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</si>
  <si>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</si>
  <si>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</si>
  <si>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</si>
  <si>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</si>
  <si>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</si>
  <si>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</si>
  <si>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</si>
  <si>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</si>
  <si>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</si>
  <si>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</si>
  <si>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</si>
  <si>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</si>
  <si>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</si>
  <si>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</si>
  <si>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</si>
  <si>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</si>
  <si>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</si>
  <si>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</si>
  <si>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</si>
  <si>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</si>
  <si>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</si>
  <si>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</si>
  <si>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</si>
  <si>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</si>
  <si>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</si>
  <si>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</si>
  <si>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</si>
  <si>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</si>
  <si>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</si>
  <si>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</si>
  <si>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</si>
  <si>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</si>
  <si>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</si>
  <si>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</si>
  <si>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</si>
  <si>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</si>
  <si>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</si>
  <si>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</si>
  <si>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</si>
  <si>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</si>
  <si>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</si>
  <si>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</si>
  <si>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</si>
  <si>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</si>
  <si>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</si>
  <si>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</si>
  <si>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</si>
  <si>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</si>
  <si>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</si>
  <si>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</si>
  <si>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</si>
  <si>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</si>
  <si>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</si>
  <si>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</si>
  <si>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</si>
  <si>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</si>
  <si>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</si>
  <si>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</si>
  <si>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</si>
  <si>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</si>
  <si>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</si>
  <si>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</si>
  <si>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</si>
  <si>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</si>
  <si>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</si>
  <si>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</si>
  <si>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</si>
  <si>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</si>
  <si>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</si>
  <si>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</si>
  <si>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</si>
  <si>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</si>
  <si>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</si>
  <si>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</si>
  <si>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</si>
  <si>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</si>
  <si>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</si>
  <si>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</si>
  <si>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</si>
  <si>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</si>
  <si>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</si>
  <si>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</si>
  <si>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</si>
  <si>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</si>
  <si>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</si>
  <si>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</si>
  <si>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</si>
  <si>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</si>
  <si>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</si>
  <si>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</si>
  <si>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</si>
  <si>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</si>
  <si>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</si>
  <si>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</si>
  <si>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</si>
  <si>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</si>
  <si>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</si>
  <si>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</si>
  <si>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</si>
  <si>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</si>
  <si>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</si>
  <si>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</si>
  <si>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</si>
  <si>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</si>
  <si>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</si>
  <si>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</si>
  <si>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</si>
  <si>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</si>
  <si>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</si>
  <si>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</si>
  <si>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</si>
  <si>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</si>
  <si>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</si>
  <si>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</si>
  <si>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</si>
  <si>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</si>
  <si>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</si>
  <si>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</si>
  <si>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</si>
  <si>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</si>
  <si>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</si>
  <si>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</si>
  <si>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</si>
  <si>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</si>
  <si>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</si>
  <si>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</si>
  <si>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</si>
  <si>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</si>
  <si>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</si>
  <si>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</si>
  <si>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</si>
  <si>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</si>
  <si>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</si>
  <si>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</si>
  <si>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</si>
  <si>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</si>
  <si>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</si>
  <si>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</si>
  <si>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</si>
  <si>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</si>
  <si>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</si>
  <si>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</si>
  <si>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</si>
  <si>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</si>
  <si>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</si>
  <si>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</si>
  <si>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</si>
  <si>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</si>
  <si>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</si>
  <si>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</si>
  <si>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</si>
  <si>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</si>
  <si>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</si>
  <si>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</si>
  <si>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</si>
  <si>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</si>
  <si>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</si>
  <si>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</si>
  <si>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</si>
  <si>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</si>
  <si>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</si>
  <si>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</si>
  <si>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</si>
  <si>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</si>
  <si>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</si>
  <si>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</si>
  <si>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</si>
  <si>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</si>
  <si>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</si>
  <si>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</si>
  <si>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</si>
  <si>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</si>
  <si>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</si>
  <si>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</si>
  <si>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</si>
  <si>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</si>
  <si>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</si>
  <si>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</si>
  <si>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</si>
  <si>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</si>
  <si>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</si>
  <si>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</si>
  <si>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</si>
  <si>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</si>
  <si>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</si>
  <si>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</si>
  <si>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</si>
  <si>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</si>
  <si>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</si>
  <si>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</si>
  <si>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</si>
  <si>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</si>
  <si>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</si>
  <si>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</si>
  <si>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</si>
  <si>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</si>
  <si>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</si>
  <si>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</si>
  <si>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</si>
  <si>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</si>
  <si>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</si>
  <si>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</si>
  <si>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</si>
  <si>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</si>
  <si>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</si>
  <si>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</si>
  <si>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</si>
  <si>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</si>
  <si>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</si>
  <si>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</si>
  <si>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</si>
  <si>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</si>
  <si>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</si>
  <si>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</si>
  <si>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</si>
  <si>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</si>
  <si>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</si>
  <si>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</si>
  <si>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</si>
  <si>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</si>
  <si>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</si>
  <si>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</si>
  <si>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</si>
  <si>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</si>
  <si>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</si>
  <si>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</si>
  <si>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</si>
  <si>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</si>
  <si>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</si>
  <si>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</si>
  <si>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</si>
  <si>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</si>
  <si>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</si>
  <si>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</si>
  <si>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</si>
  <si>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</si>
  <si>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</si>
  <si>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</si>
  <si>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</si>
  <si>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</si>
  <si>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</si>
  <si>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</si>
  <si>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</si>
  <si>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</si>
  <si>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</si>
  <si>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</si>
  <si>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</si>
  <si>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</si>
  <si>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</si>
  <si>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</si>
  <si>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</si>
  <si>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</si>
  <si>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</si>
  <si>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</si>
  <si>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</si>
  <si>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</si>
  <si>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</si>
  <si>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</si>
  <si>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</si>
  <si>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</si>
  <si>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</si>
  <si>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</si>
  <si>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</si>
  <si>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</si>
  <si>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</si>
  <si>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</si>
  <si>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</si>
  <si>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</si>
  <si>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</si>
  <si>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</si>
  <si>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</si>
  <si>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</si>
  <si>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</si>
  <si>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</si>
  <si>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</si>
  <si>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</si>
  <si>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</si>
  <si>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</si>
  <si>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</si>
  <si>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</si>
  <si>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</si>
  <si>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</si>
  <si>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</si>
  <si>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</si>
  <si>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</si>
  <si>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</si>
  <si>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</si>
  <si>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</si>
  <si>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</si>
  <si>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</si>
  <si>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</si>
  <si>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</si>
  <si>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</si>
  <si>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</si>
  <si>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</si>
  <si>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</si>
  <si>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</si>
  <si>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</si>
  <si>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</si>
  <si>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</si>
  <si>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</si>
  <si>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</si>
  <si>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</si>
  <si>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</si>
  <si>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</si>
  <si>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</si>
  <si>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</si>
  <si>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</si>
  <si>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</si>
  <si>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</si>
  <si>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</si>
  <si>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</si>
  <si>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</si>
  <si>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</si>
  <si>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</si>
  <si>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</si>
  <si>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</si>
  <si>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</si>
  <si>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</si>
  <si>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</si>
  <si>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</si>
  <si>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</si>
  <si>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</si>
  <si>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</si>
  <si>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</si>
  <si>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</si>
  <si>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</si>
  <si>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</si>
  <si>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</si>
  <si>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</si>
  <si>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</si>
  <si>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</si>
  <si>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</si>
  <si>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</si>
  <si>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</si>
  <si>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</si>
  <si>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</si>
  <si>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</si>
  <si>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</si>
  <si>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</si>
  <si>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</si>
  <si>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</si>
  <si>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</si>
  <si>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</si>
  <si>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</si>
  <si>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</si>
  <si>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</si>
  <si>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</si>
  <si>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</si>
  <si>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</si>
  <si>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</si>
  <si>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</si>
  <si>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</si>
  <si>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</si>
  <si>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</si>
  <si>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</si>
  <si>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</si>
  <si>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</si>
  <si>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</si>
  <si>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</si>
  <si>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</si>
  <si>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</si>
  <si>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</si>
  <si>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</si>
  <si>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</si>
  <si>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</si>
  <si>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</si>
  <si>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</si>
  <si>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</si>
  <si>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</si>
  <si>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</si>
  <si>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</si>
  <si>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</si>
  <si>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</si>
  <si>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</si>
  <si>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</si>
  <si>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</si>
  <si>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</si>
  <si>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</si>
  <si>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</si>
  <si>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</si>
  <si>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</si>
  <si>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</si>
  <si>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</si>
  <si>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</si>
  <si>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</si>
  <si>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</si>
  <si>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</si>
  <si>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</si>
  <si>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</si>
  <si>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</si>
  <si>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</si>
  <si>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</si>
  <si>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</si>
  <si>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</si>
  <si>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</si>
  <si>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</si>
  <si>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</si>
  <si>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</si>
  <si>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</si>
  <si>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</si>
  <si>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</si>
  <si>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</si>
  <si>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</si>
  <si>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</si>
  <si>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</si>
  <si>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</si>
  <si>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</si>
  <si>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</si>
  <si>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</si>
  <si>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</si>
  <si>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</si>
  <si>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</si>
  <si>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</si>
  <si>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</si>
  <si>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</si>
  <si>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</si>
  <si>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</si>
  <si>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</si>
  <si>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</si>
  <si>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</si>
  <si>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</si>
  <si>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</si>
  <si>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</si>
  <si>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</si>
  <si>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</si>
  <si>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</si>
  <si>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</si>
  <si>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</si>
  <si>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</si>
  <si>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</si>
  <si>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</si>
  <si>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</si>
  <si>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</si>
  <si>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</si>
  <si>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</si>
  <si>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</si>
  <si>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</si>
  <si>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</si>
  <si>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</si>
  <si>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</si>
  <si>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</si>
  <si>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</si>
  <si>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</si>
  <si>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</si>
  <si>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</si>
  <si>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</si>
  <si>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</si>
  <si>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</si>
  <si>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</si>
  <si>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</si>
  <si>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</si>
  <si>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</si>
  <si>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</si>
  <si>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</si>
  <si>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</si>
  <si>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</si>
  <si>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</si>
  <si>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</si>
  <si>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</si>
  <si>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</si>
  <si>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</si>
  <si>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</si>
  <si>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</si>
  <si>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</si>
  <si>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</si>
  <si>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</si>
  <si>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</si>
  <si>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</si>
  <si>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</si>
  <si>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</si>
  <si>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</si>
  <si>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</si>
  <si>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</si>
  <si>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</si>
  <si>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</si>
  <si>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</si>
  <si>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</si>
  <si>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</si>
  <si>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</si>
  <si>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</si>
  <si>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</si>
  <si>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</si>
  <si>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</si>
  <si>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</si>
  <si>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</si>
  <si>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</si>
  <si>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</si>
  <si>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</si>
  <si>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</si>
  <si>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</si>
  <si>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</si>
  <si>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</si>
  <si>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</si>
  <si>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</si>
  <si>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</si>
  <si>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</si>
  <si>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</si>
  <si>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</si>
  <si>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</si>
  <si>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</si>
  <si>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</si>
  <si>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</si>
  <si>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</si>
  <si>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</si>
  <si>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</si>
  <si>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</si>
  <si>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</si>
  <si>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</si>
  <si>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</si>
  <si>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</si>
  <si>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</si>
  <si>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</si>
  <si>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</si>
  <si>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</si>
  <si>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</si>
  <si>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</si>
  <si>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</si>
  <si>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</si>
  <si>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</si>
  <si>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</si>
  <si>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</si>
  <si>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</si>
  <si>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</si>
  <si>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</si>
  <si>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</si>
  <si>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</si>
  <si>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</si>
  <si>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</si>
  <si>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</si>
  <si>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</si>
  <si>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</si>
  <si>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</si>
  <si>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</si>
  <si>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</si>
  <si>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</si>
  <si>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</si>
  <si>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</si>
  <si>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</si>
  <si>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</si>
  <si>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</si>
  <si>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</si>
  <si>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</si>
  <si>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</si>
  <si>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</si>
  <si>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</si>
  <si>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</si>
  <si>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</si>
  <si>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</si>
  <si>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</si>
  <si>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</si>
  <si>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</si>
  <si>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</si>
  <si>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</si>
  <si>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</si>
  <si>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</si>
  <si>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</si>
  <si>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</si>
  <si>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</si>
  <si>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</si>
  <si>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</si>
  <si>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</si>
  <si>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</si>
  <si>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</si>
  <si>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</si>
  <si>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</si>
  <si>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</si>
  <si>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</si>
  <si>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</si>
  <si>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</si>
  <si>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</si>
  <si>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</si>
  <si>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</si>
  <si>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</si>
  <si>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</si>
  <si>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</si>
  <si>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</si>
  <si>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</si>
  <si>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</si>
  <si>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</si>
  <si>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</si>
  <si>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</si>
  <si>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</si>
  <si>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</si>
  <si>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</si>
  <si>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</si>
  <si>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</si>
  <si>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</si>
  <si>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</si>
  <si>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</si>
  <si>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</si>
  <si>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</si>
  <si>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</si>
  <si>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</si>
  <si>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</si>
  <si>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</si>
  <si>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</si>
  <si>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</si>
  <si>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</si>
  <si>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</si>
  <si>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</si>
  <si>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</si>
  <si>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</si>
  <si>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</si>
  <si>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</si>
  <si>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</si>
  <si>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</si>
  <si>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</si>
  <si>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</si>
  <si>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</si>
  <si>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</si>
  <si>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</si>
  <si>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</si>
  <si>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</si>
  <si>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</si>
  <si>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</si>
  <si>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</si>
  <si>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</si>
  <si>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</si>
  <si>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</si>
  <si>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</si>
  <si>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</si>
  <si>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</si>
  <si>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</si>
  <si>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</si>
  <si>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</si>
  <si>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</si>
  <si>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</si>
  <si>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</si>
  <si>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</si>
  <si>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</si>
  <si>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</si>
  <si>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</si>
  <si>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</si>
  <si>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</si>
  <si>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</si>
  <si>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</si>
  <si>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</si>
  <si>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</si>
  <si>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</si>
  <si>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</si>
  <si>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</si>
  <si>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</si>
  <si>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</si>
  <si>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</si>
  <si>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</si>
  <si>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</si>
  <si>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</si>
  <si>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</si>
  <si>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</si>
  <si>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</si>
  <si>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</si>
  <si>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</si>
  <si>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</si>
  <si>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</si>
  <si>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</si>
  <si>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</si>
  <si>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</si>
  <si>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</si>
  <si>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</si>
  <si>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</si>
  <si>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</si>
  <si>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</si>
  <si>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</si>
  <si>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</si>
  <si>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</si>
  <si>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</si>
  <si>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</si>
  <si>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</si>
  <si>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</si>
  <si>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</si>
  <si>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</si>
  <si>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</si>
  <si>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</si>
  <si>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</si>
  <si>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</si>
  <si>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</si>
  <si>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</si>
  <si>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</si>
  <si>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</si>
  <si>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</si>
  <si>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</si>
  <si>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</si>
  <si>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</si>
  <si>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</si>
  <si>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</si>
  <si>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</si>
  <si>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</si>
  <si>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</si>
  <si>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</si>
  <si>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</si>
  <si>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</si>
  <si>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</si>
  <si>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</si>
  <si>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</si>
  <si>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</si>
  <si>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</si>
  <si>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</si>
  <si>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</si>
  <si>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</si>
  <si>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</si>
  <si>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</si>
  <si>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</si>
  <si>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</si>
  <si>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</si>
  <si>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</si>
  <si>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</si>
  <si>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</si>
  <si>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</si>
  <si>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</si>
  <si>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</si>
  <si>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</si>
  <si>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</si>
  <si>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</si>
  <si>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</si>
  <si>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</si>
  <si>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</si>
  <si>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</si>
  <si>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</si>
  <si>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</si>
  <si>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</si>
  <si>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</si>
  <si>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</si>
  <si>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</si>
  <si>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</si>
  <si>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</si>
  <si>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</si>
  <si>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</si>
  <si>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</si>
  <si>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</si>
  <si>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</si>
  <si>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</si>
  <si>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</si>
  <si>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</si>
  <si>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</si>
  <si>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</si>
  <si>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</si>
  <si>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</si>
  <si>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</si>
  <si>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</si>
  <si>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</si>
  <si>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</si>
  <si>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</si>
  <si>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</si>
  <si>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</si>
  <si>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</si>
  <si>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</si>
  <si>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</si>
  <si>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</si>
  <si>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</si>
  <si>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</si>
  <si>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</si>
  <si>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</si>
  <si>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</si>
  <si>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</si>
  <si>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</si>
  <si>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</si>
  <si>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</si>
  <si>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</si>
  <si>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</si>
  <si>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</si>
  <si>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</si>
  <si>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</si>
  <si>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</si>
  <si>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</si>
  <si>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</si>
  <si>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</si>
  <si>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</si>
  <si>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</si>
  <si>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</si>
  <si>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</si>
  <si>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</si>
  <si>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</si>
  <si>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</si>
  <si>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</si>
  <si>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</si>
  <si>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</si>
  <si>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</si>
  <si>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</si>
  <si>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</si>
  <si>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</si>
  <si>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</si>
  <si>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</si>
  <si>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</si>
  <si>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</si>
  <si>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</si>
  <si>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</si>
  <si>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</si>
  <si>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</si>
  <si>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</si>
  <si>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</si>
  <si>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</si>
  <si>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</si>
  <si>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</si>
  <si>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</si>
  <si>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</si>
  <si>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</si>
  <si>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</si>
  <si>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</si>
  <si>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</si>
  <si>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</si>
  <si>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</si>
  <si>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</si>
  <si>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</si>
  <si>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</si>
  <si>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</si>
  <si>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</si>
  <si>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</si>
  <si>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</si>
  <si>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</si>
  <si>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</si>
  <si>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</si>
  <si>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</si>
  <si>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</si>
  <si>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</si>
  <si>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</si>
  <si>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</si>
  <si>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</si>
  <si>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</si>
  <si>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</si>
  <si>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</si>
  <si>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</si>
  <si>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</si>
  <si>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</si>
  <si>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</si>
  <si>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</si>
  <si>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</si>
  <si>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</si>
  <si>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</si>
  <si>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</si>
  <si>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</si>
  <si>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</si>
  <si>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</si>
  <si>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</si>
  <si>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</si>
  <si>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</si>
  <si>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</si>
  <si>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</si>
  <si>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</si>
  <si>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</si>
  <si>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</si>
  <si>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</si>
  <si>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</si>
  <si>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</si>
  <si>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</si>
  <si>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</si>
  <si>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</si>
  <si>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</si>
  <si>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</si>
  <si>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</si>
  <si>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</si>
  <si>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</si>
  <si>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</si>
  <si>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</si>
  <si>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</si>
  <si>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</si>
  <si>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</si>
  <si>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</si>
  <si>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</si>
  <si>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</si>
  <si>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</si>
  <si>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</si>
  <si>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</si>
  <si>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</si>
  <si>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</si>
  <si>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</si>
  <si>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</si>
  <si>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</si>
  <si>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</si>
  <si>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</si>
  <si>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</si>
  <si>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</si>
  <si>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</si>
  <si>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</si>
  <si>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</si>
  <si>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</si>
  <si>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</si>
  <si>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</si>
  <si>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</si>
  <si>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</si>
  <si>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</si>
  <si>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</si>
  <si>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</si>
  <si>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</si>
  <si>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</si>
  <si>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</si>
  <si>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</si>
  <si>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</si>
  <si>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</si>
  <si>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</si>
  <si>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</si>
  <si>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</si>
  <si>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</si>
  <si>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</si>
  <si>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</si>
  <si>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</si>
  <si>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</si>
  <si>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</si>
  <si>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</si>
  <si>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</si>
  <si>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</si>
  <si>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</si>
  <si>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</si>
  <si>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</si>
  <si>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</si>
  <si>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</si>
  <si>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</si>
  <si>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</si>
  <si>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</si>
  <si>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</si>
  <si>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</si>
  <si>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</si>
  <si>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</si>
  <si>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</si>
  <si>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</si>
  <si>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</si>
  <si>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</si>
  <si>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</si>
  <si>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</si>
  <si>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</si>
  <si>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</si>
  <si>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</si>
  <si>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</si>
  <si>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</si>
  <si>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</si>
  <si>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</si>
  <si>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</si>
  <si>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</si>
  <si>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</si>
  <si>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</si>
  <si>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</si>
  <si>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</si>
  <si>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</si>
  <si>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</si>
  <si>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</si>
  <si>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</si>
  <si>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</si>
  <si>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</si>
  <si>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</si>
  <si>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</si>
  <si>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</si>
  <si>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</si>
  <si>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</si>
  <si>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</si>
  <si>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</si>
  <si>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</si>
  <si>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</si>
  <si>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</si>
  <si>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</si>
  <si>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</si>
  <si>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</si>
  <si>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</si>
  <si>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</si>
  <si>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</si>
  <si>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</si>
  <si>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</si>
  <si>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</si>
  <si>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</si>
  <si>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</si>
  <si>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</si>
  <si>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</si>
  <si>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</si>
  <si>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</si>
  <si>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</si>
  <si>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</si>
  <si>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</si>
  <si>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</si>
  <si>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</si>
  <si>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</si>
  <si>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</si>
  <si>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</si>
  <si>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</si>
  <si>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</si>
  <si>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</si>
  <si>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</si>
  <si>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</si>
  <si>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</si>
  <si>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</si>
  <si>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</si>
  <si>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</si>
  <si>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</si>
  <si>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</si>
  <si>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</si>
  <si>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</si>
  <si>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</si>
  <si>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</si>
  <si>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</si>
  <si>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</si>
  <si>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</si>
  <si>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</si>
  <si>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</si>
  <si>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</si>
  <si>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</si>
  <si>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</si>
  <si>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</si>
  <si>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</si>
  <si>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</si>
  <si>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</si>
  <si>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</si>
  <si>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</si>
  <si>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</si>
  <si>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</si>
  <si>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</si>
  <si>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</si>
  <si>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</si>
  <si>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</si>
  <si>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</si>
  <si>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</si>
  <si>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</si>
  <si>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</si>
  <si>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</si>
  <si>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</si>
  <si>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</si>
  <si>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</si>
  <si>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</si>
  <si>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</si>
  <si>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</si>
  <si>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</si>
  <si>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</si>
  <si>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</si>
  <si>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</si>
  <si>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</si>
  <si>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</si>
  <si>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</si>
  <si>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</si>
  <si>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</si>
  <si>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</si>
  <si>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</si>
  <si>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</si>
  <si>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</si>
  <si>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</si>
  <si>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</si>
  <si>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</si>
  <si>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</si>
  <si>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</si>
  <si>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</si>
  <si>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</si>
  <si>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</si>
  <si>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</si>
  <si>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</si>
  <si>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</si>
  <si>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</si>
  <si>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</si>
  <si>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</si>
  <si>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</si>
  <si>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</si>
  <si>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</si>
  <si>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</si>
  <si>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</si>
  <si>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</si>
  <si>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</si>
  <si>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</si>
  <si>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</si>
  <si>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</si>
  <si>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</si>
  <si>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</si>
  <si>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</si>
  <si>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</si>
  <si>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</si>
  <si>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</si>
  <si>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</si>
  <si>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</si>
  <si>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</si>
  <si>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</si>
  <si>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</si>
  <si>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</si>
  <si>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</si>
  <si>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</si>
  <si>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</si>
  <si>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</si>
  <si>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</si>
  <si>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</si>
  <si>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</si>
  <si>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</si>
  <si>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</si>
  <si>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</si>
  <si>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</si>
  <si>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</si>
  <si>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</si>
  <si>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</si>
  <si>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</si>
  <si>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</si>
  <si>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</si>
  <si>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</si>
  <si>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</si>
  <si>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</si>
  <si>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</si>
  <si>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</si>
  <si>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</si>
  <si>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</si>
  <si>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</si>
  <si>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</si>
  <si>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</si>
  <si>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</si>
  <si>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</si>
  <si>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</si>
  <si>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</si>
  <si>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</si>
  <si>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</si>
  <si>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</si>
  <si>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</si>
  <si>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</si>
  <si>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</si>
  <si>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</si>
  <si>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</si>
  <si>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</si>
  <si>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</si>
  <si>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</si>
  <si>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</si>
  <si>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</si>
  <si>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</si>
  <si>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</si>
  <si>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</si>
  <si>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</si>
  <si>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</si>
  <si>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</si>
  <si>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</si>
  <si>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</si>
  <si>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</si>
  <si>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</si>
  <si>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</si>
  <si>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</si>
  <si>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</si>
  <si>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</si>
  <si>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</si>
  <si>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</si>
  <si>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</si>
  <si>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</si>
  <si>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</si>
  <si>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</si>
  <si>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</si>
  <si>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</si>
  <si>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</si>
  <si>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</si>
  <si>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</si>
  <si>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</si>
  <si>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</si>
  <si>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</si>
  <si>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</si>
  <si>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</si>
  <si>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</si>
  <si>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</si>
  <si>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</si>
  <si>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</si>
  <si>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</si>
  <si>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</si>
  <si>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</si>
  <si>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</si>
  <si>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</si>
  <si>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</si>
  <si>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</si>
  <si>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</si>
  <si>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</si>
  <si>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</si>
  <si>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</si>
  <si>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</si>
  <si>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</si>
  <si>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</si>
  <si>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</si>
  <si>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</si>
  <si>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</si>
  <si>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</si>
  <si>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</si>
  <si>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</si>
  <si>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</si>
  <si>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</si>
  <si>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</si>
  <si>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</si>
  <si>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</si>
  <si>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</si>
  <si>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</si>
  <si>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</si>
  <si>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</si>
  <si>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</si>
  <si>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</si>
  <si>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</si>
  <si>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</si>
  <si>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</si>
  <si>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</si>
  <si>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</si>
  <si>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</si>
  <si>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</si>
  <si>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</si>
  <si>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</si>
  <si>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</si>
  <si>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</si>
  <si>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</si>
  <si>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</si>
  <si>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</si>
  <si>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</si>
  <si>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</si>
  <si>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</si>
  <si>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</si>
  <si>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</si>
  <si>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</si>
  <si>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</si>
  <si>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</si>
  <si>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</si>
  <si>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</si>
  <si>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</si>
  <si>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</si>
  <si>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</si>
  <si>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</si>
  <si>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</si>
  <si>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</si>
  <si>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</si>
  <si>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</si>
  <si>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</si>
  <si>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</si>
  <si>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</si>
  <si>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</si>
  <si>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</si>
  <si>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</si>
  <si>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</si>
  <si>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</si>
  <si>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</si>
  <si>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</si>
  <si>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</si>
  <si>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</si>
  <si>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</si>
  <si>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</si>
  <si>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</si>
  <si>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</si>
  <si>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</si>
  <si>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</si>
  <si>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</si>
  <si>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</si>
  <si>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</si>
  <si>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</si>
  <si>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</si>
  <si>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</si>
  <si>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</si>
  <si>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</si>
  <si>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</si>
  <si>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</si>
  <si>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</si>
  <si>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</si>
  <si>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</si>
  <si>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</si>
  <si>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</si>
  <si>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</si>
  <si>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</si>
  <si>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</si>
  <si>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</si>
  <si>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</si>
  <si>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</si>
  <si>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</si>
  <si>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</si>
  <si>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</si>
  <si>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</si>
  <si>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</si>
  <si>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</si>
  <si>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</si>
  <si>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</si>
  <si>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</si>
  <si>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</si>
  <si>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</si>
  <si>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</si>
  <si>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</si>
  <si>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</si>
  <si>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</si>
  <si>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</si>
  <si>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</si>
  <si>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</si>
  <si>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</si>
  <si>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</si>
  <si>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</si>
  <si>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</si>
  <si>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</si>
  <si>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</si>
  <si>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</si>
  <si>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</si>
  <si>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</si>
  <si>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</si>
  <si>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</si>
  <si>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</si>
  <si>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</si>
  <si>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</si>
  <si>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</si>
  <si>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</si>
  <si>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</si>
  <si>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</si>
  <si>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</si>
  <si>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</si>
  <si>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</si>
  <si>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</si>
  <si>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</si>
  <si>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</si>
  <si>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</si>
  <si>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</si>
  <si>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</si>
  <si>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</si>
  <si>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</si>
  <si>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</si>
  <si>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</si>
  <si>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</si>
  <si>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</si>
  <si>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</si>
  <si>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</si>
  <si>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</si>
  <si>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</si>
  <si>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</si>
  <si>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</si>
  <si>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</si>
  <si>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</si>
  <si>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</si>
  <si>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</si>
  <si>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</si>
  <si>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</si>
  <si>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</si>
  <si>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</si>
  <si>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</si>
  <si>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</si>
  <si>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</si>
  <si>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</si>
  <si>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</si>
  <si>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</si>
  <si>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</si>
  <si>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</si>
  <si>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</si>
  <si>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</si>
  <si>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</si>
  <si>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</si>
  <si>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</si>
  <si>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</si>
  <si>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</si>
  <si>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</si>
  <si>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</si>
  <si>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</si>
  <si>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</si>
  <si>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</si>
  <si>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</si>
  <si>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</si>
  <si>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</si>
  <si>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</si>
  <si>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</si>
  <si>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</si>
  <si>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</si>
  <si>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</si>
  <si>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</si>
  <si>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</si>
  <si>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</si>
  <si>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</si>
  <si>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</si>
  <si>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</si>
  <si>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</si>
  <si>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</si>
  <si>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</si>
  <si>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</si>
  <si>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</si>
  <si>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</si>
  <si>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</si>
  <si>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</si>
  <si>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</si>
  <si>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</si>
  <si>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</si>
  <si>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</si>
  <si>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</si>
  <si>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</si>
  <si>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</si>
  <si>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</si>
  <si>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</si>
  <si>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</si>
  <si>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</si>
  <si>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</si>
  <si>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</si>
  <si>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</si>
  <si>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</si>
  <si>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</si>
  <si>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</si>
  <si>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</si>
  <si>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</si>
  <si>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</si>
  <si>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</si>
  <si>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</si>
  <si>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</si>
  <si>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</si>
  <si>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</si>
  <si>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</si>
  <si>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</si>
  <si>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</si>
  <si>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</si>
  <si>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</si>
  <si>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</si>
  <si>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</si>
  <si>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</si>
  <si>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</si>
  <si>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</si>
  <si>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</si>
  <si>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</si>
  <si>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</si>
  <si>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</si>
  <si>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</si>
  <si>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</si>
  <si>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</si>
  <si>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</si>
  <si>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</si>
  <si>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</si>
  <si>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</si>
  <si>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</si>
  <si>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</si>
  <si>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</si>
  <si>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</si>
  <si>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</si>
  <si>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</si>
  <si>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</si>
  <si>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</si>
  <si>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</si>
  <si>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</si>
  <si>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</si>
  <si>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</si>
  <si>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</si>
  <si>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</si>
  <si>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</si>
  <si>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</si>
  <si>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</si>
  <si>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</si>
  <si>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</si>
  <si>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</si>
  <si>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</si>
  <si>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</si>
  <si>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</si>
  <si>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</si>
  <si>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</si>
  <si>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</si>
  <si>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</si>
  <si>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</si>
  <si>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</si>
  <si>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</si>
  <si>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</si>
  <si>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</si>
  <si>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</si>
  <si>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</si>
  <si>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</si>
  <si>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</si>
  <si>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</si>
  <si>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</si>
  <si>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</si>
  <si>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</si>
  <si>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</si>
  <si>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</si>
  <si>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</si>
  <si>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</si>
  <si>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</si>
  <si>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</si>
  <si>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</si>
  <si>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</si>
  <si>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</si>
  <si>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</si>
  <si>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</si>
  <si>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</si>
  <si>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</si>
  <si>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</si>
  <si>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</si>
  <si>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</si>
  <si>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</si>
  <si>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</si>
  <si>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</si>
  <si>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</si>
  <si>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</si>
  <si>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</si>
  <si>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</si>
  <si>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</si>
  <si>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</si>
  <si>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</si>
  <si>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</si>
  <si>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</si>
  <si>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</si>
  <si>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</si>
  <si>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</si>
  <si>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</si>
  <si>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</si>
  <si>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</si>
  <si>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</si>
  <si>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</si>
  <si>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</si>
  <si>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</si>
  <si>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</si>
  <si>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</si>
  <si>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</si>
  <si>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</si>
  <si>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</si>
  <si>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</si>
  <si>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</si>
  <si>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</si>
  <si>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</si>
  <si>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</si>
  <si>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</si>
  <si>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</si>
  <si>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</si>
  <si>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</si>
  <si>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</si>
  <si>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</si>
  <si>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</si>
  <si>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</si>
  <si>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</si>
  <si>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</si>
  <si>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</si>
  <si>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</si>
  <si>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</si>
  <si>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</si>
  <si>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</si>
  <si>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</si>
  <si>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</si>
  <si>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</si>
  <si>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</si>
  <si>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</si>
  <si>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</si>
  <si>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</si>
  <si>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</si>
  <si>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</si>
  <si>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</si>
  <si>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</si>
  <si>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</si>
  <si>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</si>
  <si>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</si>
  <si>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</si>
  <si>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</si>
  <si>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</si>
  <si>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</si>
  <si>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</si>
  <si>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</si>
  <si>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</si>
  <si>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</si>
  <si>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</si>
  <si>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</si>
  <si>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</si>
  <si>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</si>
  <si>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</si>
  <si>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</si>
  <si>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</si>
  <si>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</si>
  <si>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</si>
  <si>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</si>
  <si>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</si>
  <si>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</si>
  <si>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</si>
  <si>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</si>
  <si>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</si>
  <si>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</si>
  <si>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</si>
  <si>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</si>
  <si>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</si>
  <si>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</si>
  <si>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</si>
  <si>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</si>
  <si>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</si>
  <si>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</si>
  <si>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</si>
  <si>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</si>
  <si>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</si>
  <si>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</si>
  <si>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</si>
  <si>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</si>
  <si>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</si>
  <si>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</si>
  <si>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</si>
  <si>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</si>
  <si>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</si>
  <si>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</si>
  <si>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</si>
  <si>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</si>
  <si>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</si>
  <si>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</si>
  <si>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</si>
  <si>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</si>
  <si>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</si>
  <si>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</si>
  <si>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</si>
  <si>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</si>
  <si>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</si>
  <si>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</si>
  <si>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</si>
  <si>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</si>
  <si>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</si>
  <si>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</si>
  <si>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</si>
  <si>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</si>
  <si>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</si>
  <si>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</si>
  <si>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</si>
  <si>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</si>
  <si>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</si>
  <si>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</si>
  <si>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</si>
  <si>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</si>
  <si>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</si>
  <si>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</si>
  <si>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</si>
  <si>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</si>
  <si>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</si>
  <si>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</si>
  <si>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</si>
  <si>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</si>
  <si>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</si>
  <si>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</si>
  <si>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</si>
  <si>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</si>
  <si>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</si>
  <si>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</si>
  <si>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</si>
  <si>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</si>
  <si>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</si>
  <si>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</si>
  <si>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</si>
  <si>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</si>
  <si>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</si>
  <si>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</si>
  <si>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</si>
  <si>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</si>
  <si>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</si>
  <si>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</si>
  <si>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</si>
  <si>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</si>
  <si>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</si>
  <si>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</si>
  <si>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</si>
  <si>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</si>
  <si>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</si>
  <si>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</si>
  <si>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</si>
  <si>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</si>
  <si>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</si>
  <si>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</si>
  <si>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</si>
  <si>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</si>
  <si>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</si>
  <si>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</si>
  <si>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</si>
  <si>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</si>
  <si>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</si>
  <si>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</si>
  <si>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</si>
  <si>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</si>
  <si>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</si>
  <si>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</si>
  <si>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</si>
  <si>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</si>
  <si>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</si>
  <si>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</si>
  <si>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</si>
  <si>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</si>
  <si>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</si>
  <si>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</si>
  <si>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</si>
  <si>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</si>
  <si>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</si>
  <si>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</si>
  <si>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</si>
  <si>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</si>
  <si>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</si>
  <si>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</si>
  <si>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</si>
  <si>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</si>
  <si>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</si>
  <si>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</si>
  <si>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</si>
  <si>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</si>
  <si>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</si>
  <si>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</si>
  <si>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</si>
  <si>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</si>
  <si>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</si>
  <si>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</si>
  <si>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</si>
  <si>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</si>
  <si>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</si>
  <si>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</si>
  <si>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</si>
  <si>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</si>
  <si>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</si>
  <si>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</si>
  <si>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</si>
  <si>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</si>
  <si>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</si>
  <si>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</si>
  <si>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</si>
  <si>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</si>
  <si>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</si>
  <si>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</si>
  <si>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</si>
  <si>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</si>
  <si>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</si>
  <si>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</si>
  <si>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</si>
  <si>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</si>
  <si>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</si>
  <si>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</si>
  <si>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</si>
  <si>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</si>
  <si>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</si>
  <si>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</si>
  <si>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</si>
  <si>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</si>
  <si>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</si>
  <si>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</si>
  <si>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</si>
  <si>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</si>
  <si>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</si>
  <si>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</si>
  <si>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</si>
  <si>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</si>
  <si>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</si>
  <si>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</si>
  <si>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</si>
  <si>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</si>
  <si>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</si>
  <si>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</si>
  <si>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</si>
  <si>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</si>
  <si>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</si>
  <si>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</si>
  <si>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</si>
  <si>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</si>
  <si>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</si>
  <si>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</si>
  <si>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</si>
  <si>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</si>
  <si>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</si>
  <si>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</si>
  <si>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</si>
  <si>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</si>
  <si>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</si>
  <si>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</si>
  <si>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</si>
  <si>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</si>
  <si>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</si>
  <si>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</si>
  <si>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</si>
  <si>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</si>
  <si>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</si>
  <si>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</si>
  <si>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</si>
  <si>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</si>
  <si>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</si>
  <si>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</si>
  <si>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</si>
  <si>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</si>
  <si>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</si>
  <si>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</si>
  <si>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</si>
  <si>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</si>
  <si>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</si>
  <si>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</si>
  <si>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</si>
  <si>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</si>
  <si>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</si>
  <si>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</si>
  <si>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</si>
  <si>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</si>
  <si>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</si>
  <si>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</si>
  <si>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</si>
  <si>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</si>
  <si>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</si>
  <si>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</si>
  <si>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</si>
  <si>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</si>
  <si>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</si>
  <si>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</si>
  <si>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</si>
  <si>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</si>
  <si>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</si>
  <si>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</si>
  <si>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</si>
  <si>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</si>
  <si>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</si>
  <si>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</si>
  <si>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</si>
  <si>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</si>
  <si>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</si>
  <si>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</si>
  <si>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</si>
  <si>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</si>
  <si>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</si>
  <si>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</si>
  <si>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</si>
  <si>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</si>
  <si>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</si>
  <si>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</si>
  <si>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</si>
  <si>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</si>
  <si>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</si>
  <si>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</si>
  <si>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</si>
  <si>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</si>
  <si>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</si>
  <si>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</si>
  <si>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</si>
  <si>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</si>
  <si>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</si>
  <si>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</si>
  <si>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</si>
  <si>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</si>
  <si>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</si>
  <si>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</si>
  <si>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</si>
  <si>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</si>
  <si>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</si>
  <si>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</si>
  <si>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</si>
  <si>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</si>
  <si>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</si>
  <si>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</si>
  <si>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</si>
  <si>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</si>
  <si>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</si>
  <si>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</si>
  <si>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</si>
  <si>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</si>
  <si>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</si>
  <si>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</si>
  <si>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</si>
  <si>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</si>
  <si>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</si>
  <si>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</si>
  <si>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</si>
  <si>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</si>
  <si>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</si>
  <si>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</si>
  <si>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</si>
  <si>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</si>
  <si>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</si>
  <si>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</si>
  <si>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</si>
  <si>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</si>
  <si>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</si>
  <si>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</si>
  <si>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</si>
  <si>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</si>
  <si>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</si>
  <si>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</si>
  <si>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</si>
  <si>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</si>
  <si>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</si>
  <si>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</si>
  <si>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</si>
  <si>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</si>
  <si>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</si>
  <si>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</si>
  <si>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</si>
  <si>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</si>
  <si>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</si>
  <si>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</si>
  <si>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</si>
  <si>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</si>
  <si>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</si>
  <si>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</si>
  <si>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</si>
  <si>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</si>
  <si>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</si>
  <si>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</si>
  <si>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</si>
  <si>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</si>
  <si>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</si>
  <si>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</si>
  <si>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</si>
  <si>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</si>
  <si>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</si>
  <si>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</si>
  <si>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</si>
  <si>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</si>
  <si>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</si>
  <si>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</si>
  <si>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</si>
  <si>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</si>
  <si>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</si>
  <si>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</si>
  <si>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</si>
  <si>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</si>
  <si>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</si>
  <si>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</si>
  <si>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</si>
  <si>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</si>
  <si>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</si>
  <si>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</si>
  <si>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</si>
  <si>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</si>
  <si>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</si>
  <si>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</si>
  <si>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</si>
  <si>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</si>
  <si>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</si>
  <si>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</si>
  <si>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</si>
  <si>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</si>
  <si>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</si>
  <si>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</si>
  <si>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</si>
  <si>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</si>
  <si>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</si>
  <si>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</si>
  <si>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</si>
  <si>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</si>
  <si>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</si>
  <si>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</si>
  <si>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</si>
  <si>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</si>
  <si>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</si>
  <si>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</si>
  <si>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</si>
  <si>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</si>
  <si>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</si>
  <si>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</si>
  <si>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</si>
  <si>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</si>
  <si>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</si>
  <si>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</si>
  <si>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</si>
  <si>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</si>
  <si>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</si>
  <si>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</si>
  <si>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</si>
  <si>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</si>
  <si>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</si>
  <si>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</si>
  <si>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</si>
  <si>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</si>
  <si>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</si>
  <si>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</si>
  <si>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</si>
  <si>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</si>
  <si>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</si>
  <si>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</si>
  <si>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</si>
  <si>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</si>
  <si>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</si>
  <si>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</si>
  <si>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</si>
  <si>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</si>
  <si>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</si>
  <si>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</si>
  <si>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</si>
  <si>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</si>
  <si>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</si>
  <si>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</si>
  <si>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</si>
  <si>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</si>
  <si>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</si>
  <si>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</si>
  <si>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</si>
  <si>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</si>
  <si>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</si>
  <si>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</si>
  <si>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</si>
  <si>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</si>
  <si>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</si>
  <si>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</si>
  <si>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</si>
  <si>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</si>
  <si>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</si>
  <si>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</si>
  <si>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</si>
  <si>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</si>
  <si>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</si>
  <si>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</si>
  <si>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</si>
  <si>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</si>
  <si>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</si>
  <si>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</si>
  <si>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</si>
  <si>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</si>
  <si>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</si>
  <si>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</si>
  <si>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</si>
  <si>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</si>
  <si>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</si>
  <si>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</si>
  <si>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</si>
  <si>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</si>
  <si>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</si>
  <si>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</si>
  <si>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</si>
  <si>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</si>
  <si>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</si>
  <si>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</si>
  <si>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</si>
  <si>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</si>
  <si>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</si>
  <si>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</si>
  <si>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</si>
  <si>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</si>
  <si>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</si>
  <si>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</si>
  <si>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</si>
  <si>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</si>
  <si>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</si>
  <si>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</si>
  <si>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</si>
  <si>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</si>
  <si>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</si>
  <si>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</si>
  <si>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</si>
  <si>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</si>
  <si>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</si>
  <si>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</si>
  <si>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</si>
  <si>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</si>
  <si>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</si>
  <si>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</si>
  <si>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</si>
  <si>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</si>
  <si>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</si>
  <si>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</si>
  <si>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</si>
  <si>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</si>
  <si>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</si>
  <si>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</si>
  <si>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</si>
  <si>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</si>
  <si>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</si>
  <si>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</si>
  <si>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</si>
  <si>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</si>
  <si>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</si>
  <si>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</si>
  <si>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</si>
  <si>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</si>
  <si>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</si>
  <si>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</si>
  <si>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</si>
  <si>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</si>
  <si>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</si>
  <si>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</si>
  <si>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</si>
  <si>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</si>
  <si>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</si>
  <si>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</si>
  <si>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</si>
  <si>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</si>
  <si>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</si>
  <si>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</si>
  <si>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</si>
  <si>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</si>
  <si>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</si>
  <si>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</si>
  <si>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</si>
  <si>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</si>
  <si>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</si>
  <si>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</si>
  <si>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</si>
  <si>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</si>
  <si>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</si>
  <si>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</si>
  <si>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</si>
  <si>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</si>
  <si>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</si>
  <si>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</si>
  <si>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</si>
  <si>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</si>
  <si>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</si>
  <si>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</si>
  <si>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</si>
  <si>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</si>
  <si>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</si>
  <si>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</si>
  <si>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</si>
  <si>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</si>
  <si>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</si>
  <si>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</si>
  <si>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</si>
  <si>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</si>
  <si>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</si>
  <si>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</si>
  <si>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</si>
  <si>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</si>
  <si>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</si>
  <si>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</si>
  <si>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</si>
  <si>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</si>
  <si>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</si>
  <si>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</si>
  <si>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</si>
  <si>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</si>
  <si>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</si>
  <si>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</si>
  <si>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</si>
  <si>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</si>
  <si>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</si>
  <si>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</si>
  <si>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</si>
  <si>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</si>
  <si>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</si>
  <si>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</si>
  <si>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</si>
  <si>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</si>
  <si>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</si>
  <si>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</si>
  <si>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</si>
  <si>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</si>
  <si>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</si>
  <si>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</si>
  <si>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</si>
  <si>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</si>
  <si>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</si>
  <si>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</si>
  <si>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</si>
  <si>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</si>
  <si>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</si>
  <si>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</si>
  <si>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</si>
  <si>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</si>
  <si>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</si>
  <si>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</si>
  <si>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</si>
  <si>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</si>
  <si>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</si>
  <si>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</si>
  <si>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</si>
  <si>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</si>
  <si>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</si>
  <si>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</si>
  <si>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</si>
  <si>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</si>
  <si>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</si>
  <si>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</si>
  <si>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</si>
  <si>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</si>
  <si>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</si>
  <si>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</si>
  <si>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</si>
  <si>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</si>
  <si>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</si>
  <si>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</si>
  <si>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</si>
  <si>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</si>
  <si>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</si>
  <si>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</si>
  <si>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</si>
  <si>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</si>
  <si>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</si>
  <si>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</si>
  <si>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</si>
  <si>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</si>
  <si>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</si>
  <si>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</si>
  <si>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</si>
  <si>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</si>
  <si>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</si>
  <si>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</si>
  <si>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</si>
  <si>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</si>
  <si>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</si>
  <si>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</si>
  <si>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</si>
  <si>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</si>
  <si>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</si>
  <si>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</si>
  <si>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</si>
  <si>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</si>
  <si>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</si>
  <si>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</si>
  <si>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</si>
  <si>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</si>
  <si>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</si>
  <si>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</si>
  <si>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</si>
  <si>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</si>
  <si>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</si>
  <si>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</si>
  <si>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</si>
  <si>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</si>
  <si>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</si>
  <si>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</si>
  <si>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</si>
  <si>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</si>
  <si>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</si>
  <si>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</si>
  <si>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</si>
  <si>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</si>
  <si>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</si>
  <si>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</si>
  <si>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</si>
  <si>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</si>
  <si>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</si>
  <si>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</si>
  <si>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</si>
  <si>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</si>
  <si>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</si>
  <si>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</si>
  <si>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</si>
  <si>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</si>
  <si>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</si>
  <si>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</si>
  <si>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</si>
  <si>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</si>
  <si>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</si>
  <si>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</si>
  <si>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</si>
  <si>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</si>
  <si>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</si>
  <si>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</si>
  <si>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</si>
  <si>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</si>
  <si>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</si>
  <si>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</si>
  <si>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</si>
  <si>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</si>
  <si>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</si>
  <si>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</si>
  <si>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</si>
  <si>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</si>
  <si>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</si>
  <si>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</si>
  <si>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</si>
  <si>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</si>
  <si>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</si>
  <si>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</si>
  <si>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</si>
  <si>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</si>
  <si>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</si>
  <si>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</si>
  <si>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</si>
  <si>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</si>
  <si>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</si>
  <si>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</si>
  <si>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</si>
  <si>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</si>
  <si>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</si>
  <si>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</si>
  <si>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</si>
  <si>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</si>
  <si>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</si>
  <si>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</si>
  <si>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</si>
  <si>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</si>
  <si>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</si>
  <si>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</si>
  <si>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</si>
  <si>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</si>
  <si>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</si>
  <si>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</si>
  <si>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</si>
  <si>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</si>
  <si>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</si>
  <si>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</si>
  <si>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</si>
  <si>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</si>
  <si>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</si>
  <si>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</si>
  <si>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</si>
  <si>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</si>
  <si>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</si>
  <si>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</si>
  <si>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</si>
  <si>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</si>
  <si>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</si>
  <si>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</si>
  <si>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</si>
  <si>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</si>
  <si>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</si>
  <si>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</si>
  <si>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</si>
  <si>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</si>
  <si>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</si>
  <si>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</si>
  <si>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</si>
  <si>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</si>
  <si>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</si>
  <si>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</si>
  <si>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</si>
  <si>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</si>
  <si>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</si>
  <si>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</si>
  <si>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</si>
  <si>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</si>
  <si>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</si>
  <si>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</si>
  <si>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</si>
  <si>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</si>
  <si>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</si>
  <si>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</si>
  <si>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</si>
  <si>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</si>
  <si>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</si>
  <si>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</si>
  <si>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</si>
  <si>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</si>
  <si>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</si>
  <si>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</si>
  <si>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</si>
  <si>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</si>
  <si>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</si>
  <si>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</si>
  <si>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</si>
  <si>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</si>
  <si>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</si>
  <si>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</si>
  <si>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</si>
  <si>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</si>
  <si>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</si>
  <si>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</si>
  <si>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</si>
  <si>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</si>
  <si>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</si>
  <si>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</si>
  <si>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</si>
  <si>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</si>
  <si>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</si>
  <si>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</si>
  <si>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</si>
  <si>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</si>
  <si>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</si>
  <si>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</si>
  <si>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</si>
  <si>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</si>
  <si>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</si>
  <si>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</si>
  <si>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</si>
  <si>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</si>
  <si>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</si>
  <si>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</si>
  <si>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</si>
  <si>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</si>
  <si>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</si>
  <si>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</si>
  <si>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</si>
  <si>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</si>
  <si>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</si>
  <si>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</si>
  <si>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</si>
  <si>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</si>
  <si>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</si>
  <si>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</si>
  <si>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</si>
  <si>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</si>
  <si>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</si>
  <si>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</si>
  <si>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</si>
  <si>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</si>
  <si>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</si>
  <si>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</si>
  <si>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</si>
  <si>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</si>
  <si>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</si>
  <si>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</si>
  <si>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</si>
  <si>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</si>
  <si>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</si>
  <si>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</si>
  <si>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</si>
  <si>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</si>
  <si>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</si>
  <si>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</si>
  <si>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</si>
  <si>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</si>
  <si>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</si>
  <si>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</si>
  <si>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</si>
  <si>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</si>
  <si>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</si>
  <si>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</si>
  <si>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</si>
  <si>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</si>
  <si>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</si>
  <si>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</si>
  <si>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</si>
  <si>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</si>
  <si>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</si>
  <si>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</si>
  <si>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</si>
  <si>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</si>
  <si>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</si>
  <si>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</si>
  <si>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</si>
  <si>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</si>
  <si>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</si>
  <si>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</si>
  <si>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</si>
  <si>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</si>
  <si>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</si>
  <si>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</si>
  <si>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</si>
  <si>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</si>
  <si>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</si>
  <si>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</si>
  <si>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</si>
  <si>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</si>
  <si>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</si>
  <si>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</si>
  <si>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</si>
  <si>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</si>
  <si>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</si>
  <si>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</si>
  <si>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</si>
  <si>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</si>
  <si>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</si>
  <si>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</si>
  <si>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</si>
  <si>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</si>
  <si>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</si>
  <si>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</si>
  <si>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</si>
  <si>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</si>
  <si>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</si>
  <si>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</si>
  <si>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</si>
  <si>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</si>
  <si>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</si>
  <si>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</si>
  <si>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</si>
  <si>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</si>
  <si>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</si>
  <si>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</si>
  <si>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</si>
  <si>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</si>
  <si>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</si>
  <si>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</si>
  <si>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</si>
  <si>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</si>
  <si>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</si>
  <si>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</si>
  <si>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</si>
  <si>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</si>
  <si>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</si>
  <si>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</si>
  <si>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</si>
  <si>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</si>
  <si>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</si>
  <si>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</si>
  <si>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</si>
  <si>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</si>
  <si>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</si>
  <si>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</si>
  <si>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</si>
  <si>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</si>
  <si>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</si>
  <si>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</si>
  <si>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</si>
  <si>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</si>
  <si>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</si>
  <si>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</si>
  <si>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</si>
  <si>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</si>
  <si>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</si>
  <si>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</si>
  <si>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</si>
  <si>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</si>
  <si>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</si>
  <si>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</si>
  <si>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</si>
  <si>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</si>
  <si>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</si>
  <si>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</si>
  <si>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</si>
  <si>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</si>
  <si>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</si>
  <si>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</si>
  <si>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</si>
  <si>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</si>
  <si>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</si>
  <si>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</si>
  <si>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</si>
  <si>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</si>
  <si>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</si>
  <si>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</si>
  <si>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</si>
  <si>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</si>
  <si>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</si>
  <si>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</si>
  <si>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</si>
  <si>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</si>
  <si>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</si>
  <si>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</si>
  <si>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</si>
  <si>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</si>
  <si>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</si>
  <si>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</si>
  <si>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</si>
  <si>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</si>
  <si>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</si>
  <si>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</si>
  <si>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</si>
  <si>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</si>
  <si>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</si>
  <si>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</si>
  <si>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</si>
  <si>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</si>
  <si>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</si>
  <si>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</si>
  <si>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</si>
  <si>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</si>
  <si>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</si>
  <si>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</si>
  <si>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</si>
  <si>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</si>
  <si>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</si>
  <si>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</si>
  <si>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</si>
  <si>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</si>
  <si>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</si>
  <si>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</si>
  <si>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</si>
  <si>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</si>
  <si>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</si>
  <si>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</si>
  <si>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</si>
  <si>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</si>
  <si>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</si>
  <si>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</si>
  <si>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</si>
  <si>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</si>
  <si>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</si>
  <si>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</si>
  <si>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</si>
  <si>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</si>
  <si>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</si>
  <si>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</si>
  <si>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</si>
  <si>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</si>
  <si>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</si>
  <si>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</si>
  <si>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</si>
  <si>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</si>
  <si>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</si>
  <si>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</si>
  <si>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</si>
  <si>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</si>
  <si>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</si>
  <si>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</si>
  <si>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</si>
  <si>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</si>
  <si>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</si>
  <si>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</si>
  <si>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</si>
  <si>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</si>
  <si>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</si>
  <si>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</si>
  <si>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</si>
  <si>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</si>
  <si>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</si>
  <si>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</si>
  <si>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</si>
  <si>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</si>
  <si>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</si>
  <si>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</si>
  <si>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</si>
  <si>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</si>
  <si>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</si>
  <si>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</si>
  <si>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</si>
  <si>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</si>
  <si>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</si>
  <si>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</si>
  <si>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</si>
  <si>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</si>
  <si>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</si>
  <si>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</si>
  <si>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</si>
  <si>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</si>
  <si>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</si>
  <si>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</si>
  <si>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</si>
  <si>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</si>
  <si>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</si>
  <si>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</si>
  <si>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</si>
  <si>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</si>
  <si>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</si>
  <si>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</si>
  <si>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</si>
  <si>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</si>
  <si>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</si>
  <si>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</si>
  <si>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</si>
  <si>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</si>
  <si>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</si>
  <si>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</si>
  <si>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</si>
  <si>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</si>
  <si>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</si>
  <si>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</si>
  <si>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</si>
  <si>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</si>
  <si>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</si>
  <si>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</si>
  <si>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</si>
  <si>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</si>
  <si>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</si>
  <si>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</si>
  <si>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</si>
  <si>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</si>
  <si>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</si>
  <si>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</si>
  <si>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</si>
  <si>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</si>
  <si>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</si>
  <si>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Parent-Category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</si>
  <si>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</si>
  <si>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</si>
  <si>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</si>
  <si>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</si>
  <si>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</si>
  <si>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</si>
  <si>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</si>
  <si>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</si>
  <si>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</si>
  <si>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</si>
  <si>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</si>
  <si>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</si>
  <si>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</si>
  <si>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</si>
  <si>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</si>
  <si>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</si>
  <si>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</si>
  <si>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</si>
  <si>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</si>
  <si>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</si>
  <si>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</si>
  <si>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</si>
  <si>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</si>
  <si>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</si>
  <si>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</si>
  <si>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</si>
  <si>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</si>
  <si>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</si>
  <si>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</si>
  <si>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</si>
  <si>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</si>
  <si>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</si>
  <si>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</si>
  <si>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</si>
  <si>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</si>
  <si>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</si>
  <si>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</si>
  <si>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</si>
  <si>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</si>
  <si>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</si>
  <si>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</si>
  <si>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</si>
  <si>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</si>
  <si>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</si>
  <si>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Sum of backers_count</t>
  </si>
  <si>
    <t>Success</t>
  </si>
  <si>
    <t>Failed</t>
  </si>
  <si>
    <t>Mean of Backers</t>
  </si>
  <si>
    <t>Median of Backers</t>
  </si>
  <si>
    <t>Min of Backers</t>
  </si>
  <si>
    <t>Max of Backers</t>
  </si>
  <si>
    <t>VAR of Backers</t>
  </si>
  <si>
    <t>STD of Backers</t>
  </si>
  <si>
    <t>Mode of Backers</t>
  </si>
  <si>
    <t>Duration</t>
  </si>
  <si>
    <t>Mean+1SD</t>
  </si>
  <si>
    <t>Mean-1SD</t>
  </si>
  <si>
    <t>Q1</t>
  </si>
  <si>
    <t>Q3</t>
  </si>
  <si>
    <t>IQR</t>
  </si>
  <si>
    <t>Lower Boundary</t>
  </si>
  <si>
    <t>Upper Boundary</t>
  </si>
  <si>
    <t>Outliner</t>
  </si>
  <si>
    <t>Successful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</si>
</sst>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24292E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2" applyNumberFormat="1" applyFont="1"/>
    <xf numFmtId="4" fontId="0" fillId="0" borderId="0" xfId="0" applyNumberFormat="1"/>
    <xf numFmtId="0" fontId="5" fillId="0" borderId="0" xfId="0" applyFont="1"/>
    <xf numFmtId="9" fontId="5" fillId="0" borderId="0" xfId="0" applyNumberFormat="1" applyFont="1"/>
    <xf numFmtId="9" fontId="0" fillId="0" borderId="0" xfId="3" applyFont="1"/>
    <xf numFmtId="0" fontId="7" fillId="0" borderId="0" xfId="0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43" fontId="0" fillId="0" borderId="0" xfId="1" applyFont="1"/>
    <xf numFmtId="0" fontId="0" fillId="0" borderId="1" xfId="0" applyBorder="1"/>
    <xf numFmtId="0" fontId="1" fillId="0" borderId="1" xfId="0" applyFont="1" applyBorder="1"/>
    <xf numFmtId="3" fontId="0" fillId="0" borderId="1" xfId="1" applyNumberFormat="1" applyFont="1" applyBorder="1"/>
    <xf numFmtId="3" fontId="0" fillId="0" borderId="1" xfId="0" applyNumberFormat="1" applyBorder="1"/>
    <xf numFmtId="0" fontId="1" fillId="0" borderId="1" xfId="0" applyFont="1" applyFill="1" applyBorder="1"/>
    <xf numFmtId="43" fontId="5" fillId="0" borderId="0" xfId="1" applyFont="1"/>
    <xf numFmtId="4" fontId="4" fillId="0" borderId="0" xfId="0" applyNumberFormat="1" applyFont="1" applyAlignment="1">
      <alignment horizontal="center"/>
    </xf>
    <xf numFmtId="4" fontId="3" fillId="0" borderId="0" xfId="1" applyNumberFormat="1" applyFont="1"/>
    <xf numFmtId="4" fontId="3" fillId="0" borderId="0" xfId="0" applyNumberFormat="1" applyFont="1"/>
    <xf numFmtId="0" fontId="8" fillId="0" borderId="0" xfId="0" applyFont="1"/>
    <xf numFmtId="0" fontId="6" fillId="0" borderId="1" xfId="0" applyFont="1" applyBorder="1"/>
    <xf numFmtId="0" fontId="6" fillId="2" borderId="1" xfId="0" applyFont="1" applyFill="1" applyBorder="1"/>
    <xf numFmtId="0" fontId="5" fillId="0" borderId="1" xfId="0" applyFont="1" applyBorder="1"/>
    <xf numFmtId="9" fontId="5" fillId="0" borderId="1" xfId="3" applyFont="1" applyBorder="1"/>
    <xf numFmtId="43" fontId="5" fillId="0" borderId="1" xfId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B-BF4D-8673-8F60C6F77914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6-9549-87FB-548ED63B729C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6-9549-87FB-548ED63B729C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6-9549-87FB-548ED63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416000"/>
        <c:axId val="936417680"/>
      </c:barChart>
      <c:catAx>
        <c:axId val="9364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7680"/>
        <c:crosses val="autoZero"/>
        <c:auto val="1"/>
        <c:lblAlgn val="ctr"/>
        <c:lblOffset val="100"/>
        <c:noMultiLvlLbl val="0"/>
      </c:catAx>
      <c:valAx>
        <c:axId val="936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600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2-C24F-AEC8-A068658FF469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0D48-8A1A-D7494DB1CAF9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0D48-8A1A-D7494DB1CAF9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D-0D48-8A1A-D7494DB1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84976"/>
        <c:axId val="493770880"/>
      </c:barChart>
      <c:catAx>
        <c:axId val="497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0880"/>
        <c:crosses val="autoZero"/>
        <c:auto val="1"/>
        <c:lblAlgn val="ctr"/>
        <c:lblOffset val="100"/>
        <c:noMultiLvlLbl val="0"/>
      </c:catAx>
      <c:valAx>
        <c:axId val="493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</a:t>
            </a:r>
            <a:r>
              <a:rPr lang="en-US" b="1" baseline="0"/>
              <a:t> Time of Creation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CC47-9DD2-2A5D28F960C8}"/>
            </c:ext>
          </c:extLst>
        </c:ser>
        <c:ser>
          <c:idx val="1"/>
          <c:order val="1"/>
          <c:tx>
            <c:strRef>
              <c:f>'State-Time'!$C$4:$C$5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E1-5745-8E3D-5390677C9FF0}"/>
            </c:ext>
          </c:extLst>
        </c:ser>
        <c:ser>
          <c:idx val="2"/>
          <c:order val="2"/>
          <c:tx>
            <c:strRef>
              <c:f>'State-Time'!$D$4:$D$5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E1-5745-8E3D-5390677C9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[KickstarterTableAnalysis.xlsx]Category-Trend!PivotTable3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'Category-Trend'!$B$3:$B$4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B-224E-93D4-C3AA31470462}"/>
            </c:ext>
          </c:extLst>
        </c:ser>
        <c:ser>
          <c:idx val="1"/>
          <c:order val="1"/>
          <c:tx>
            <c:strRef>
              <c:f>'Category-Trend'!$C$3:$C$4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B1B-224E-93D4-C3AA3147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[KickstarterTableAnalysis.xlsx]State-Country!PivotTable3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Country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9-8243-B58B-C6D5ED68C5A8}"/>
            </c:ext>
          </c:extLst>
        </c:ser>
        <c:ser>
          <c:idx val="1"/>
          <c:order val="1"/>
          <c:tx>
            <c:strRef>
              <c:f>'State-Country'!$C$4:$C$5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29-8243-B58B-C6D5ED68C5A8}"/>
            </c:ext>
          </c:extLst>
        </c:ser>
        <c:ser>
          <c:idx val="2"/>
          <c:order val="2"/>
          <c:tx>
            <c:strRef>
              <c:f>'State-Country'!$D$4:$D$5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29-8243-B58B-C6D5ED68C5A8}"/>
            </c:ext>
          </c:extLst>
        </c:ser>
        <c:ser>
          <c:idx val="3"/>
          <c:order val="3"/>
          <c:tx>
            <c:strRef>
              <c:f>'State-Country'!$E$4:$E$5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'State-Country'!$E$6:$E$27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29-8243-B58B-C6D5ED68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[KickstarterTableAnalysis.xlsx]Backer-Category!PivotTable3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'Backer-Category'!$B$5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'Backer-Category'!$A$6:$A$43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'Backer-Category'!$B$6:$B$43</c:f>
              <c:numCache>
                <c:formatCode>General</c:formatCode>
                <c:ptCount val="37"/>
                <c:pt idx="0">
                  <c:v>1406</c:v>
                </c:pt>
                <c:pt idx="1">
                  <c:v>359</c:v>
                </c:pt>
                <c:pt idx="2">
                  <c:v>2252</c:v>
                </c:pt>
                <c:pt idx="3">
                  <c:v>46243</c:v>
                </c:pt>
                <c:pt idx="4">
                  <c:v>1805</c:v>
                </c:pt>
                <c:pt idx="5">
                  <c:v>4959</c:v>
                </c:pt>
                <c:pt idx="6">
                  <c:v>171</c:v>
                </c:pt>
                <c:pt idx="7">
                  <c:v>265</c:v>
                </c:pt>
                <c:pt idx="8">
                  <c:v>878</c:v>
                </c:pt>
                <c:pt idx="9">
                  <c:v>778</c:v>
                </c:pt>
                <c:pt idx="10">
                  <c:v>134238</c:v>
                </c:pt>
                <c:pt idx="11">
                  <c:v>11323</c:v>
                </c:pt>
                <c:pt idx="12">
                  <c:v>580</c:v>
                </c:pt>
                <c:pt idx="13">
                  <c:v>1111</c:v>
                </c:pt>
                <c:pt idx="14">
                  <c:v>2012</c:v>
                </c:pt>
                <c:pt idx="15">
                  <c:v>352</c:v>
                </c:pt>
                <c:pt idx="16">
                  <c:v>3168</c:v>
                </c:pt>
                <c:pt idx="17">
                  <c:v>67</c:v>
                </c:pt>
                <c:pt idx="18">
                  <c:v>5221</c:v>
                </c:pt>
                <c:pt idx="19">
                  <c:v>118</c:v>
                </c:pt>
                <c:pt idx="20">
                  <c:v>21473</c:v>
                </c:pt>
                <c:pt idx="21">
                  <c:v>145</c:v>
                </c:pt>
                <c:pt idx="22">
                  <c:v>41816</c:v>
                </c:pt>
                <c:pt idx="23">
                  <c:v>2652</c:v>
                </c:pt>
                <c:pt idx="24">
                  <c:v>28370</c:v>
                </c:pt>
                <c:pt idx="25">
                  <c:v>97</c:v>
                </c:pt>
                <c:pt idx="26">
                  <c:v>21893</c:v>
                </c:pt>
                <c:pt idx="27">
                  <c:v>2443</c:v>
                </c:pt>
                <c:pt idx="28">
                  <c:v>11853</c:v>
                </c:pt>
                <c:pt idx="29">
                  <c:v>16311</c:v>
                </c:pt>
                <c:pt idx="30">
                  <c:v>18239</c:v>
                </c:pt>
                <c:pt idx="31">
                  <c:v>44208</c:v>
                </c:pt>
                <c:pt idx="32">
                  <c:v>6072</c:v>
                </c:pt>
                <c:pt idx="33">
                  <c:v>224</c:v>
                </c:pt>
                <c:pt idx="34">
                  <c:v>4262</c:v>
                </c:pt>
                <c:pt idx="35">
                  <c:v>14308</c:v>
                </c:pt>
                <c:pt idx="3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DB-154C-BB37-CB02275A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E-9A4D-98F9-1AEEBB6B7056}"/>
            </c:ext>
          </c:extLst>
        </c:ser>
        <c:ser>
          <c:idx val="5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E-9A4D-98F9-1AEEBB6B7056}"/>
            </c:ext>
          </c:extLst>
        </c:ser>
        <c:ser>
          <c:idx val="6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E-9A4D-98F9-1AEEBB6B7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486367"/>
        <c:axId val="1328276063"/>
      </c:lineChart>
      <c:catAx>
        <c:axId val="10334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276063"/>
        <c:crosses val="autoZero"/>
        <c:auto val="1"/>
        <c:lblAlgn val="ctr"/>
        <c:lblOffset val="100"/>
        <c:noMultiLvlLbl val="0"/>
      </c:catAx>
      <c:valAx>
        <c:axId val="1328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</a:t>
            </a:r>
            <a:r>
              <a:rPr lang="en-US" b="1" baseline="0"/>
              <a:t> </a:t>
            </a:r>
            <a:r>
              <a:rPr lang="en-US" b="1"/>
              <a:t>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Outcomes!$I$1</c:f>
              <c:strCache>
                <c:ptCount val="1"/>
                <c:pt idx="0">
                  <c:v>Successful AVG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xVal>
          <c:yVal>
            <c:numRef>
              <c:f>Outcomes!$I$2:$I$13</c:f>
              <c:numCache>
                <c:formatCode>_(* #,##0.00_);_(* \(#,##0.00\);_(* "-"??_);_(@_)</c:formatCode>
                <c:ptCount val="12"/>
                <c:pt idx="0">
                  <c:v>40.434077168426555</c:v>
                </c:pt>
                <c:pt idx="1">
                  <c:v>70.547370865319209</c:v>
                </c:pt>
                <c:pt idx="2">
                  <c:v>104.14177664187847</c:v>
                </c:pt>
                <c:pt idx="3">
                  <c:v>114.24809624532747</c:v>
                </c:pt>
                <c:pt idx="4">
                  <c:v>116.29161565743097</c:v>
                </c:pt>
                <c:pt idx="5">
                  <c:v>156.22126099849072</c:v>
                </c:pt>
                <c:pt idx="6">
                  <c:v>146.80188734250146</c:v>
                </c:pt>
                <c:pt idx="7">
                  <c:v>126.78051727053467</c:v>
                </c:pt>
                <c:pt idx="8">
                  <c:v>197.50305266035912</c:v>
                </c:pt>
                <c:pt idx="9">
                  <c:v>199.15956100127863</c:v>
                </c:pt>
                <c:pt idx="10">
                  <c:v>231.14630704075111</c:v>
                </c:pt>
                <c:pt idx="11">
                  <c:v>273.82790346354278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A-0146-9135-3B91F1B6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45791"/>
        <c:axId val="891215295"/>
      </c:scatterChart>
      <c:valAx>
        <c:axId val="89074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5295"/>
        <c:crosses val="autoZero"/>
        <c:crossBetween val="midCat"/>
      </c:valAx>
      <c:valAx>
        <c:axId val="891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4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322384</xdr:colOff>
      <xdr:row>0</xdr:row>
      <xdr:rowOff>106482</xdr:rowOff>
    </xdr:from>
    <xdr:to>
      <xdr:col>15</xdr:col>
      <xdr:colOff>762000</xdr:colOff>
      <xdr:row>21</xdr:row>
      <xdr:rowOff>87922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7C3B9-3008-7147-B2B9-2267E94F1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38100</xdr:rowOff>
    </xdr:from>
    <xdr:to>
      <xdr:col>17</xdr:col>
      <xdr:colOff>711200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2D4-60D2-F64D-973D-BF95CE75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50800</xdr:rowOff>
    </xdr:from>
    <xdr:to>
      <xdr:col>14</xdr:col>
      <xdr:colOff>787400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4744-98A0-6045-AD71-146912B4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0</xdr:rowOff>
    </xdr:from>
    <xdr:to>
      <xdr:col>16</xdr:col>
      <xdr:colOff>711200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36C8-A4F1-1846-9B64-4AA3C282F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63500</xdr:rowOff>
    </xdr:from>
    <xdr:to>
      <xdr:col>22</xdr:col>
      <xdr:colOff>355600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B4E71-65F4-2E49-A99F-E54AC926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11</xdr:row>
      <xdr:rowOff>25400</xdr:rowOff>
    </xdr:from>
    <xdr:to>
      <xdr:col>10</xdr:col>
      <xdr:colOff>1689100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C20A-827E-5840-94AB-8796A52F0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14</xdr:row>
      <xdr:rowOff>152400</xdr:rowOff>
    </xdr:from>
    <xdr:to>
      <xdr:col>7</xdr:col>
      <xdr:colOff>762000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DE6D-00C1-C44C-AE3F-4F24E863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40</xdr:row>
      <xdr:rowOff>44450</xdr:rowOff>
    </xdr:from>
    <xdr:to>
      <xdr:col>7</xdr:col>
      <xdr:colOff>762000</xdr:colOff>
      <xdr:row>65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DD2E-6D02-3645-8F30-3C7A0B8C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15442476852" createdVersion="6" refreshedVersion="6" minRefreshableVersion="3" recordCount="4114" xr:uid="{10C7F2B6-6FFA-4940-9C6E-45697A4792E2}">
  <cacheSource type="worksheet">
    <worksheetSource ref="A1:V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53069444443" createdVersion="6" refreshedVersion="6" minRefreshableVersion="3" recordCount="4114" xr:uid="{065A5970-43A7-E043-9BD0-997C7D7A2198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2" numFmtId="14">
      <sharedItems/>
    </cacheField>
    <cacheField name="Year2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x v="0"/>
    <n v="63.917582417582416"/>
    <x v="0"/>
    <x v="0"/>
    <x v="0"/>
    <x v="0"/>
    <x v="0"/>
    <d v="2015-07-23T03:00:00"/>
    <s v="Jul"/>
    <s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x v="1"/>
    <n v="185.48101265822785"/>
    <x v="0"/>
    <x v="0"/>
    <x v="1"/>
    <x v="1"/>
    <x v="1"/>
    <d v="2017-03-02T14:24:43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x v="2"/>
    <n v="15"/>
    <x v="0"/>
    <x v="0"/>
    <x v="2"/>
    <x v="2"/>
    <x v="2"/>
    <d v="2016-02-15T16:51:23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x v="3"/>
    <n v="69.266666666666666"/>
    <x v="0"/>
    <x v="0"/>
    <x v="3"/>
    <x v="3"/>
    <x v="3"/>
    <d v="2014-08-07T12:21:47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x v="4"/>
    <n v="190.55028169014085"/>
    <x v="0"/>
    <x v="0"/>
    <x v="4"/>
    <x v="4"/>
    <x v="0"/>
    <d v="2015-12-19T20:01:19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x v="5"/>
    <n v="93.40425531914893"/>
    <x v="0"/>
    <x v="0"/>
    <x v="5"/>
    <x v="3"/>
    <x v="2"/>
    <d v="2016-07-29T05:35:00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x v="6"/>
    <n v="146.87931034482759"/>
    <x v="0"/>
    <x v="0"/>
    <x v="6"/>
    <x v="0"/>
    <x v="3"/>
    <d v="2014-06-14T01:44:10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x v="7"/>
    <n v="159.82456140350877"/>
    <x v="0"/>
    <x v="0"/>
    <x v="7"/>
    <x v="5"/>
    <x v="2"/>
    <d v="2016-07-05T01:07:47"/>
    <s v="Jul"/>
    <s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x v="8"/>
    <n v="291.79333333333335"/>
    <x v="0"/>
    <x v="0"/>
    <x v="8"/>
    <x v="6"/>
    <x v="2"/>
    <d v="2016-04-15T21:00:00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x v="9"/>
    <n v="31.499500000000001"/>
    <x v="0"/>
    <x v="0"/>
    <x v="9"/>
    <x v="7"/>
    <x v="2"/>
    <d v="2016-04-17T02:29:04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x v="10"/>
    <n v="158.68421052631578"/>
    <x v="0"/>
    <x v="0"/>
    <x v="10"/>
    <x v="5"/>
    <x v="3"/>
    <d v="2014-06-25T01:37:59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x v="11"/>
    <n v="80.333333333333329"/>
    <x v="0"/>
    <x v="0"/>
    <x v="11"/>
    <x v="3"/>
    <x v="2"/>
    <d v="2016-08-22T03:00:00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x v="12"/>
    <n v="59.961305925030231"/>
    <x v="0"/>
    <x v="0"/>
    <x v="12"/>
    <x v="0"/>
    <x v="3"/>
    <d v="2014-07-16T03:00:00"/>
    <s v="Jul"/>
    <s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x v="13"/>
    <n v="109.78431372549019"/>
    <x v="0"/>
    <x v="0"/>
    <x v="13"/>
    <x v="5"/>
    <x v="2"/>
    <d v="2016-06-23T20:27:00"/>
    <s v="Jun"/>
    <s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x v="14"/>
    <n v="147.70731707317074"/>
    <x v="0"/>
    <x v="0"/>
    <x v="14"/>
    <x v="0"/>
    <x v="3"/>
    <d v="2014-07-13T13:59:00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x v="15"/>
    <n v="21.755102040816325"/>
    <x v="0"/>
    <x v="0"/>
    <x v="15"/>
    <x v="8"/>
    <x v="0"/>
    <d v="2015-09-27T20:14:0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x v="16"/>
    <n v="171.84285714285716"/>
    <x v="0"/>
    <x v="0"/>
    <x v="16"/>
    <x v="5"/>
    <x v="3"/>
    <d v="2014-06-16T05:30:00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x v="17"/>
    <n v="41.944444444444443"/>
    <x v="0"/>
    <x v="0"/>
    <x v="17"/>
    <x v="9"/>
    <x v="3"/>
    <d v="2014-11-04T18:33:42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x v="18"/>
    <n v="93.264122807017543"/>
    <x v="0"/>
    <x v="0"/>
    <x v="18"/>
    <x v="10"/>
    <x v="3"/>
    <d v="2014-09-17T13:00:56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x v="19"/>
    <n v="56.136363636363633"/>
    <x v="0"/>
    <x v="0"/>
    <x v="19"/>
    <x v="0"/>
    <x v="0"/>
    <d v="2015-07-20T19:35:34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x v="20"/>
    <n v="80.16"/>
    <x v="0"/>
    <x v="0"/>
    <x v="20"/>
    <x v="3"/>
    <x v="0"/>
    <d v="2015-09-13T18:11:52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x v="21"/>
    <n v="199.9009900990099"/>
    <x v="0"/>
    <x v="0"/>
    <x v="21"/>
    <x v="10"/>
    <x v="3"/>
    <d v="2014-09-26T15:03:09"/>
    <s v="Sep"/>
    <s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x v="22"/>
    <n v="51.25"/>
    <x v="0"/>
    <x v="0"/>
    <x v="22"/>
    <x v="11"/>
    <x v="3"/>
    <d v="2015-01-01T07:59:00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x v="23"/>
    <n v="103.04347826086956"/>
    <x v="0"/>
    <x v="0"/>
    <x v="23"/>
    <x v="6"/>
    <x v="0"/>
    <d v="2015-04-30T15:20:00"/>
    <s v="Apr"/>
    <s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x v="24"/>
    <n v="66.346149825783982"/>
    <x v="0"/>
    <x v="0"/>
    <x v="24"/>
    <x v="10"/>
    <x v="0"/>
    <d v="2015-09-15T19:39:0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x v="25"/>
    <n v="57.142857142857146"/>
    <x v="0"/>
    <x v="0"/>
    <x v="25"/>
    <x v="4"/>
    <x v="0"/>
    <d v="2016-01-09T00:36:01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x v="26"/>
    <n v="102.10526315789474"/>
    <x v="0"/>
    <x v="0"/>
    <x v="26"/>
    <x v="3"/>
    <x v="3"/>
    <d v="2014-08-17T12:22:24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x v="27"/>
    <n v="148.96666666666667"/>
    <x v="0"/>
    <x v="0"/>
    <x v="27"/>
    <x v="9"/>
    <x v="3"/>
    <d v="2014-11-16T04:57:1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x v="28"/>
    <n v="169.6056338028169"/>
    <x v="0"/>
    <x v="0"/>
    <x v="28"/>
    <x v="4"/>
    <x v="0"/>
    <d v="2015-12-16T23:08:04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x v="29"/>
    <n v="31.623931623931625"/>
    <x v="0"/>
    <x v="0"/>
    <x v="29"/>
    <x v="0"/>
    <x v="3"/>
    <d v="2014-07-22T16:09:28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x v="30"/>
    <n v="76.45264150943396"/>
    <x v="0"/>
    <x v="0"/>
    <x v="30"/>
    <x v="3"/>
    <x v="3"/>
    <d v="2014-08-21T07:01:55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x v="31"/>
    <n v="13"/>
    <x v="0"/>
    <x v="0"/>
    <x v="31"/>
    <x v="1"/>
    <x v="2"/>
    <d v="2016-01-25T19:00:34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x v="32"/>
    <n v="320.44943820224717"/>
    <x v="0"/>
    <x v="0"/>
    <x v="32"/>
    <x v="6"/>
    <x v="2"/>
    <d v="2016-05-13T03:59:00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x v="33"/>
    <n v="83.75"/>
    <x v="0"/>
    <x v="0"/>
    <x v="33"/>
    <x v="9"/>
    <x v="0"/>
    <d v="2015-11-08T16:51:41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x v="34"/>
    <n v="49.882352941176471"/>
    <x v="0"/>
    <x v="0"/>
    <x v="34"/>
    <x v="3"/>
    <x v="3"/>
    <d v="2014-08-05T07:43:21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x v="35"/>
    <n v="59.464285714285715"/>
    <x v="0"/>
    <x v="0"/>
    <x v="35"/>
    <x v="6"/>
    <x v="0"/>
    <d v="2015-04-28T00:00:00"/>
    <s v="Apr"/>
    <s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x v="36"/>
    <n v="193.84090909090909"/>
    <x v="0"/>
    <x v="0"/>
    <x v="36"/>
    <x v="7"/>
    <x v="0"/>
    <d v="2015-04-04T06:22:05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x v="37"/>
    <n v="159.51383399209487"/>
    <x v="0"/>
    <x v="0"/>
    <x v="37"/>
    <x v="1"/>
    <x v="0"/>
    <d v="2015-02-27T16:37:59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x v="38"/>
    <n v="41.68181818181818"/>
    <x v="0"/>
    <x v="0"/>
    <x v="38"/>
    <x v="6"/>
    <x v="4"/>
    <d v="2013-05-11T01:22:2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x v="39"/>
    <n v="150.89861751152074"/>
    <x v="0"/>
    <x v="0"/>
    <x v="39"/>
    <x v="6"/>
    <x v="3"/>
    <d v="2014-05-25T22:59:00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x v="40"/>
    <n v="126.6875"/>
    <x v="0"/>
    <x v="0"/>
    <x v="40"/>
    <x v="5"/>
    <x v="3"/>
    <d v="2014-06-19T04:00:00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x v="31"/>
    <n v="105.26315789473684"/>
    <x v="0"/>
    <x v="0"/>
    <x v="41"/>
    <x v="8"/>
    <x v="3"/>
    <d v="2014-10-05T13:39:14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x v="41"/>
    <n v="117.51479289940828"/>
    <x v="0"/>
    <x v="0"/>
    <x v="42"/>
    <x v="4"/>
    <x v="3"/>
    <d v="2014-12-28T15:20:26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x v="42"/>
    <n v="117.36121673003802"/>
    <x v="0"/>
    <x v="0"/>
    <x v="43"/>
    <x v="0"/>
    <x v="3"/>
    <d v="2014-07-13T00:00:00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x v="31"/>
    <n v="133.33333333333334"/>
    <x v="0"/>
    <x v="0"/>
    <x v="44"/>
    <x v="10"/>
    <x v="3"/>
    <d v="2014-10-07T02:22:17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x v="43"/>
    <n v="98.360655737704917"/>
    <x v="0"/>
    <x v="0"/>
    <x v="45"/>
    <x v="7"/>
    <x v="2"/>
    <d v="2016-04-27T14:58:27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x v="44"/>
    <n v="194.44444444444446"/>
    <x v="0"/>
    <x v="0"/>
    <x v="46"/>
    <x v="4"/>
    <x v="0"/>
    <d v="2015-12-15T23:09:34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x v="45"/>
    <n v="76.865000000000009"/>
    <x v="0"/>
    <x v="0"/>
    <x v="47"/>
    <x v="9"/>
    <x v="3"/>
    <d v="2014-12-19T20:40:07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x v="46"/>
    <n v="56.815789473684212"/>
    <x v="0"/>
    <x v="0"/>
    <x v="48"/>
    <x v="1"/>
    <x v="0"/>
    <d v="2015-03-01T12:00:00"/>
    <s v="Mar"/>
    <s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x v="31"/>
    <n v="137.93103448275863"/>
    <x v="0"/>
    <x v="0"/>
    <x v="49"/>
    <x v="8"/>
    <x v="0"/>
    <d v="2015-10-24T04:14:05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x v="31"/>
    <n v="27.272727272727273"/>
    <x v="0"/>
    <x v="0"/>
    <x v="50"/>
    <x v="11"/>
    <x v="3"/>
    <d v="2015-01-30T17:00:00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x v="47"/>
    <n v="118.33613445378151"/>
    <x v="0"/>
    <x v="0"/>
    <x v="51"/>
    <x v="3"/>
    <x v="0"/>
    <d v="2015-08-10T22:17:17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x v="48"/>
    <n v="223.48076923076923"/>
    <x v="0"/>
    <x v="0"/>
    <x v="52"/>
    <x v="0"/>
    <x v="3"/>
    <d v="2014-07-17T16:50:46"/>
    <s v="Jul"/>
    <s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x v="49"/>
    <n v="28.111111111111111"/>
    <x v="0"/>
    <x v="0"/>
    <x v="53"/>
    <x v="7"/>
    <x v="3"/>
    <d v="2014-04-04T22:00:00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x v="50"/>
    <n v="194.23076923076923"/>
    <x v="0"/>
    <x v="0"/>
    <x v="54"/>
    <x v="4"/>
    <x v="0"/>
    <d v="2015-12-25T17:07:01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x v="51"/>
    <n v="128.95348837209303"/>
    <x v="0"/>
    <x v="0"/>
    <x v="55"/>
    <x v="5"/>
    <x v="2"/>
    <d v="2016-05-27T23:15:16"/>
    <s v="May"/>
    <s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x v="52"/>
    <n v="49.316091954022987"/>
    <x v="0"/>
    <x v="0"/>
    <x v="56"/>
    <x v="5"/>
    <x v="0"/>
    <d v="2015-06-08T16:00:0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x v="53"/>
    <n v="221.52173913043478"/>
    <x v="0"/>
    <x v="0"/>
    <x v="57"/>
    <x v="7"/>
    <x v="0"/>
    <d v="2015-04-25T19:59:22"/>
    <s v="Apr"/>
    <s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x v="54"/>
    <n v="137.21333333333334"/>
    <x v="0"/>
    <x v="0"/>
    <x v="58"/>
    <x v="9"/>
    <x v="3"/>
    <d v="2014-11-19T18:52:52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x v="55"/>
    <n v="606.82242424242418"/>
    <x v="0"/>
    <x v="0"/>
    <x v="59"/>
    <x v="10"/>
    <x v="0"/>
    <d v="2015-09-14T21:00:0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x v="56"/>
    <n v="43.040092592592593"/>
    <x v="0"/>
    <x v="1"/>
    <x v="60"/>
    <x v="7"/>
    <x v="3"/>
    <d v="2014-03-23T00:00:00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x v="57"/>
    <n v="322.39130434782606"/>
    <x v="0"/>
    <x v="1"/>
    <x v="61"/>
    <x v="5"/>
    <x v="4"/>
    <d v="2013-06-06T19:32:37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x v="58"/>
    <n v="96.708333333333329"/>
    <x v="0"/>
    <x v="1"/>
    <x v="62"/>
    <x v="2"/>
    <x v="4"/>
    <d v="2013-03-03T19:11:18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x v="59"/>
    <n v="35.474531249999998"/>
    <x v="0"/>
    <x v="1"/>
    <x v="63"/>
    <x v="11"/>
    <x v="4"/>
    <d v="2013-12-28T04:59:00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x v="60"/>
    <n v="86.666666666666671"/>
    <x v="0"/>
    <x v="1"/>
    <x v="64"/>
    <x v="0"/>
    <x v="4"/>
    <d v="2013-07-08T00:26:21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x v="61"/>
    <n v="132.05263157894737"/>
    <x v="0"/>
    <x v="1"/>
    <x v="65"/>
    <x v="3"/>
    <x v="3"/>
    <d v="2014-08-11T05:59:00"/>
    <s v="Aug"/>
    <s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x v="62"/>
    <n v="91.230769230769226"/>
    <x v="0"/>
    <x v="1"/>
    <x v="66"/>
    <x v="0"/>
    <x v="2"/>
    <d v="2016-07-18T20:23:40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x v="63"/>
    <n v="116.25"/>
    <x v="0"/>
    <x v="1"/>
    <x v="67"/>
    <x v="0"/>
    <x v="5"/>
    <d v="2012-07-15T14:00:04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x v="64"/>
    <n v="21.194444444444443"/>
    <x v="0"/>
    <x v="1"/>
    <x v="68"/>
    <x v="1"/>
    <x v="3"/>
    <d v="2014-02-23T13:39:51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x v="65"/>
    <n v="62.327134831460668"/>
    <x v="0"/>
    <x v="1"/>
    <x v="69"/>
    <x v="10"/>
    <x v="6"/>
    <d v="2011-10-02T06:59:00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x v="66"/>
    <n v="37.411764705882355"/>
    <x v="0"/>
    <x v="1"/>
    <x v="70"/>
    <x v="3"/>
    <x v="6"/>
    <d v="2011-09-04T21:30:45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x v="67"/>
    <n v="69.71875"/>
    <x v="0"/>
    <x v="1"/>
    <x v="71"/>
    <x v="7"/>
    <x v="5"/>
    <d v="2012-05-28T06:30:57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x v="68"/>
    <n v="58.170731707317074"/>
    <x v="0"/>
    <x v="1"/>
    <x v="72"/>
    <x v="9"/>
    <x v="5"/>
    <d v="2012-11-15T00:00:00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x v="31"/>
    <n v="50"/>
    <x v="0"/>
    <x v="1"/>
    <x v="73"/>
    <x v="2"/>
    <x v="6"/>
    <d v="2011-05-03T03:59:00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x v="69"/>
    <n v="19.471034482758618"/>
    <x v="0"/>
    <x v="1"/>
    <x v="74"/>
    <x v="11"/>
    <x v="0"/>
    <d v="2016-01-21T11:41:35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x v="70"/>
    <n v="85.957446808510639"/>
    <x v="0"/>
    <x v="1"/>
    <x v="75"/>
    <x v="7"/>
    <x v="4"/>
    <d v="2013-04-23T05:01:12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x v="71"/>
    <n v="30.666666666666668"/>
    <x v="0"/>
    <x v="1"/>
    <x v="76"/>
    <x v="9"/>
    <x v="6"/>
    <d v="2011-12-27T17:35:58"/>
    <s v="Dec"/>
    <s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x v="72"/>
    <n v="60.384615384615387"/>
    <x v="0"/>
    <x v="1"/>
    <x v="77"/>
    <x v="7"/>
    <x v="5"/>
    <d v="2012-05-21T02:59:00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x v="73"/>
    <n v="38.6"/>
    <x v="0"/>
    <x v="1"/>
    <x v="78"/>
    <x v="10"/>
    <x v="2"/>
    <d v="2016-09-01T17:32:01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x v="74"/>
    <n v="40.268292682926827"/>
    <x v="0"/>
    <x v="1"/>
    <x v="79"/>
    <x v="7"/>
    <x v="3"/>
    <d v="2014-04-25T18:38:13"/>
    <s v="Apr"/>
    <s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x v="75"/>
    <n v="273.82978723404256"/>
    <x v="0"/>
    <x v="1"/>
    <x v="80"/>
    <x v="4"/>
    <x v="4"/>
    <d v="2013-12-10T02:00:56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x v="76"/>
    <n v="53.035714285714285"/>
    <x v="0"/>
    <x v="1"/>
    <x v="81"/>
    <x v="3"/>
    <x v="5"/>
    <d v="2012-07-14T03:02:00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x v="77"/>
    <n v="40.005000000000003"/>
    <x v="0"/>
    <x v="1"/>
    <x v="82"/>
    <x v="8"/>
    <x v="6"/>
    <d v="2011-10-09T19:41:01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x v="78"/>
    <n v="15.76923076923077"/>
    <x v="0"/>
    <x v="1"/>
    <x v="83"/>
    <x v="2"/>
    <x v="0"/>
    <d v="2015-02-22T11:30:0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x v="31"/>
    <n v="71.428571428571431"/>
    <x v="0"/>
    <x v="1"/>
    <x v="84"/>
    <x v="6"/>
    <x v="6"/>
    <d v="2011-05-15T18:11:2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x v="79"/>
    <n v="71.714285714285708"/>
    <x v="0"/>
    <x v="1"/>
    <x v="85"/>
    <x v="10"/>
    <x v="6"/>
    <d v="2011-09-23T03:00:37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x v="80"/>
    <n v="375.76470588235293"/>
    <x v="0"/>
    <x v="1"/>
    <x v="86"/>
    <x v="9"/>
    <x v="0"/>
    <d v="2015-12-27T14:20:45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x v="81"/>
    <n v="104.6"/>
    <x v="0"/>
    <x v="1"/>
    <x v="87"/>
    <x v="5"/>
    <x v="7"/>
    <d v="2010-06-03T01:41:00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x v="82"/>
    <n v="60"/>
    <x v="0"/>
    <x v="1"/>
    <x v="88"/>
    <x v="5"/>
    <x v="3"/>
    <d v="2014-06-22T15:48:51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x v="83"/>
    <n v="123.28571428571429"/>
    <x v="0"/>
    <x v="1"/>
    <x v="89"/>
    <x v="5"/>
    <x v="4"/>
    <d v="2013-06-02T18:03:12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x v="84"/>
    <n v="31.375"/>
    <x v="0"/>
    <x v="1"/>
    <x v="90"/>
    <x v="0"/>
    <x v="6"/>
    <d v="2011-07-12T07:08:19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x v="43"/>
    <n v="78.260869565217391"/>
    <x v="0"/>
    <x v="1"/>
    <x v="91"/>
    <x v="7"/>
    <x v="6"/>
    <d v="2011-05-17T09:39:24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x v="85"/>
    <n v="122.32558139534883"/>
    <x v="0"/>
    <x v="1"/>
    <x v="92"/>
    <x v="11"/>
    <x v="2"/>
    <d v="2017-02-01T08:00:00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x v="86"/>
    <n v="73.733333333333334"/>
    <x v="0"/>
    <x v="1"/>
    <x v="93"/>
    <x v="0"/>
    <x v="5"/>
    <d v="2012-07-03T21:00:00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x v="87"/>
    <n v="21.666666666666668"/>
    <x v="0"/>
    <x v="1"/>
    <x v="94"/>
    <x v="7"/>
    <x v="3"/>
    <d v="2014-04-07T17:13:42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x v="88"/>
    <n v="21.904761904761905"/>
    <x v="0"/>
    <x v="1"/>
    <x v="95"/>
    <x v="1"/>
    <x v="5"/>
    <d v="2012-02-26T00:07:21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x v="89"/>
    <n v="50.588235294117645"/>
    <x v="0"/>
    <x v="1"/>
    <x v="96"/>
    <x v="5"/>
    <x v="7"/>
    <d v="2010-08-01T03:00:00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x v="90"/>
    <n v="53.125"/>
    <x v="0"/>
    <x v="1"/>
    <x v="97"/>
    <x v="0"/>
    <x v="6"/>
    <d v="2011-07-12T03:14:42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x v="90"/>
    <n v="56.666666666666664"/>
    <x v="0"/>
    <x v="1"/>
    <x v="98"/>
    <x v="4"/>
    <x v="5"/>
    <d v="2012-12-07T23:30:00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x v="91"/>
    <n v="40.776666666666664"/>
    <x v="0"/>
    <x v="1"/>
    <x v="99"/>
    <x v="11"/>
    <x v="4"/>
    <d v="2014-01-22T21:39:59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x v="31"/>
    <n v="192.30769230769232"/>
    <x v="0"/>
    <x v="1"/>
    <x v="100"/>
    <x v="9"/>
    <x v="5"/>
    <d v="2012-11-04T19:04:46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x v="31"/>
    <n v="100"/>
    <x v="0"/>
    <x v="1"/>
    <x v="101"/>
    <x v="11"/>
    <x v="5"/>
    <d v="2013-01-24T18:38:30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x v="92"/>
    <n v="117.92307692307692"/>
    <x v="0"/>
    <x v="1"/>
    <x v="102"/>
    <x v="4"/>
    <x v="7"/>
    <d v="2010-12-23T03:08:53"/>
    <s v="Dec"/>
    <s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x v="93"/>
    <n v="27.897959183673468"/>
    <x v="0"/>
    <x v="1"/>
    <x v="103"/>
    <x v="2"/>
    <x v="3"/>
    <d v="2014-03-07T19:20:30"/>
    <s v="Mar"/>
    <s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x v="43"/>
    <n v="60"/>
    <x v="0"/>
    <x v="1"/>
    <x v="104"/>
    <x v="7"/>
    <x v="6"/>
    <d v="2011-04-03T01:00:00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x v="94"/>
    <n v="39.383333333333333"/>
    <x v="0"/>
    <x v="1"/>
    <x v="105"/>
    <x v="6"/>
    <x v="2"/>
    <d v="2016-05-14T00:00:00"/>
    <s v="May"/>
    <s v="2016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x v="10"/>
    <n v="186.11111111111111"/>
    <x v="0"/>
    <x v="1"/>
    <x v="106"/>
    <x v="7"/>
    <x v="5"/>
    <d v="2012-04-02T18:38:21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x v="95"/>
    <n v="111.37681159420291"/>
    <x v="0"/>
    <x v="1"/>
    <x v="107"/>
    <x v="6"/>
    <x v="6"/>
    <d v="2011-04-24T23:34:47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x v="96"/>
    <n v="78.723404255319153"/>
    <x v="0"/>
    <x v="1"/>
    <x v="108"/>
    <x v="6"/>
    <x v="4"/>
    <d v="2013-05-31T14:42:50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x v="97"/>
    <n v="46.702127659574465"/>
    <x v="0"/>
    <x v="1"/>
    <x v="109"/>
    <x v="1"/>
    <x v="6"/>
    <d v="2011-02-26T00:37:10"/>
    <s v="Feb"/>
    <s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x v="98"/>
    <n v="65.384615384615387"/>
    <x v="0"/>
    <x v="1"/>
    <x v="110"/>
    <x v="9"/>
    <x v="4"/>
    <d v="2013-11-14T05:59:00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x v="99"/>
    <n v="102.0754716981132"/>
    <x v="0"/>
    <x v="1"/>
    <x v="111"/>
    <x v="5"/>
    <x v="0"/>
    <d v="2015-05-31T07:59:47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x v="87"/>
    <n v="64.197530864197532"/>
    <x v="0"/>
    <x v="1"/>
    <x v="112"/>
    <x v="7"/>
    <x v="3"/>
    <d v="2014-04-13T02:00:00"/>
    <s v="Apr"/>
    <s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x v="100"/>
    <n v="90.384615384615387"/>
    <x v="0"/>
    <x v="1"/>
    <x v="113"/>
    <x v="3"/>
    <x v="6"/>
    <d v="2011-08-06T15:00:00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x v="101"/>
    <n v="88.571428571428569"/>
    <x v="0"/>
    <x v="1"/>
    <x v="114"/>
    <x v="4"/>
    <x v="6"/>
    <d v="2012-01-13T06:34:48"/>
    <s v="Jan"/>
    <s v="2012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x v="102"/>
    <n v="28.727272727272727"/>
    <x v="0"/>
    <x v="1"/>
    <x v="115"/>
    <x v="1"/>
    <x v="5"/>
    <d v="2012-02-04T17:44:04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x v="103"/>
    <n v="69.78947368421052"/>
    <x v="0"/>
    <x v="1"/>
    <x v="116"/>
    <x v="2"/>
    <x v="6"/>
    <d v="2011-04-08T10:55:55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x v="104"/>
    <n v="167.48962962962963"/>
    <x v="0"/>
    <x v="1"/>
    <x v="117"/>
    <x v="7"/>
    <x v="7"/>
    <d v="2010-06-09T19:00:00"/>
    <s v="Jun"/>
    <s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x v="105"/>
    <n v="144.91230769230768"/>
    <x v="0"/>
    <x v="1"/>
    <x v="118"/>
    <x v="0"/>
    <x v="6"/>
    <d v="2011-07-29T01:17:1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x v="106"/>
    <n v="91.840540540540545"/>
    <x v="0"/>
    <x v="1"/>
    <x v="119"/>
    <x v="3"/>
    <x v="6"/>
    <d v="2011-08-13T23:00:00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x v="107"/>
    <n v="10"/>
    <x v="0"/>
    <x v="2"/>
    <x v="120"/>
    <x v="8"/>
    <x v="2"/>
    <d v="2016-10-03T01:11:47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x v="108"/>
    <n v="1"/>
    <x v="0"/>
    <x v="2"/>
    <x v="121"/>
    <x v="6"/>
    <x v="0"/>
    <d v="2015-04-18T10:16:00"/>
    <s v="Apr"/>
    <s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x v="109"/>
    <e v="#DIV/0!"/>
    <x v="0"/>
    <x v="2"/>
    <x v="122"/>
    <x v="10"/>
    <x v="2"/>
    <d v="2016-10-10T10:21:47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x v="110"/>
    <n v="25.166666666666668"/>
    <x v="0"/>
    <x v="2"/>
    <x v="123"/>
    <x v="8"/>
    <x v="3"/>
    <d v="2014-10-28T22:00:00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x v="109"/>
    <e v="#DIV/0!"/>
    <x v="0"/>
    <x v="2"/>
    <x v="124"/>
    <x v="6"/>
    <x v="0"/>
    <d v="2015-05-15T22:17:22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x v="111"/>
    <n v="11.666666666666666"/>
    <x v="0"/>
    <x v="2"/>
    <x v="125"/>
    <x v="11"/>
    <x v="2"/>
    <d v="2017-02-03T23:51:20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x v="112"/>
    <n v="106.69230769230769"/>
    <x v="0"/>
    <x v="2"/>
    <x v="126"/>
    <x v="5"/>
    <x v="0"/>
    <d v="2015-06-11T02:00:0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x v="113"/>
    <n v="47.5"/>
    <x v="0"/>
    <x v="2"/>
    <x v="127"/>
    <x v="7"/>
    <x v="0"/>
    <d v="2015-04-03T13:59:01"/>
    <s v="Apr"/>
    <s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x v="114"/>
    <n v="311.16666666666669"/>
    <x v="0"/>
    <x v="2"/>
    <x v="128"/>
    <x v="8"/>
    <x v="2"/>
    <d v="2016-10-20T05:28:13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x v="109"/>
    <e v="#DIV/0!"/>
    <x v="0"/>
    <x v="2"/>
    <x v="129"/>
    <x v="10"/>
    <x v="3"/>
    <d v="2014-10-30T22:29:4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x v="109"/>
    <e v="#DIV/0!"/>
    <x v="0"/>
    <x v="2"/>
    <x v="130"/>
    <x v="5"/>
    <x v="3"/>
    <d v="2014-06-16T20:16:00"/>
    <s v="Jun"/>
    <s v="2014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x v="109"/>
    <e v="#DIV/0!"/>
    <x v="0"/>
    <x v="2"/>
    <x v="131"/>
    <x v="0"/>
    <x v="2"/>
    <d v="2016-07-06T00:00:00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x v="115"/>
    <n v="94.506172839506178"/>
    <x v="0"/>
    <x v="2"/>
    <x v="132"/>
    <x v="8"/>
    <x v="3"/>
    <d v="2014-11-07T20:30:07"/>
    <s v="Nov"/>
    <s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x v="109"/>
    <e v="#DIV/0!"/>
    <x v="0"/>
    <x v="2"/>
    <x v="133"/>
    <x v="5"/>
    <x v="2"/>
    <d v="2016-05-31T17:31:00"/>
    <s v="May"/>
    <s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x v="109"/>
    <e v="#DIV/0!"/>
    <x v="0"/>
    <x v="2"/>
    <x v="134"/>
    <x v="10"/>
    <x v="0"/>
    <d v="2015-09-04T17:00:0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x v="116"/>
    <n v="80.599999999999994"/>
    <x v="0"/>
    <x v="2"/>
    <x v="135"/>
    <x v="5"/>
    <x v="3"/>
    <d v="2014-07-01T19:00:00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x v="109"/>
    <e v="#DIV/0!"/>
    <x v="0"/>
    <x v="2"/>
    <x v="136"/>
    <x v="6"/>
    <x v="0"/>
    <d v="2015-05-16T10:16:0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x v="109"/>
    <e v="#DIV/0!"/>
    <x v="0"/>
    <x v="2"/>
    <x v="137"/>
    <x v="10"/>
    <x v="0"/>
    <d v="2015-10-12T13:46:33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x v="117"/>
    <n v="81.241379310344826"/>
    <x v="0"/>
    <x v="2"/>
    <x v="138"/>
    <x v="3"/>
    <x v="0"/>
    <d v="2015-08-01T04:59:00"/>
    <s v="Aug"/>
    <s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x v="31"/>
    <n v="500"/>
    <x v="0"/>
    <x v="2"/>
    <x v="139"/>
    <x v="3"/>
    <x v="0"/>
    <d v="2015-07-12T22:06:12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x v="109"/>
    <e v="#DIV/0!"/>
    <x v="0"/>
    <x v="2"/>
    <x v="140"/>
    <x v="2"/>
    <x v="0"/>
    <d v="2015-03-20T03:45:32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x v="118"/>
    <n v="46.178571428571431"/>
    <x v="0"/>
    <x v="2"/>
    <x v="141"/>
    <x v="6"/>
    <x v="0"/>
    <d v="2015-05-31T03:40:23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x v="119"/>
    <n v="10"/>
    <x v="0"/>
    <x v="2"/>
    <x v="142"/>
    <x v="9"/>
    <x v="3"/>
    <d v="2014-11-16T22:26:18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x v="109"/>
    <e v="#DIV/0!"/>
    <x v="0"/>
    <x v="2"/>
    <x v="143"/>
    <x v="3"/>
    <x v="2"/>
    <d v="2016-09-03T05:55:00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x v="120"/>
    <n v="55.945945945945944"/>
    <x v="0"/>
    <x v="2"/>
    <x v="144"/>
    <x v="2"/>
    <x v="0"/>
    <d v="2015-04-13T17:17:52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x v="121"/>
    <n v="37.555555555555557"/>
    <x v="0"/>
    <x v="2"/>
    <x v="145"/>
    <x v="3"/>
    <x v="0"/>
    <d v="2015-08-11T13:00:52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x v="122"/>
    <n v="38.333333333333336"/>
    <x v="0"/>
    <x v="2"/>
    <x v="146"/>
    <x v="4"/>
    <x v="2"/>
    <d v="2017-01-18T00:23:18"/>
    <s v="Jan"/>
    <s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x v="109"/>
    <e v="#DIV/0!"/>
    <x v="0"/>
    <x v="2"/>
    <x v="147"/>
    <x v="4"/>
    <x v="3"/>
    <d v="2015-01-08T18:18:00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x v="123"/>
    <n v="20"/>
    <x v="0"/>
    <x v="2"/>
    <x v="148"/>
    <x v="1"/>
    <x v="2"/>
    <d v="2016-02-27T06:45:36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x v="124"/>
    <n v="15.333333333333334"/>
    <x v="0"/>
    <x v="2"/>
    <x v="149"/>
    <x v="4"/>
    <x v="3"/>
    <d v="2014-12-25T08:00:00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x v="125"/>
    <n v="449.43283582089555"/>
    <x v="0"/>
    <x v="2"/>
    <x v="150"/>
    <x v="7"/>
    <x v="0"/>
    <d v="2015-05-26T03:53:02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x v="126"/>
    <n v="28"/>
    <x v="0"/>
    <x v="2"/>
    <x v="151"/>
    <x v="6"/>
    <x v="0"/>
    <d v="2015-06-18T13:13:11"/>
    <s v="Jun"/>
    <s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x v="127"/>
    <n v="15"/>
    <x v="0"/>
    <x v="2"/>
    <x v="152"/>
    <x v="10"/>
    <x v="3"/>
    <d v="2014-09-23T01:51:40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x v="128"/>
    <n v="35.9"/>
    <x v="0"/>
    <x v="2"/>
    <x v="153"/>
    <x v="9"/>
    <x v="3"/>
    <d v="2014-12-02T15:04:04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x v="129"/>
    <n v="13.333333333333334"/>
    <x v="0"/>
    <x v="2"/>
    <x v="154"/>
    <x v="6"/>
    <x v="0"/>
    <d v="2015-06-03T13:08:15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x v="130"/>
    <n v="20.25"/>
    <x v="0"/>
    <x v="2"/>
    <x v="155"/>
    <x v="0"/>
    <x v="0"/>
    <d v="2015-07-23T13:25:35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x v="131"/>
    <n v="119"/>
    <x v="0"/>
    <x v="2"/>
    <x v="156"/>
    <x v="0"/>
    <x v="3"/>
    <d v="2014-08-03T02:59:56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x v="132"/>
    <n v="4"/>
    <x v="0"/>
    <x v="2"/>
    <x v="157"/>
    <x v="1"/>
    <x v="2"/>
    <d v="2016-02-26T21:52:5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x v="109"/>
    <e v="#DIV/0!"/>
    <x v="0"/>
    <x v="2"/>
    <x v="158"/>
    <x v="8"/>
    <x v="3"/>
    <d v="2014-10-22T01:50:28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x v="133"/>
    <n v="10"/>
    <x v="0"/>
    <x v="2"/>
    <x v="159"/>
    <x v="5"/>
    <x v="2"/>
    <d v="2016-07-03T10:25:45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x v="109"/>
    <e v="#DIV/0!"/>
    <x v="0"/>
    <x v="3"/>
    <x v="160"/>
    <x v="0"/>
    <x v="0"/>
    <d v="2015-08-15T21:54:51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x v="134"/>
    <n v="5"/>
    <x v="0"/>
    <x v="3"/>
    <x v="161"/>
    <x v="0"/>
    <x v="3"/>
    <d v="2014-07-02T16:29:55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x v="135"/>
    <n v="43.5"/>
    <x v="0"/>
    <x v="3"/>
    <x v="162"/>
    <x v="3"/>
    <x v="3"/>
    <d v="2014-08-16T23:42:00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x v="109"/>
    <e v="#DIV/0!"/>
    <x v="0"/>
    <x v="3"/>
    <x v="163"/>
    <x v="10"/>
    <x v="0"/>
    <d v="2015-10-01T00:00:0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x v="136"/>
    <n v="91.428571428571431"/>
    <x v="0"/>
    <x v="3"/>
    <x v="164"/>
    <x v="3"/>
    <x v="3"/>
    <d v="2014-09-19T18:18:21"/>
    <s v="Sep"/>
    <s v="201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x v="109"/>
    <e v="#DIV/0!"/>
    <x v="0"/>
    <x v="3"/>
    <x v="165"/>
    <x v="11"/>
    <x v="0"/>
    <d v="2016-01-12T15:48:44"/>
    <s v="Jan"/>
    <s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x v="137"/>
    <n v="3000"/>
    <x v="0"/>
    <x v="3"/>
    <x v="166"/>
    <x v="11"/>
    <x v="2"/>
    <d v="2017-01-16T01:49:2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x v="134"/>
    <n v="5.5"/>
    <x v="0"/>
    <x v="3"/>
    <x v="167"/>
    <x v="0"/>
    <x v="0"/>
    <d v="2015-08-04T22:15:35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x v="138"/>
    <n v="108.33333333333333"/>
    <x v="0"/>
    <x v="3"/>
    <x v="168"/>
    <x v="2"/>
    <x v="0"/>
    <d v="2015-03-19T19:02:5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x v="139"/>
    <n v="56"/>
    <x v="0"/>
    <x v="3"/>
    <x v="169"/>
    <x v="8"/>
    <x v="3"/>
    <d v="2014-10-18T12:07:39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x v="140"/>
    <n v="32.5"/>
    <x v="0"/>
    <x v="3"/>
    <x v="170"/>
    <x v="3"/>
    <x v="0"/>
    <d v="2015-08-30T05:28:0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x v="133"/>
    <n v="1"/>
    <x v="0"/>
    <x v="3"/>
    <x v="171"/>
    <x v="0"/>
    <x v="2"/>
    <d v="2016-08-12T04:20:14"/>
    <s v="Aug"/>
    <s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x v="109"/>
    <e v="#DIV/0!"/>
    <x v="0"/>
    <x v="3"/>
    <x v="172"/>
    <x v="2"/>
    <x v="0"/>
    <d v="2015-03-19T08:28:43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x v="109"/>
    <e v="#DIV/0!"/>
    <x v="0"/>
    <x v="3"/>
    <x v="173"/>
    <x v="1"/>
    <x v="0"/>
    <d v="2015-02-28T13:45:08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x v="109"/>
    <e v="#DIV/0!"/>
    <x v="0"/>
    <x v="3"/>
    <x v="174"/>
    <x v="7"/>
    <x v="0"/>
    <d v="2015-05-08T18:12:56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x v="141"/>
    <n v="49.884615384615387"/>
    <x v="0"/>
    <x v="3"/>
    <x v="175"/>
    <x v="10"/>
    <x v="3"/>
    <d v="2014-08-29T18:40:11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x v="109"/>
    <e v="#DIV/0!"/>
    <x v="0"/>
    <x v="3"/>
    <x v="176"/>
    <x v="3"/>
    <x v="0"/>
    <d v="2015-08-05T19:46:39"/>
    <s v="Aug"/>
    <s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x v="142"/>
    <n v="25.714285714285715"/>
    <x v="0"/>
    <x v="3"/>
    <x v="177"/>
    <x v="7"/>
    <x v="0"/>
    <d v="2015-03-24T00:08:46"/>
    <s v="Mar"/>
    <s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x v="109"/>
    <e v="#DIV/0!"/>
    <x v="0"/>
    <x v="3"/>
    <x v="178"/>
    <x v="9"/>
    <x v="0"/>
    <d v="2015-11-26T23:55:45"/>
    <s v="Nov"/>
    <s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x v="143"/>
    <n v="100"/>
    <x v="0"/>
    <x v="3"/>
    <x v="179"/>
    <x v="2"/>
    <x v="2"/>
    <d v="2016-03-04T01:55:55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x v="144"/>
    <n v="30.846153846153847"/>
    <x v="0"/>
    <x v="3"/>
    <x v="180"/>
    <x v="7"/>
    <x v="0"/>
    <d v="2015-04-13T19:00:0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x v="145"/>
    <n v="180.5"/>
    <x v="0"/>
    <x v="3"/>
    <x v="181"/>
    <x v="5"/>
    <x v="0"/>
    <d v="2015-06-22T17:48:15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x v="109"/>
    <e v="#DIV/0!"/>
    <x v="0"/>
    <x v="3"/>
    <x v="182"/>
    <x v="11"/>
    <x v="2"/>
    <d v="2017-01-07T00:17:12"/>
    <s v="Jan"/>
    <s v="2017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x v="146"/>
    <n v="373.5"/>
    <x v="0"/>
    <x v="3"/>
    <x v="183"/>
    <x v="9"/>
    <x v="3"/>
    <d v="2014-11-26T20:26:50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x v="147"/>
    <n v="25.5"/>
    <x v="0"/>
    <x v="3"/>
    <x v="184"/>
    <x v="3"/>
    <x v="3"/>
    <d v="2014-09-01T03:59:00"/>
    <s v="Sep"/>
    <s v="2014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x v="148"/>
    <n v="220"/>
    <x v="0"/>
    <x v="3"/>
    <x v="185"/>
    <x v="3"/>
    <x v="2"/>
    <d v="2016-08-18T21:52:19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x v="109"/>
    <e v="#DIV/0!"/>
    <x v="0"/>
    <x v="3"/>
    <x v="186"/>
    <x v="2"/>
    <x v="1"/>
    <d v="2017-03-03T20:00:00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x v="149"/>
    <n v="160"/>
    <x v="0"/>
    <x v="3"/>
    <x v="187"/>
    <x v="0"/>
    <x v="0"/>
    <d v="2015-07-21T06:59:0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x v="109"/>
    <e v="#DIV/0!"/>
    <x v="0"/>
    <x v="3"/>
    <x v="188"/>
    <x v="10"/>
    <x v="3"/>
    <d v="2014-09-05T04:23:35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x v="150"/>
    <n v="69"/>
    <x v="0"/>
    <x v="3"/>
    <x v="189"/>
    <x v="3"/>
    <x v="2"/>
    <d v="2016-09-03T16:34:37"/>
    <s v="Sep"/>
    <s v="2016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x v="151"/>
    <n v="50"/>
    <x v="0"/>
    <x v="3"/>
    <x v="190"/>
    <x v="0"/>
    <x v="2"/>
    <d v="2016-06-16T15:37:26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x v="152"/>
    <n v="83.333333333333329"/>
    <x v="0"/>
    <x v="3"/>
    <x v="191"/>
    <x v="10"/>
    <x v="0"/>
    <d v="2015-10-02T10:35:38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x v="153"/>
    <n v="5.666666666666667"/>
    <x v="0"/>
    <x v="3"/>
    <x v="192"/>
    <x v="8"/>
    <x v="3"/>
    <d v="2014-10-17T19:00:32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x v="109"/>
    <e v="#DIV/0!"/>
    <x v="0"/>
    <x v="3"/>
    <x v="193"/>
    <x v="8"/>
    <x v="3"/>
    <d v="2014-11-28T23:26:06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x v="154"/>
    <n v="1"/>
    <x v="0"/>
    <x v="3"/>
    <x v="194"/>
    <x v="1"/>
    <x v="2"/>
    <d v="2016-03-06T23:55:31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x v="109"/>
    <e v="#DIV/0!"/>
    <x v="0"/>
    <x v="3"/>
    <x v="195"/>
    <x v="5"/>
    <x v="0"/>
    <d v="2015-07-10T16:05:32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x v="155"/>
    <n v="77.10526315789474"/>
    <x v="0"/>
    <x v="3"/>
    <x v="196"/>
    <x v="8"/>
    <x v="0"/>
    <d v="2015-10-10T21:00:0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x v="156"/>
    <n v="32.75"/>
    <x v="0"/>
    <x v="3"/>
    <x v="197"/>
    <x v="1"/>
    <x v="1"/>
    <d v="2017-02-17T21:00:00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x v="157"/>
    <n v="46.5"/>
    <x v="0"/>
    <x v="3"/>
    <x v="198"/>
    <x v="8"/>
    <x v="3"/>
    <d v="2014-10-05T09:12:02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x v="109"/>
    <e v="#DIV/0!"/>
    <x v="0"/>
    <x v="3"/>
    <x v="199"/>
    <x v="10"/>
    <x v="2"/>
    <d v="2016-09-01T02:58:22"/>
    <s v="Sep"/>
    <s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x v="158"/>
    <n v="87.308333333333337"/>
    <x v="0"/>
    <x v="3"/>
    <x v="200"/>
    <x v="10"/>
    <x v="3"/>
    <d v="2014-09-15T02:00:0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x v="159"/>
    <n v="54.285714285714285"/>
    <x v="0"/>
    <x v="3"/>
    <x v="201"/>
    <x v="1"/>
    <x v="0"/>
    <d v="2015-02-08T19:38:49"/>
    <s v="Feb"/>
    <s v="2015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x v="109"/>
    <e v="#DIV/0!"/>
    <x v="0"/>
    <x v="3"/>
    <x v="202"/>
    <x v="8"/>
    <x v="0"/>
    <d v="2015-10-08T20:59:00"/>
    <s v="Oct"/>
    <s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x v="160"/>
    <n v="93.25"/>
    <x v="0"/>
    <x v="3"/>
    <x v="203"/>
    <x v="4"/>
    <x v="3"/>
    <d v="2015-01-29T20:21:04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x v="161"/>
    <n v="117.68368136117556"/>
    <x v="0"/>
    <x v="3"/>
    <x v="204"/>
    <x v="3"/>
    <x v="2"/>
    <d v="2016-08-04T14:00:03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x v="162"/>
    <n v="76.470588235294116"/>
    <x v="0"/>
    <x v="3"/>
    <x v="205"/>
    <x v="8"/>
    <x v="0"/>
    <d v="2015-10-06T15:10:22"/>
    <s v="Oct"/>
    <s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x v="109"/>
    <e v="#DIV/0!"/>
    <x v="0"/>
    <x v="3"/>
    <x v="206"/>
    <x v="3"/>
    <x v="2"/>
    <d v="2016-08-06T00:06:23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x v="163"/>
    <n v="163.84615384615384"/>
    <x v="0"/>
    <x v="3"/>
    <x v="207"/>
    <x v="11"/>
    <x v="3"/>
    <d v="2015-01-04T04:43:58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x v="109"/>
    <e v="#DIV/0!"/>
    <x v="0"/>
    <x v="3"/>
    <x v="208"/>
    <x v="4"/>
    <x v="3"/>
    <d v="2014-12-16T08:52:47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x v="109"/>
    <e v="#DIV/0!"/>
    <x v="0"/>
    <x v="3"/>
    <x v="209"/>
    <x v="0"/>
    <x v="0"/>
    <d v="2015-07-10T22:08:55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x v="164"/>
    <n v="91.818181818181813"/>
    <x v="0"/>
    <x v="3"/>
    <x v="210"/>
    <x v="8"/>
    <x v="0"/>
    <d v="2015-10-01T05:00:0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x v="165"/>
    <n v="185.83333333333334"/>
    <x v="0"/>
    <x v="3"/>
    <x v="211"/>
    <x v="10"/>
    <x v="0"/>
    <d v="2015-09-19T03:50:17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x v="166"/>
    <n v="1"/>
    <x v="0"/>
    <x v="3"/>
    <x v="212"/>
    <x v="2"/>
    <x v="2"/>
    <d v="2016-04-16T20:08:40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x v="167"/>
    <n v="20"/>
    <x v="0"/>
    <x v="3"/>
    <x v="213"/>
    <x v="3"/>
    <x v="0"/>
    <d v="2015-08-16T14:06:41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x v="168"/>
    <n v="1"/>
    <x v="0"/>
    <x v="3"/>
    <x v="214"/>
    <x v="1"/>
    <x v="0"/>
    <d v="2015-03-06T15:22:29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x v="169"/>
    <n v="10"/>
    <x v="0"/>
    <x v="3"/>
    <x v="215"/>
    <x v="1"/>
    <x v="2"/>
    <d v="2016-02-17T23:59:00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x v="170"/>
    <n v="331.53833333333336"/>
    <x v="0"/>
    <x v="3"/>
    <x v="216"/>
    <x v="7"/>
    <x v="0"/>
    <d v="2015-04-22T22:00:37"/>
    <s v="Apr"/>
    <s v="2015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x v="171"/>
    <n v="314.28947368421052"/>
    <x v="0"/>
    <x v="3"/>
    <x v="217"/>
    <x v="4"/>
    <x v="3"/>
    <d v="2014-12-28T15:22:29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x v="172"/>
    <n v="100"/>
    <x v="0"/>
    <x v="3"/>
    <x v="218"/>
    <x v="7"/>
    <x v="0"/>
    <d v="2015-05-15T15:04:49"/>
    <s v="May"/>
    <s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x v="173"/>
    <n v="115.98684210526316"/>
    <x v="0"/>
    <x v="3"/>
    <x v="219"/>
    <x v="2"/>
    <x v="2"/>
    <d v="2016-04-01T06:59:00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x v="174"/>
    <n v="120"/>
    <x v="0"/>
    <x v="3"/>
    <x v="220"/>
    <x v="3"/>
    <x v="0"/>
    <d v="2015-08-20T20:06:00"/>
    <s v="Aug"/>
    <s v="2015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x v="109"/>
    <e v="#DIV/0!"/>
    <x v="0"/>
    <x v="3"/>
    <x v="221"/>
    <x v="1"/>
    <x v="0"/>
    <d v="2015-03-28T19:06:04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x v="175"/>
    <n v="65"/>
    <x v="0"/>
    <x v="3"/>
    <x v="222"/>
    <x v="1"/>
    <x v="0"/>
    <d v="2015-03-27T02:39:0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x v="109"/>
    <e v="#DIV/0!"/>
    <x v="0"/>
    <x v="3"/>
    <x v="223"/>
    <x v="6"/>
    <x v="2"/>
    <d v="2016-05-22T01:05:00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x v="109"/>
    <e v="#DIV/0!"/>
    <x v="0"/>
    <x v="3"/>
    <x v="224"/>
    <x v="5"/>
    <x v="0"/>
    <d v="2015-07-10T05:38:46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x v="109"/>
    <e v="#DIV/0!"/>
    <x v="0"/>
    <x v="3"/>
    <x v="225"/>
    <x v="7"/>
    <x v="2"/>
    <d v="2016-04-08T22:04:14"/>
    <s v="Apr"/>
    <s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x v="176"/>
    <n v="125"/>
    <x v="0"/>
    <x v="3"/>
    <x v="226"/>
    <x v="6"/>
    <x v="0"/>
    <d v="2015-05-31T09:29:0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x v="109"/>
    <e v="#DIV/0!"/>
    <x v="0"/>
    <x v="3"/>
    <x v="227"/>
    <x v="0"/>
    <x v="0"/>
    <d v="2015-07-09T21:27:21"/>
    <s v="Jul"/>
    <s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x v="109"/>
    <e v="#DIV/0!"/>
    <x v="0"/>
    <x v="3"/>
    <x v="228"/>
    <x v="6"/>
    <x v="0"/>
    <d v="2015-06-01T16:28:25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x v="109"/>
    <e v="#DIV/0!"/>
    <x v="0"/>
    <x v="3"/>
    <x v="229"/>
    <x v="1"/>
    <x v="2"/>
    <d v="2016-02-13T22:24:57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x v="177"/>
    <n v="30"/>
    <x v="0"/>
    <x v="3"/>
    <x v="230"/>
    <x v="5"/>
    <x v="0"/>
    <d v="2015-06-04T18:39:11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x v="109"/>
    <e v="#DIV/0!"/>
    <x v="0"/>
    <x v="3"/>
    <x v="231"/>
    <x v="11"/>
    <x v="0"/>
    <d v="2016-01-02T23:00:51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x v="178"/>
    <n v="15.714285714285714"/>
    <x v="0"/>
    <x v="3"/>
    <x v="232"/>
    <x v="1"/>
    <x v="0"/>
    <d v="2015-02-27T19:49:06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x v="109"/>
    <e v="#DIV/0!"/>
    <x v="0"/>
    <x v="3"/>
    <x v="233"/>
    <x v="10"/>
    <x v="2"/>
    <d v="2016-09-29T21:52:5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x v="179"/>
    <n v="80.2"/>
    <x v="0"/>
    <x v="3"/>
    <x v="234"/>
    <x v="5"/>
    <x v="0"/>
    <d v="2015-06-21T00:50:59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x v="109"/>
    <e v="#DIV/0!"/>
    <x v="0"/>
    <x v="3"/>
    <x v="235"/>
    <x v="0"/>
    <x v="0"/>
    <d v="2015-07-09T21:48:17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x v="109"/>
    <e v="#DIV/0!"/>
    <x v="0"/>
    <x v="3"/>
    <x v="236"/>
    <x v="4"/>
    <x v="0"/>
    <d v="2016-01-05T00:00:00"/>
    <s v="Jan"/>
    <s v="201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x v="119"/>
    <n v="50"/>
    <x v="0"/>
    <x v="3"/>
    <x v="237"/>
    <x v="1"/>
    <x v="2"/>
    <d v="2016-03-08T13:51:09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x v="109"/>
    <e v="#DIV/0!"/>
    <x v="0"/>
    <x v="3"/>
    <x v="238"/>
    <x v="11"/>
    <x v="2"/>
    <d v="2016-12-30T09:00:00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x v="180"/>
    <n v="50"/>
    <x v="0"/>
    <x v="3"/>
    <x v="239"/>
    <x v="9"/>
    <x v="0"/>
    <d v="2015-11-08T12:00:0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x v="181"/>
    <n v="117.84759124087591"/>
    <x v="0"/>
    <x v="4"/>
    <x v="240"/>
    <x v="7"/>
    <x v="4"/>
    <d v="2013-05-05T17:00:11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x v="182"/>
    <n v="109.04255319148936"/>
    <x v="0"/>
    <x v="4"/>
    <x v="241"/>
    <x v="4"/>
    <x v="3"/>
    <d v="2014-12-21T16:45:04"/>
    <s v="Dec"/>
    <s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x v="183"/>
    <n v="73.019801980198025"/>
    <x v="0"/>
    <x v="4"/>
    <x v="242"/>
    <x v="4"/>
    <x v="6"/>
    <d v="2011-12-20T11:49:50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x v="184"/>
    <n v="78.195121951219505"/>
    <x v="0"/>
    <x v="4"/>
    <x v="243"/>
    <x v="1"/>
    <x v="3"/>
    <d v="2014-02-22T01:08:24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x v="185"/>
    <n v="47.398809523809526"/>
    <x v="0"/>
    <x v="4"/>
    <x v="244"/>
    <x v="2"/>
    <x v="7"/>
    <d v="2010-03-16T07:06:0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x v="186"/>
    <n v="54.020833333333336"/>
    <x v="0"/>
    <x v="4"/>
    <x v="245"/>
    <x v="3"/>
    <x v="5"/>
    <d v="2012-08-16T01:16:2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x v="187"/>
    <n v="68.488789237668158"/>
    <x v="0"/>
    <x v="4"/>
    <x v="246"/>
    <x v="9"/>
    <x v="7"/>
    <d v="2010-12-18T09:43:25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x v="188"/>
    <n v="108.14516129032258"/>
    <x v="0"/>
    <x v="4"/>
    <x v="247"/>
    <x v="8"/>
    <x v="7"/>
    <d v="2010-10-16T03:39:0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x v="189"/>
    <n v="589.95205479452056"/>
    <x v="0"/>
    <x v="4"/>
    <x v="248"/>
    <x v="4"/>
    <x v="6"/>
    <d v="2012-01-07T18:35:09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x v="190"/>
    <n v="48.051063829787232"/>
    <x v="0"/>
    <x v="4"/>
    <x v="249"/>
    <x v="0"/>
    <x v="7"/>
    <d v="2010-08-22T17:40:00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x v="191"/>
    <n v="72.482837528604122"/>
    <x v="0"/>
    <x v="4"/>
    <x v="250"/>
    <x v="5"/>
    <x v="4"/>
    <d v="2013-06-06T13:34:51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x v="192"/>
    <n v="57.077922077922075"/>
    <x v="0"/>
    <x v="4"/>
    <x v="251"/>
    <x v="6"/>
    <x v="5"/>
    <d v="2012-05-16T19:00:00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x v="193"/>
    <n v="85.444444444444443"/>
    <x v="0"/>
    <x v="4"/>
    <x v="252"/>
    <x v="7"/>
    <x v="7"/>
    <d v="2010-06-01T03:59:00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x v="194"/>
    <n v="215.85714285714286"/>
    <x v="0"/>
    <x v="4"/>
    <x v="253"/>
    <x v="1"/>
    <x v="5"/>
    <d v="2012-02-15T15:37:1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x v="195"/>
    <n v="89.38643312101911"/>
    <x v="0"/>
    <x v="4"/>
    <x v="254"/>
    <x v="8"/>
    <x v="0"/>
    <d v="2015-10-17T02:00:00"/>
    <s v="Oct"/>
    <s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x v="196"/>
    <n v="45.418404255319146"/>
    <x v="0"/>
    <x v="4"/>
    <x v="255"/>
    <x v="2"/>
    <x v="6"/>
    <d v="2011-03-16T11:38:02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x v="197"/>
    <n v="65.756363636363631"/>
    <x v="0"/>
    <x v="4"/>
    <x v="256"/>
    <x v="2"/>
    <x v="4"/>
    <d v="2013-03-16T18:27:47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x v="198"/>
    <n v="66.70405357142856"/>
    <x v="0"/>
    <x v="4"/>
    <x v="257"/>
    <x v="6"/>
    <x v="2"/>
    <d v="2016-05-19T15:02:4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x v="199"/>
    <n v="83.345930232558146"/>
    <x v="0"/>
    <x v="4"/>
    <x v="258"/>
    <x v="5"/>
    <x v="6"/>
    <d v="2011-06-18T01:14:2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x v="200"/>
    <n v="105.04609341825902"/>
    <x v="0"/>
    <x v="4"/>
    <x v="259"/>
    <x v="7"/>
    <x v="0"/>
    <d v="2015-04-08T17:42:49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x v="201"/>
    <n v="120.90909090909091"/>
    <x v="0"/>
    <x v="4"/>
    <x v="260"/>
    <x v="0"/>
    <x v="7"/>
    <d v="2010-07-17T09:59:00"/>
    <s v="Jul"/>
    <s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x v="202"/>
    <n v="97.63636363636364"/>
    <x v="0"/>
    <x v="4"/>
    <x v="261"/>
    <x v="6"/>
    <x v="5"/>
    <d v="2012-06-07T14:55:00"/>
    <s v="Jun"/>
    <s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x v="203"/>
    <n v="41.379310344827587"/>
    <x v="0"/>
    <x v="4"/>
    <x v="262"/>
    <x v="1"/>
    <x v="6"/>
    <d v="2011-02-26T05:57:08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x v="204"/>
    <n v="30.654485981308412"/>
    <x v="0"/>
    <x v="4"/>
    <x v="263"/>
    <x v="10"/>
    <x v="5"/>
    <d v="2012-09-27T22:54:54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x v="205"/>
    <n v="64.945054945054949"/>
    <x v="0"/>
    <x v="4"/>
    <x v="264"/>
    <x v="6"/>
    <x v="5"/>
    <d v="2012-05-11T14:53:1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x v="206"/>
    <n v="95.775862068965523"/>
    <x v="0"/>
    <x v="4"/>
    <x v="265"/>
    <x v="7"/>
    <x v="7"/>
    <d v="2010-05-10T20:16:0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x v="207"/>
    <n v="40.416666666666664"/>
    <x v="0"/>
    <x v="4"/>
    <x v="266"/>
    <x v="1"/>
    <x v="7"/>
    <d v="2010-04-23T03:51:00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x v="208"/>
    <n v="78.578424242424248"/>
    <x v="0"/>
    <x v="4"/>
    <x v="267"/>
    <x v="5"/>
    <x v="3"/>
    <d v="2014-06-25T10:51:39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x v="209"/>
    <n v="50.18018018018018"/>
    <x v="0"/>
    <x v="4"/>
    <x v="268"/>
    <x v="8"/>
    <x v="6"/>
    <d v="2011-11-07T04:39:38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x v="210"/>
    <n v="92.251735588972423"/>
    <x v="0"/>
    <x v="4"/>
    <x v="269"/>
    <x v="1"/>
    <x v="1"/>
    <d v="2017-02-22T04:43:42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x v="211"/>
    <n v="57.540983606557376"/>
    <x v="0"/>
    <x v="4"/>
    <x v="270"/>
    <x v="6"/>
    <x v="6"/>
    <d v="2011-05-25T04:00:00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x v="212"/>
    <n v="109.42160278745645"/>
    <x v="0"/>
    <x v="4"/>
    <x v="271"/>
    <x v="11"/>
    <x v="4"/>
    <d v="2014-01-02T08:00:00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x v="213"/>
    <n v="81.892461538461546"/>
    <x v="0"/>
    <x v="4"/>
    <x v="272"/>
    <x v="2"/>
    <x v="7"/>
    <d v="2010-04-28T18:49:0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x v="214"/>
    <n v="45.667711864406776"/>
    <x v="0"/>
    <x v="4"/>
    <x v="273"/>
    <x v="0"/>
    <x v="6"/>
    <d v="2011-07-03T11:57:4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x v="215"/>
    <n v="55.221238938053098"/>
    <x v="0"/>
    <x v="4"/>
    <x v="274"/>
    <x v="7"/>
    <x v="5"/>
    <d v="2012-04-05T06:59:00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x v="216"/>
    <n v="65.298192771084331"/>
    <x v="0"/>
    <x v="4"/>
    <x v="275"/>
    <x v="9"/>
    <x v="5"/>
    <d v="2012-11-10T01:46:06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x v="217"/>
    <n v="95.225806451612897"/>
    <x v="0"/>
    <x v="4"/>
    <x v="276"/>
    <x v="2"/>
    <x v="5"/>
    <d v="2012-04-28T00:57:54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x v="218"/>
    <n v="75.444794952681391"/>
    <x v="0"/>
    <x v="4"/>
    <x v="277"/>
    <x v="6"/>
    <x v="0"/>
    <d v="2015-05-23T21:23:39"/>
    <s v="May"/>
    <s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x v="219"/>
    <n v="97.816867469879512"/>
    <x v="0"/>
    <x v="4"/>
    <x v="278"/>
    <x v="8"/>
    <x v="5"/>
    <d v="2012-10-12T00:58:59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x v="220"/>
    <n v="87.685606557377056"/>
    <x v="0"/>
    <x v="4"/>
    <x v="279"/>
    <x v="1"/>
    <x v="1"/>
    <d v="2017-02-27T02:01:00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x v="221"/>
    <n v="54.748948106591868"/>
    <x v="0"/>
    <x v="4"/>
    <x v="280"/>
    <x v="6"/>
    <x v="3"/>
    <d v="2014-05-30T14:10:35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x v="222"/>
    <n v="83.953417721518989"/>
    <x v="0"/>
    <x v="4"/>
    <x v="281"/>
    <x v="5"/>
    <x v="8"/>
    <d v="2009-08-10T19:26:00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x v="223"/>
    <n v="254.38547486033519"/>
    <x v="0"/>
    <x v="4"/>
    <x v="282"/>
    <x v="1"/>
    <x v="7"/>
    <d v="2010-02-22T22:00:00"/>
    <s v="Feb"/>
    <s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x v="224"/>
    <n v="101.8269801980198"/>
    <x v="0"/>
    <x v="4"/>
    <x v="283"/>
    <x v="5"/>
    <x v="6"/>
    <d v="2011-06-01T04:59:00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x v="225"/>
    <n v="55.066394736842106"/>
    <x v="0"/>
    <x v="4"/>
    <x v="284"/>
    <x v="11"/>
    <x v="6"/>
    <d v="2012-01-21T17:43:00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x v="226"/>
    <n v="56.901438721136763"/>
    <x v="0"/>
    <x v="4"/>
    <x v="285"/>
    <x v="10"/>
    <x v="4"/>
    <d v="2013-09-19T18:08:48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x v="227"/>
    <n v="121.28148148148148"/>
    <x v="0"/>
    <x v="4"/>
    <x v="286"/>
    <x v="2"/>
    <x v="4"/>
    <d v="2013-03-25T18:35:24"/>
    <s v="Mar"/>
    <s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x v="228"/>
    <n v="91.189655172413794"/>
    <x v="0"/>
    <x v="4"/>
    <x v="287"/>
    <x v="9"/>
    <x v="5"/>
    <d v="2012-11-02T04:00:00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x v="229"/>
    <n v="115.44812080536913"/>
    <x v="0"/>
    <x v="4"/>
    <x v="288"/>
    <x v="5"/>
    <x v="5"/>
    <d v="2012-06-26T04:03:13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x v="230"/>
    <n v="67.771551724137936"/>
    <x v="0"/>
    <x v="4"/>
    <x v="289"/>
    <x v="9"/>
    <x v="4"/>
    <d v="2013-11-02T10:57:1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x v="231"/>
    <n v="28.576190476190476"/>
    <x v="0"/>
    <x v="4"/>
    <x v="290"/>
    <x v="11"/>
    <x v="7"/>
    <d v="2011-02-02T07:59:00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x v="232"/>
    <n v="46.8828125"/>
    <x v="0"/>
    <x v="4"/>
    <x v="291"/>
    <x v="6"/>
    <x v="4"/>
    <d v="2013-05-01T00:01:00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x v="233"/>
    <n v="154.42231237322514"/>
    <x v="0"/>
    <x v="4"/>
    <x v="292"/>
    <x v="8"/>
    <x v="6"/>
    <d v="2011-10-29T03:59:00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x v="234"/>
    <n v="201.22137404580153"/>
    <x v="0"/>
    <x v="4"/>
    <x v="293"/>
    <x v="7"/>
    <x v="3"/>
    <d v="2014-04-20T16:01:5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x v="31"/>
    <n v="100"/>
    <x v="0"/>
    <x v="4"/>
    <x v="294"/>
    <x v="0"/>
    <x v="7"/>
    <d v="2010-07-19T16:00:0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x v="235"/>
    <n v="100.08204511278196"/>
    <x v="0"/>
    <x v="4"/>
    <x v="295"/>
    <x v="8"/>
    <x v="4"/>
    <d v="2013-11-01T00:00:00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x v="236"/>
    <n v="230.08953488372092"/>
    <x v="0"/>
    <x v="4"/>
    <x v="296"/>
    <x v="10"/>
    <x v="5"/>
    <d v="2012-09-07T11:24:43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x v="237"/>
    <n v="141.74647887323943"/>
    <x v="0"/>
    <x v="4"/>
    <x v="297"/>
    <x v="7"/>
    <x v="0"/>
    <d v="2015-05-01T03:59:00"/>
    <s v="May"/>
    <s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x v="238"/>
    <n v="56.344351395730705"/>
    <x v="0"/>
    <x v="4"/>
    <x v="298"/>
    <x v="7"/>
    <x v="3"/>
    <d v="2014-05-09T21:00:00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x v="239"/>
    <n v="73.341188524590166"/>
    <x v="0"/>
    <x v="4"/>
    <x v="299"/>
    <x v="9"/>
    <x v="7"/>
    <d v="2010-11-17T06:24:20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x v="240"/>
    <n v="85.337785234899329"/>
    <x v="0"/>
    <x v="4"/>
    <x v="300"/>
    <x v="7"/>
    <x v="6"/>
    <d v="2011-04-24T23:02:18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x v="241"/>
    <n v="61.496215139442228"/>
    <x v="0"/>
    <x v="4"/>
    <x v="301"/>
    <x v="2"/>
    <x v="4"/>
    <d v="2013-03-19T16:42:15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x v="242"/>
    <n v="93.018518518518519"/>
    <x v="0"/>
    <x v="4"/>
    <x v="302"/>
    <x v="1"/>
    <x v="5"/>
    <d v="2012-02-24T20:33:58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x v="243"/>
    <n v="50.292682926829265"/>
    <x v="0"/>
    <x v="4"/>
    <x v="303"/>
    <x v="5"/>
    <x v="5"/>
    <d v="2012-06-02T01:42:26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x v="244"/>
    <n v="106.43243243243244"/>
    <x v="0"/>
    <x v="4"/>
    <x v="304"/>
    <x v="3"/>
    <x v="5"/>
    <d v="2012-09-01T02:00:00"/>
    <s v="Sep"/>
    <s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x v="245"/>
    <n v="51.719576719576722"/>
    <x v="0"/>
    <x v="4"/>
    <x v="305"/>
    <x v="2"/>
    <x v="5"/>
    <d v="2012-03-10T15:07:29"/>
    <s v="Mar"/>
    <s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x v="246"/>
    <n v="36.612499999999997"/>
    <x v="0"/>
    <x v="4"/>
    <x v="306"/>
    <x v="2"/>
    <x v="4"/>
    <d v="2013-03-20T19:05:33"/>
    <s v="Mar"/>
    <s v="201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x v="247"/>
    <n v="42.517361111111114"/>
    <x v="0"/>
    <x v="4"/>
    <x v="307"/>
    <x v="1"/>
    <x v="4"/>
    <d v="2013-02-07T22:40:01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x v="248"/>
    <n v="62.712871287128714"/>
    <x v="0"/>
    <x v="4"/>
    <x v="308"/>
    <x v="1"/>
    <x v="6"/>
    <d v="2011-03-10T16:40:10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x v="249"/>
    <n v="89.957983193277315"/>
    <x v="0"/>
    <x v="4"/>
    <x v="309"/>
    <x v="10"/>
    <x v="5"/>
    <d v="2012-09-03T18:02:14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x v="250"/>
    <n v="28.924722222222222"/>
    <x v="0"/>
    <x v="4"/>
    <x v="310"/>
    <x v="9"/>
    <x v="6"/>
    <d v="2011-10-20T02:00:00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x v="251"/>
    <n v="138.8022"/>
    <x v="0"/>
    <x v="4"/>
    <x v="311"/>
    <x v="4"/>
    <x v="6"/>
    <d v="2012-01-01T07:59:00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x v="252"/>
    <n v="61.301369863013697"/>
    <x v="0"/>
    <x v="4"/>
    <x v="312"/>
    <x v="7"/>
    <x v="4"/>
    <d v="2013-04-14T21:03:52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x v="253"/>
    <n v="80.202702702702709"/>
    <x v="0"/>
    <x v="4"/>
    <x v="313"/>
    <x v="0"/>
    <x v="7"/>
    <d v="2010-08-11T15:59:00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x v="254"/>
    <n v="32.095833333333331"/>
    <x v="0"/>
    <x v="4"/>
    <x v="314"/>
    <x v="1"/>
    <x v="4"/>
    <d v="2013-03-01T19:59:48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x v="255"/>
    <n v="200.88888888888889"/>
    <x v="0"/>
    <x v="4"/>
    <x v="315"/>
    <x v="3"/>
    <x v="5"/>
    <d v="2012-08-22T18:32:14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x v="256"/>
    <n v="108.01265822784811"/>
    <x v="0"/>
    <x v="4"/>
    <x v="316"/>
    <x v="4"/>
    <x v="3"/>
    <d v="2014-12-11T04:59:00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x v="257"/>
    <n v="95.699367088607602"/>
    <x v="0"/>
    <x v="4"/>
    <x v="317"/>
    <x v="4"/>
    <x v="4"/>
    <d v="2013-12-11T16:14:43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x v="258"/>
    <n v="49.880281690140848"/>
    <x v="0"/>
    <x v="4"/>
    <x v="318"/>
    <x v="2"/>
    <x v="4"/>
    <d v="2013-03-26T23:55:51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x v="259"/>
    <n v="110.47058823529412"/>
    <x v="0"/>
    <x v="4"/>
    <x v="319"/>
    <x v="4"/>
    <x v="8"/>
    <d v="2010-02-02T07:59:0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x v="260"/>
    <n v="134.91139240506328"/>
    <x v="0"/>
    <x v="4"/>
    <x v="320"/>
    <x v="4"/>
    <x v="0"/>
    <d v="2015-12-22T23:00:00"/>
    <s v="Dec"/>
    <s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x v="261"/>
    <n v="106.62314540059347"/>
    <x v="0"/>
    <x v="4"/>
    <x v="321"/>
    <x v="9"/>
    <x v="2"/>
    <d v="2016-11-08T11:43:06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x v="262"/>
    <n v="145.04301075268816"/>
    <x v="0"/>
    <x v="4"/>
    <x v="322"/>
    <x v="6"/>
    <x v="2"/>
    <d v="2016-05-13T13:40:48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x v="263"/>
    <n v="114.58620689655173"/>
    <x v="0"/>
    <x v="4"/>
    <x v="323"/>
    <x v="4"/>
    <x v="2"/>
    <d v="2016-12-21T07:59:00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x v="264"/>
    <n v="105.3170731707317"/>
    <x v="0"/>
    <x v="4"/>
    <x v="324"/>
    <x v="0"/>
    <x v="0"/>
    <d v="2015-08-01T15:01:48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x v="265"/>
    <n v="70.921195652173907"/>
    <x v="0"/>
    <x v="4"/>
    <x v="325"/>
    <x v="4"/>
    <x v="2"/>
    <d v="2016-12-20T04:30:33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x v="266"/>
    <n v="147.17167680278018"/>
    <x v="0"/>
    <x v="4"/>
    <x v="326"/>
    <x v="2"/>
    <x v="1"/>
    <d v="2017-03-14T22:57:00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x v="267"/>
    <n v="160.47058823529412"/>
    <x v="0"/>
    <x v="4"/>
    <x v="327"/>
    <x v="2"/>
    <x v="0"/>
    <d v="2015-03-22T08:00:0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x v="268"/>
    <n v="156.04578313253012"/>
    <x v="0"/>
    <x v="4"/>
    <x v="328"/>
    <x v="9"/>
    <x v="0"/>
    <d v="2015-11-01T04:00:0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x v="269"/>
    <n v="63.17365269461078"/>
    <x v="0"/>
    <x v="4"/>
    <x v="329"/>
    <x v="9"/>
    <x v="0"/>
    <d v="2015-11-07T04:00:0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x v="270"/>
    <n v="104.82352941176471"/>
    <x v="0"/>
    <x v="4"/>
    <x v="330"/>
    <x v="6"/>
    <x v="4"/>
    <d v="2013-05-17T03:59:00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x v="271"/>
    <n v="97.356164383561648"/>
    <x v="0"/>
    <x v="4"/>
    <x v="331"/>
    <x v="5"/>
    <x v="2"/>
    <d v="2016-06-17T13:57:14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x v="272"/>
    <n v="203.63063063063063"/>
    <x v="0"/>
    <x v="4"/>
    <x v="332"/>
    <x v="8"/>
    <x v="0"/>
    <d v="2015-10-28T08:00:0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x v="273"/>
    <n v="188.31203007518798"/>
    <x v="0"/>
    <x v="4"/>
    <x v="333"/>
    <x v="7"/>
    <x v="2"/>
    <d v="2016-04-07T14:16:31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x v="274"/>
    <n v="146.65217391304347"/>
    <x v="0"/>
    <x v="4"/>
    <x v="334"/>
    <x v="6"/>
    <x v="0"/>
    <d v="2015-05-15T19:00:0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x v="275"/>
    <n v="109.1875"/>
    <x v="0"/>
    <x v="4"/>
    <x v="335"/>
    <x v="6"/>
    <x v="0"/>
    <d v="2015-05-08T22:00:0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x v="276"/>
    <n v="59.249046653144013"/>
    <x v="0"/>
    <x v="4"/>
    <x v="336"/>
    <x v="9"/>
    <x v="0"/>
    <d v="2015-11-13T15:18:38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x v="277"/>
    <n v="97.904838709677421"/>
    <x v="0"/>
    <x v="4"/>
    <x v="337"/>
    <x v="2"/>
    <x v="0"/>
    <d v="2015-03-14T02:05:08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x v="278"/>
    <n v="70.000169491525426"/>
    <x v="0"/>
    <x v="4"/>
    <x v="338"/>
    <x v="3"/>
    <x v="2"/>
    <d v="2016-09-03T01:00:00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x v="279"/>
    <n v="72.865168539325836"/>
    <x v="0"/>
    <x v="4"/>
    <x v="339"/>
    <x v="7"/>
    <x v="0"/>
    <d v="2015-04-29T18:14:28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x v="280"/>
    <n v="146.34782608695653"/>
    <x v="0"/>
    <x v="4"/>
    <x v="340"/>
    <x v="2"/>
    <x v="1"/>
    <d v="2017-03-08T21:00:00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x v="281"/>
    <n v="67.909090909090907"/>
    <x v="0"/>
    <x v="4"/>
    <x v="341"/>
    <x v="8"/>
    <x v="3"/>
    <d v="2014-10-01T03:59:00"/>
    <s v="Oct"/>
    <s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x v="282"/>
    <n v="169.85083076923075"/>
    <x v="0"/>
    <x v="4"/>
    <x v="342"/>
    <x v="7"/>
    <x v="2"/>
    <d v="2016-04-29T18:44:25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x v="283"/>
    <n v="58.413339694656486"/>
    <x v="0"/>
    <x v="4"/>
    <x v="343"/>
    <x v="9"/>
    <x v="3"/>
    <d v="2014-11-14T03:00:00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x v="284"/>
    <n v="119.99298245614035"/>
    <x v="0"/>
    <x v="4"/>
    <x v="344"/>
    <x v="6"/>
    <x v="0"/>
    <d v="2015-06-01T02:20:0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x v="285"/>
    <n v="99.860335195530723"/>
    <x v="0"/>
    <x v="4"/>
    <x v="345"/>
    <x v="6"/>
    <x v="0"/>
    <d v="2015-05-20T22:39:5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x v="286"/>
    <n v="90.579148936170213"/>
    <x v="0"/>
    <x v="4"/>
    <x v="346"/>
    <x v="8"/>
    <x v="0"/>
    <d v="2015-10-14T12:00:21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x v="287"/>
    <n v="117.77361477572559"/>
    <x v="0"/>
    <x v="4"/>
    <x v="347"/>
    <x v="9"/>
    <x v="0"/>
    <d v="2015-11-14T12:53:29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x v="288"/>
    <n v="86.554621848739501"/>
    <x v="0"/>
    <x v="4"/>
    <x v="348"/>
    <x v="3"/>
    <x v="0"/>
    <d v="2015-08-21T14:05:16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x v="289"/>
    <n v="71.899281437125751"/>
    <x v="0"/>
    <x v="4"/>
    <x v="349"/>
    <x v="1"/>
    <x v="1"/>
    <d v="2017-02-24T11:58:28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x v="290"/>
    <n v="129.81900452488688"/>
    <x v="0"/>
    <x v="4"/>
    <x v="350"/>
    <x v="10"/>
    <x v="2"/>
    <d v="2016-09-11T03:59:00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x v="291"/>
    <n v="44.912863070539416"/>
    <x v="0"/>
    <x v="4"/>
    <x v="351"/>
    <x v="2"/>
    <x v="2"/>
    <d v="2016-04-07T22:09:14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x v="292"/>
    <n v="40.755244755244753"/>
    <x v="0"/>
    <x v="4"/>
    <x v="352"/>
    <x v="8"/>
    <x v="3"/>
    <d v="2014-10-08T04:01:08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x v="293"/>
    <n v="103.52394779771615"/>
    <x v="0"/>
    <x v="4"/>
    <x v="353"/>
    <x v="9"/>
    <x v="0"/>
    <d v="2015-11-19T20:00:19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x v="294"/>
    <n v="125.44827586206897"/>
    <x v="0"/>
    <x v="4"/>
    <x v="354"/>
    <x v="7"/>
    <x v="2"/>
    <d v="2016-04-08T18:52:01"/>
    <s v="Apr"/>
    <s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x v="295"/>
    <n v="246.60606060606059"/>
    <x v="0"/>
    <x v="4"/>
    <x v="355"/>
    <x v="9"/>
    <x v="3"/>
    <d v="2014-12-01T08:03:14"/>
    <s v="Dec"/>
    <s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x v="296"/>
    <n v="79.401340206185566"/>
    <x v="0"/>
    <x v="4"/>
    <x v="356"/>
    <x v="2"/>
    <x v="2"/>
    <d v="2016-03-16T18:16:33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x v="297"/>
    <n v="86.138613861386133"/>
    <x v="0"/>
    <x v="4"/>
    <x v="357"/>
    <x v="7"/>
    <x v="0"/>
    <d v="2015-04-24T05:19:57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x v="298"/>
    <n v="193.04868913857678"/>
    <x v="0"/>
    <x v="4"/>
    <x v="358"/>
    <x v="5"/>
    <x v="2"/>
    <d v="2016-06-15T15:00:00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x v="299"/>
    <n v="84.023178807947019"/>
    <x v="0"/>
    <x v="4"/>
    <x v="359"/>
    <x v="9"/>
    <x v="3"/>
    <d v="2014-11-14T05:12:00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x v="300"/>
    <n v="139.82758620689654"/>
    <x v="0"/>
    <x v="4"/>
    <x v="360"/>
    <x v="0"/>
    <x v="0"/>
    <d v="2015-07-23T03:11:0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x v="301"/>
    <n v="109.82189265536722"/>
    <x v="0"/>
    <x v="4"/>
    <x v="361"/>
    <x v="9"/>
    <x v="3"/>
    <d v="2014-11-23T01:01:46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x v="302"/>
    <n v="139.53488372093022"/>
    <x v="0"/>
    <x v="4"/>
    <x v="362"/>
    <x v="3"/>
    <x v="3"/>
    <d v="2014-08-08T00:00:00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x v="303"/>
    <n v="347.84615384615387"/>
    <x v="0"/>
    <x v="4"/>
    <x v="363"/>
    <x v="7"/>
    <x v="7"/>
    <d v="2010-05-02T19:22:0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x v="304"/>
    <n v="68.24159292035398"/>
    <x v="0"/>
    <x v="4"/>
    <x v="364"/>
    <x v="5"/>
    <x v="3"/>
    <d v="2014-06-21T03:59:00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x v="305"/>
    <n v="239.93846153846152"/>
    <x v="0"/>
    <x v="4"/>
    <x v="365"/>
    <x v="1"/>
    <x v="3"/>
    <d v="2014-02-28T14:33:19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x v="306"/>
    <n v="287.31343283582089"/>
    <x v="0"/>
    <x v="4"/>
    <x v="366"/>
    <x v="6"/>
    <x v="5"/>
    <d v="2012-05-20T19:01:58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x v="307"/>
    <n v="86.84882352941176"/>
    <x v="0"/>
    <x v="4"/>
    <x v="367"/>
    <x v="7"/>
    <x v="4"/>
    <d v="2013-05-01T04:59:00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x v="308"/>
    <n v="81.84905660377359"/>
    <x v="0"/>
    <x v="4"/>
    <x v="368"/>
    <x v="2"/>
    <x v="0"/>
    <d v="2015-03-15T13:32:02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x v="309"/>
    <n v="42.874970059880241"/>
    <x v="0"/>
    <x v="4"/>
    <x v="369"/>
    <x v="11"/>
    <x v="6"/>
    <d v="2012-01-15T13:14:29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x v="310"/>
    <n v="709.41860465116281"/>
    <x v="0"/>
    <x v="4"/>
    <x v="370"/>
    <x v="11"/>
    <x v="2"/>
    <d v="2017-01-06T19:05:00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x v="311"/>
    <n v="161.25517890772127"/>
    <x v="0"/>
    <x v="4"/>
    <x v="371"/>
    <x v="11"/>
    <x v="5"/>
    <d v="2013-02-01T18:25:39"/>
    <s v="Feb"/>
    <s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x v="312"/>
    <n v="41.777777777777779"/>
    <x v="0"/>
    <x v="4"/>
    <x v="372"/>
    <x v="2"/>
    <x v="2"/>
    <d v="2016-04-05T16:00:00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x v="313"/>
    <n v="89.887640449438209"/>
    <x v="0"/>
    <x v="4"/>
    <x v="373"/>
    <x v="0"/>
    <x v="5"/>
    <d v="2012-07-18T21:53:18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x v="314"/>
    <n v="45.051724137931032"/>
    <x v="0"/>
    <x v="4"/>
    <x v="374"/>
    <x v="10"/>
    <x v="6"/>
    <d v="2011-09-16T21:20:31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x v="43"/>
    <n v="42.857142857142854"/>
    <x v="0"/>
    <x v="4"/>
    <x v="375"/>
    <x v="1"/>
    <x v="3"/>
    <d v="2014-03-01T17:18:00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x v="315"/>
    <n v="54.083333333333336"/>
    <x v="0"/>
    <x v="4"/>
    <x v="376"/>
    <x v="3"/>
    <x v="2"/>
    <d v="2016-08-25T10:51:56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x v="316"/>
    <n v="103.21804511278195"/>
    <x v="0"/>
    <x v="4"/>
    <x v="377"/>
    <x v="9"/>
    <x v="0"/>
    <d v="2015-11-14T07:01:0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x v="317"/>
    <n v="40.397590361445786"/>
    <x v="0"/>
    <x v="4"/>
    <x v="378"/>
    <x v="1"/>
    <x v="2"/>
    <d v="2016-01-25T23:52:00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x v="318"/>
    <n v="116.85906040268456"/>
    <x v="0"/>
    <x v="4"/>
    <x v="379"/>
    <x v="7"/>
    <x v="5"/>
    <d v="2012-05-03T16:31:12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x v="319"/>
    <n v="115.51020408163265"/>
    <x v="0"/>
    <x v="4"/>
    <x v="380"/>
    <x v="11"/>
    <x v="0"/>
    <d v="2016-01-23T17:16:32"/>
    <s v="Jan"/>
    <s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x v="320"/>
    <n v="104.31274900398407"/>
    <x v="0"/>
    <x v="4"/>
    <x v="381"/>
    <x v="0"/>
    <x v="5"/>
    <d v="2012-07-30T05:00:00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x v="321"/>
    <n v="69.772727272727266"/>
    <x v="0"/>
    <x v="4"/>
    <x v="382"/>
    <x v="10"/>
    <x v="5"/>
    <d v="2012-09-06T17:01:40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x v="322"/>
    <n v="43.020833333333336"/>
    <x v="0"/>
    <x v="4"/>
    <x v="383"/>
    <x v="6"/>
    <x v="3"/>
    <d v="2014-05-19T02:49:19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x v="323"/>
    <n v="58.540469973890339"/>
    <x v="0"/>
    <x v="4"/>
    <x v="384"/>
    <x v="11"/>
    <x v="3"/>
    <d v="2015-01-06T18:45:47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x v="324"/>
    <n v="111.79535864978902"/>
    <x v="0"/>
    <x v="4"/>
    <x v="385"/>
    <x v="9"/>
    <x v="3"/>
    <d v="2014-11-21T15:01:41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x v="325"/>
    <n v="46.230769230769234"/>
    <x v="0"/>
    <x v="4"/>
    <x v="386"/>
    <x v="3"/>
    <x v="0"/>
    <d v="2015-08-10T22:49:51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x v="326"/>
    <n v="144.69039145907473"/>
    <x v="0"/>
    <x v="4"/>
    <x v="387"/>
    <x v="3"/>
    <x v="0"/>
    <d v="2015-08-15T06:00:0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x v="327"/>
    <n v="88.845070422535215"/>
    <x v="0"/>
    <x v="4"/>
    <x v="388"/>
    <x v="0"/>
    <x v="2"/>
    <d v="2016-07-28T01:49:40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x v="328"/>
    <n v="81.75107284768211"/>
    <x v="0"/>
    <x v="4"/>
    <x v="389"/>
    <x v="2"/>
    <x v="3"/>
    <d v="2014-03-07T22:59:00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x v="31"/>
    <n v="71.428571428571431"/>
    <x v="0"/>
    <x v="4"/>
    <x v="390"/>
    <x v="6"/>
    <x v="0"/>
    <d v="2015-05-08T00:52:52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x v="329"/>
    <n v="104.25906735751295"/>
    <x v="0"/>
    <x v="4"/>
    <x v="391"/>
    <x v="4"/>
    <x v="6"/>
    <d v="2011-12-18T00:59:00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x v="330"/>
    <n v="90.616504854368927"/>
    <x v="0"/>
    <x v="4"/>
    <x v="392"/>
    <x v="10"/>
    <x v="6"/>
    <d v="2011-09-08T03:00:00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x v="331"/>
    <n v="157.33048433048432"/>
    <x v="0"/>
    <x v="4"/>
    <x v="393"/>
    <x v="8"/>
    <x v="4"/>
    <d v="2013-10-10T17:00:52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x v="332"/>
    <n v="105.18"/>
    <x v="0"/>
    <x v="4"/>
    <x v="394"/>
    <x v="2"/>
    <x v="2"/>
    <d v="2016-04-17T18:38:0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x v="333"/>
    <n v="58.719836956521746"/>
    <x v="0"/>
    <x v="4"/>
    <x v="395"/>
    <x v="7"/>
    <x v="5"/>
    <d v="2012-04-27T21:32:00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x v="313"/>
    <n v="81.632653061224488"/>
    <x v="0"/>
    <x v="4"/>
    <x v="396"/>
    <x v="0"/>
    <x v="5"/>
    <d v="2012-07-07T13:33:26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x v="334"/>
    <n v="56.460043668122275"/>
    <x v="0"/>
    <x v="4"/>
    <x v="397"/>
    <x v="3"/>
    <x v="7"/>
    <d v="2010-09-01T03:44:00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x v="335"/>
    <n v="140.1044776119403"/>
    <x v="0"/>
    <x v="4"/>
    <x v="398"/>
    <x v="7"/>
    <x v="0"/>
    <d v="2015-04-29T19:02:06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x v="336"/>
    <n v="224.85263157894738"/>
    <x v="0"/>
    <x v="4"/>
    <x v="399"/>
    <x v="4"/>
    <x v="2"/>
    <d v="2016-12-14T12:00:00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x v="337"/>
    <n v="181.13306451612902"/>
    <x v="0"/>
    <x v="4"/>
    <x v="400"/>
    <x v="6"/>
    <x v="3"/>
    <d v="2014-05-17T03:30:00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x v="338"/>
    <n v="711.04109589041093"/>
    <x v="0"/>
    <x v="4"/>
    <x v="401"/>
    <x v="3"/>
    <x v="6"/>
    <d v="2011-08-07T20:12:50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x v="339"/>
    <n v="65.883720930232556"/>
    <x v="0"/>
    <x v="4"/>
    <x v="402"/>
    <x v="9"/>
    <x v="0"/>
    <d v="2015-11-05T13:56:57"/>
    <s v="Nov"/>
    <s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x v="340"/>
    <n v="75.185714285714283"/>
    <x v="0"/>
    <x v="4"/>
    <x v="403"/>
    <x v="0"/>
    <x v="6"/>
    <d v="2011-08-10T07:08:00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x v="341"/>
    <n v="133.14391143911439"/>
    <x v="0"/>
    <x v="4"/>
    <x v="404"/>
    <x v="1"/>
    <x v="3"/>
    <d v="2014-02-05T23:04:00"/>
    <s v="Feb"/>
    <s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x v="342"/>
    <n v="55.2"/>
    <x v="0"/>
    <x v="4"/>
    <x v="405"/>
    <x v="2"/>
    <x v="3"/>
    <d v="2014-03-06T02:02:19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x v="343"/>
    <n v="86.163714285714292"/>
    <x v="0"/>
    <x v="4"/>
    <x v="406"/>
    <x v="6"/>
    <x v="6"/>
    <d v="2011-05-09T05:59:00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x v="344"/>
    <n v="92.318181818181813"/>
    <x v="0"/>
    <x v="4"/>
    <x v="407"/>
    <x v="8"/>
    <x v="6"/>
    <d v="2011-11-19T21:54:10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x v="345"/>
    <n v="160.16473684210527"/>
    <x v="0"/>
    <x v="4"/>
    <x v="408"/>
    <x v="8"/>
    <x v="4"/>
    <d v="2013-11-05T18:39:50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x v="346"/>
    <n v="45.6"/>
    <x v="0"/>
    <x v="4"/>
    <x v="409"/>
    <x v="0"/>
    <x v="2"/>
    <d v="2016-07-22T20:42:24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x v="347"/>
    <n v="183.28571428571428"/>
    <x v="0"/>
    <x v="4"/>
    <x v="410"/>
    <x v="6"/>
    <x v="0"/>
    <d v="2015-06-18T23:33:17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x v="348"/>
    <n v="125.78838174273859"/>
    <x v="0"/>
    <x v="4"/>
    <x v="411"/>
    <x v="4"/>
    <x v="4"/>
    <d v="2013-12-22T05:00:00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x v="349"/>
    <n v="57.654545454545456"/>
    <x v="0"/>
    <x v="4"/>
    <x v="412"/>
    <x v="3"/>
    <x v="5"/>
    <d v="2012-07-25T17:49:38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x v="350"/>
    <n v="78.660818713450297"/>
    <x v="0"/>
    <x v="4"/>
    <x v="413"/>
    <x v="0"/>
    <x v="5"/>
    <d v="2012-07-19T21:03:31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x v="351"/>
    <n v="91.480769230769226"/>
    <x v="0"/>
    <x v="4"/>
    <x v="414"/>
    <x v="8"/>
    <x v="4"/>
    <d v="2013-10-12T01:31:05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x v="352"/>
    <n v="68.09809523809524"/>
    <x v="0"/>
    <x v="4"/>
    <x v="415"/>
    <x v="8"/>
    <x v="3"/>
    <d v="2014-10-17T12:00:00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x v="353"/>
    <n v="48.086800000000004"/>
    <x v="0"/>
    <x v="4"/>
    <x v="416"/>
    <x v="1"/>
    <x v="3"/>
    <d v="2014-02-08T09:30:31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x v="354"/>
    <n v="202.42307692307693"/>
    <x v="0"/>
    <x v="4"/>
    <x v="417"/>
    <x v="7"/>
    <x v="4"/>
    <d v="2013-04-08T04:33:00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x v="355"/>
    <n v="216.75"/>
    <x v="0"/>
    <x v="4"/>
    <x v="418"/>
    <x v="0"/>
    <x v="0"/>
    <d v="2015-07-23T06:46:37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x v="356"/>
    <n v="110.06849315068493"/>
    <x v="0"/>
    <x v="4"/>
    <x v="419"/>
    <x v="6"/>
    <x v="4"/>
    <d v="2013-06-29T20:13:07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x v="357"/>
    <n v="4.833333333333333"/>
    <x v="0"/>
    <x v="5"/>
    <x v="420"/>
    <x v="2"/>
    <x v="3"/>
    <d v="2014-03-14T04:40:31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x v="358"/>
    <n v="50.166666666666664"/>
    <x v="0"/>
    <x v="5"/>
    <x v="421"/>
    <x v="0"/>
    <x v="0"/>
    <d v="2015-08-21T11:47:36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x v="359"/>
    <n v="35.833333333333336"/>
    <x v="0"/>
    <x v="5"/>
    <x v="422"/>
    <x v="10"/>
    <x v="3"/>
    <d v="2014-09-11T06:14:57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x v="360"/>
    <n v="11.76923076923077"/>
    <x v="0"/>
    <x v="5"/>
    <x v="423"/>
    <x v="5"/>
    <x v="4"/>
    <d v="2013-06-05T22:13:50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x v="361"/>
    <n v="40.78"/>
    <x v="0"/>
    <x v="5"/>
    <x v="424"/>
    <x v="1"/>
    <x v="5"/>
    <d v="2012-03-26T08:01:39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x v="362"/>
    <n v="3"/>
    <x v="0"/>
    <x v="5"/>
    <x v="425"/>
    <x v="8"/>
    <x v="0"/>
    <d v="2015-11-27T21:40:04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x v="363"/>
    <n v="16.625"/>
    <x v="0"/>
    <x v="5"/>
    <x v="426"/>
    <x v="1"/>
    <x v="2"/>
    <d v="2016-03-01T17:05:14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x v="109"/>
    <e v="#DIV/0!"/>
    <x v="0"/>
    <x v="5"/>
    <x v="427"/>
    <x v="9"/>
    <x v="0"/>
    <d v="2015-10-22T18:59:00"/>
    <s v="Oct"/>
    <s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x v="364"/>
    <n v="52"/>
    <x v="0"/>
    <x v="5"/>
    <x v="428"/>
    <x v="5"/>
    <x v="3"/>
    <d v="2014-06-16T22:00:00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x v="109"/>
    <e v="#DIV/0!"/>
    <x v="0"/>
    <x v="5"/>
    <x v="429"/>
    <x v="8"/>
    <x v="8"/>
    <d v="2009-11-27T04:59:00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x v="365"/>
    <n v="4.8"/>
    <x v="0"/>
    <x v="5"/>
    <x v="430"/>
    <x v="10"/>
    <x v="4"/>
    <d v="2013-09-11T02:34:27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x v="366"/>
    <n v="51.875"/>
    <x v="0"/>
    <x v="5"/>
    <x v="431"/>
    <x v="0"/>
    <x v="2"/>
    <d v="2016-07-05T20:54:43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x v="367"/>
    <n v="71.25"/>
    <x v="0"/>
    <x v="5"/>
    <x v="432"/>
    <x v="10"/>
    <x v="0"/>
    <d v="2015-10-21T17:26:21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x v="109"/>
    <e v="#DIV/0!"/>
    <x v="0"/>
    <x v="5"/>
    <x v="433"/>
    <x v="10"/>
    <x v="0"/>
    <d v="2015-10-11T15:07:02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x v="152"/>
    <n v="62.5"/>
    <x v="0"/>
    <x v="5"/>
    <x v="434"/>
    <x v="9"/>
    <x v="4"/>
    <d v="2013-12-01T21:01:42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x v="368"/>
    <n v="1"/>
    <x v="0"/>
    <x v="5"/>
    <x v="435"/>
    <x v="10"/>
    <x v="4"/>
    <d v="2013-09-13T17:56:20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x v="109"/>
    <e v="#DIV/0!"/>
    <x v="0"/>
    <x v="5"/>
    <x v="436"/>
    <x v="3"/>
    <x v="4"/>
    <d v="2013-07-31T08:41:53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x v="109"/>
    <e v="#DIV/0!"/>
    <x v="0"/>
    <x v="5"/>
    <x v="437"/>
    <x v="10"/>
    <x v="2"/>
    <d v="2016-10-08T07:38:46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x v="369"/>
    <n v="170.54545454545453"/>
    <x v="0"/>
    <x v="5"/>
    <x v="438"/>
    <x v="9"/>
    <x v="0"/>
    <d v="2015-11-18T07:15:58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x v="109"/>
    <e v="#DIV/0!"/>
    <x v="0"/>
    <x v="5"/>
    <x v="439"/>
    <x v="9"/>
    <x v="3"/>
    <d v="2014-10-17T18:16:58"/>
    <s v="Oct"/>
    <s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x v="370"/>
    <n v="5"/>
    <x v="0"/>
    <x v="5"/>
    <x v="440"/>
    <x v="2"/>
    <x v="2"/>
    <d v="2016-03-24T22:39:13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x v="109"/>
    <e v="#DIV/0!"/>
    <x v="0"/>
    <x v="5"/>
    <x v="441"/>
    <x v="9"/>
    <x v="4"/>
    <d v="2013-11-02T19:03:16"/>
    <s v="Nov"/>
    <s v="2013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x v="371"/>
    <n v="393.58823529411762"/>
    <x v="0"/>
    <x v="5"/>
    <x v="442"/>
    <x v="1"/>
    <x v="0"/>
    <d v="2015-02-19T21:19:43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x v="370"/>
    <n v="5"/>
    <x v="0"/>
    <x v="5"/>
    <x v="443"/>
    <x v="1"/>
    <x v="3"/>
    <d v="2014-02-10T00:21:41"/>
    <s v="Feb"/>
    <s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x v="152"/>
    <n v="50"/>
    <x v="0"/>
    <x v="5"/>
    <x v="444"/>
    <x v="11"/>
    <x v="6"/>
    <d v="2012-02-15T21:46:01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x v="372"/>
    <n v="1"/>
    <x v="0"/>
    <x v="5"/>
    <x v="445"/>
    <x v="5"/>
    <x v="0"/>
    <d v="2015-05-21T08:02:55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x v="373"/>
    <n v="47.875"/>
    <x v="0"/>
    <x v="5"/>
    <x v="446"/>
    <x v="2"/>
    <x v="0"/>
    <d v="2015-03-04T02:00:2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x v="374"/>
    <n v="5"/>
    <x v="0"/>
    <x v="5"/>
    <x v="447"/>
    <x v="2"/>
    <x v="4"/>
    <d v="2013-03-23T12:19:23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x v="375"/>
    <n v="20.502500000000001"/>
    <x v="0"/>
    <x v="5"/>
    <x v="448"/>
    <x v="6"/>
    <x v="3"/>
    <d v="2014-05-14T18:11:35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x v="376"/>
    <n v="9"/>
    <x v="0"/>
    <x v="5"/>
    <x v="449"/>
    <x v="8"/>
    <x v="4"/>
    <d v="2013-10-17T13:38:05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x v="377"/>
    <n v="56.571428571428569"/>
    <x v="0"/>
    <x v="5"/>
    <x v="450"/>
    <x v="1"/>
    <x v="3"/>
    <d v="2014-02-14T22:43:20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x v="109"/>
    <e v="#DIV/0!"/>
    <x v="0"/>
    <x v="5"/>
    <x v="451"/>
    <x v="11"/>
    <x v="4"/>
    <d v="2014-01-25T17:09:51"/>
    <s v="Jan"/>
    <s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x v="378"/>
    <n v="40"/>
    <x v="0"/>
    <x v="5"/>
    <x v="452"/>
    <x v="6"/>
    <x v="0"/>
    <d v="2015-05-13T16:53:35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x v="379"/>
    <n v="13"/>
    <x v="0"/>
    <x v="5"/>
    <x v="453"/>
    <x v="2"/>
    <x v="0"/>
    <d v="2015-02-19T19:47:59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x v="380"/>
    <n v="16.399999999999999"/>
    <x v="0"/>
    <x v="5"/>
    <x v="454"/>
    <x v="9"/>
    <x v="3"/>
    <d v="2014-11-26T13:14:00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x v="381"/>
    <n v="22.5"/>
    <x v="0"/>
    <x v="5"/>
    <x v="455"/>
    <x v="7"/>
    <x v="5"/>
    <d v="2012-04-17T00:31:00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x v="382"/>
    <n v="20.333333333333332"/>
    <x v="0"/>
    <x v="5"/>
    <x v="456"/>
    <x v="8"/>
    <x v="4"/>
    <d v="2013-10-22T03:59:00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x v="109"/>
    <e v="#DIV/0!"/>
    <x v="0"/>
    <x v="5"/>
    <x v="457"/>
    <x v="3"/>
    <x v="3"/>
    <d v="2014-08-16T18:25:12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x v="383"/>
    <n v="16.755102040816325"/>
    <x v="0"/>
    <x v="5"/>
    <x v="458"/>
    <x v="6"/>
    <x v="4"/>
    <d v="2013-05-14T16:47:40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x v="384"/>
    <n v="25"/>
    <x v="0"/>
    <x v="5"/>
    <x v="459"/>
    <x v="8"/>
    <x v="6"/>
    <d v="2011-11-13T16:22:07"/>
    <s v="Nov"/>
    <s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x v="385"/>
    <n v="12.5"/>
    <x v="0"/>
    <x v="5"/>
    <x v="460"/>
    <x v="6"/>
    <x v="3"/>
    <d v="2014-06-01T04:00:00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x v="109"/>
    <e v="#DIV/0!"/>
    <x v="0"/>
    <x v="5"/>
    <x v="461"/>
    <x v="5"/>
    <x v="4"/>
    <d v="2013-06-02T20:19:27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x v="109"/>
    <e v="#DIV/0!"/>
    <x v="0"/>
    <x v="5"/>
    <x v="462"/>
    <x v="0"/>
    <x v="6"/>
    <d v="2011-08-10T03:02:21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x v="386"/>
    <n v="113.63636363636364"/>
    <x v="0"/>
    <x v="5"/>
    <x v="463"/>
    <x v="3"/>
    <x v="6"/>
    <d v="2011-09-24T17:02:33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x v="387"/>
    <n v="1"/>
    <x v="0"/>
    <x v="5"/>
    <x v="464"/>
    <x v="6"/>
    <x v="2"/>
    <d v="2016-05-18T20:22:15"/>
    <s v="May"/>
    <s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x v="388"/>
    <n v="17.25"/>
    <x v="0"/>
    <x v="5"/>
    <x v="465"/>
    <x v="0"/>
    <x v="3"/>
    <d v="2014-06-27T02:52:54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x v="389"/>
    <n v="15.2"/>
    <x v="0"/>
    <x v="5"/>
    <x v="466"/>
    <x v="10"/>
    <x v="5"/>
    <d v="2012-09-07T22:37:44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x v="390"/>
    <n v="110.64102564102564"/>
    <x v="0"/>
    <x v="5"/>
    <x v="467"/>
    <x v="10"/>
    <x v="5"/>
    <d v="2012-09-28T16:18:54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x v="109"/>
    <e v="#DIV/0!"/>
    <x v="0"/>
    <x v="5"/>
    <x v="468"/>
    <x v="5"/>
    <x v="5"/>
    <d v="2012-07-11T03:51:05"/>
    <s v="Jul"/>
    <s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x v="109"/>
    <e v="#DIV/0!"/>
    <x v="0"/>
    <x v="5"/>
    <x v="469"/>
    <x v="3"/>
    <x v="3"/>
    <d v="2014-09-05T23:45:2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x v="391"/>
    <n v="25.5"/>
    <x v="0"/>
    <x v="5"/>
    <x v="470"/>
    <x v="4"/>
    <x v="4"/>
    <d v="2014-01-16T04:00:00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x v="392"/>
    <n v="38.476470588235294"/>
    <x v="0"/>
    <x v="5"/>
    <x v="471"/>
    <x v="7"/>
    <x v="3"/>
    <d v="2014-04-19T16:19:39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x v="393"/>
    <n v="28.2"/>
    <x v="0"/>
    <x v="5"/>
    <x v="472"/>
    <x v="3"/>
    <x v="3"/>
    <d v="2014-08-23T22:08:38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x v="394"/>
    <n v="61.5"/>
    <x v="0"/>
    <x v="5"/>
    <x v="473"/>
    <x v="10"/>
    <x v="3"/>
    <d v="2014-09-17T16:45:19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x v="395"/>
    <n v="1"/>
    <x v="0"/>
    <x v="5"/>
    <x v="474"/>
    <x v="1"/>
    <x v="1"/>
    <d v="2017-02-17T07:53:49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x v="109"/>
    <e v="#DIV/0!"/>
    <x v="0"/>
    <x v="5"/>
    <x v="475"/>
    <x v="6"/>
    <x v="0"/>
    <d v="2015-05-06T02:04:03"/>
    <s v="May"/>
    <s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x v="396"/>
    <n v="39.569274193548388"/>
    <x v="0"/>
    <x v="5"/>
    <x v="476"/>
    <x v="6"/>
    <x v="3"/>
    <d v="2014-06-03T03:59:00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x v="109"/>
    <e v="#DIV/0!"/>
    <x v="0"/>
    <x v="5"/>
    <x v="477"/>
    <x v="7"/>
    <x v="5"/>
    <d v="2012-05-18T20:02:14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x v="109"/>
    <e v="#DIV/0!"/>
    <x v="0"/>
    <x v="5"/>
    <x v="478"/>
    <x v="7"/>
    <x v="0"/>
    <d v="2015-04-01T20:51:49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x v="397"/>
    <n v="88.8"/>
    <x v="0"/>
    <x v="5"/>
    <x v="479"/>
    <x v="8"/>
    <x v="3"/>
    <d v="2014-11-21T10:47:15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x v="398"/>
    <n v="55.457142857142856"/>
    <x v="0"/>
    <x v="5"/>
    <x v="480"/>
    <x v="3"/>
    <x v="4"/>
    <d v="2013-08-09T12:00:15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x v="399"/>
    <n v="87.142857142857139"/>
    <x v="0"/>
    <x v="5"/>
    <x v="481"/>
    <x v="8"/>
    <x v="5"/>
    <d v="2012-10-10T16:08:09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x v="370"/>
    <n v="10"/>
    <x v="0"/>
    <x v="5"/>
    <x v="482"/>
    <x v="7"/>
    <x v="2"/>
    <d v="2016-04-14T14:34:00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x v="400"/>
    <n v="51.224489795918366"/>
    <x v="0"/>
    <x v="5"/>
    <x v="483"/>
    <x v="4"/>
    <x v="5"/>
    <d v="2013-01-29T04:44:32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x v="401"/>
    <n v="13.545454545454545"/>
    <x v="0"/>
    <x v="5"/>
    <x v="484"/>
    <x v="8"/>
    <x v="0"/>
    <d v="2015-11-05T23:32:52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x v="402"/>
    <n v="66.520080000000007"/>
    <x v="0"/>
    <x v="5"/>
    <x v="485"/>
    <x v="6"/>
    <x v="4"/>
    <d v="2013-05-17T12:08:19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x v="403"/>
    <n v="50"/>
    <x v="0"/>
    <x v="5"/>
    <x v="486"/>
    <x v="5"/>
    <x v="3"/>
    <d v="2014-06-01T22:37:19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x v="109"/>
    <e v="#DIV/0!"/>
    <x v="0"/>
    <x v="5"/>
    <x v="487"/>
    <x v="9"/>
    <x v="2"/>
    <d v="2016-12-25T15:16:34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x v="109"/>
    <e v="#DIV/0!"/>
    <x v="0"/>
    <x v="5"/>
    <x v="488"/>
    <x v="11"/>
    <x v="2"/>
    <d v="2017-01-09T01:18:20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x v="404"/>
    <n v="71.666666666666671"/>
    <x v="0"/>
    <x v="5"/>
    <x v="489"/>
    <x v="11"/>
    <x v="6"/>
    <d v="2012-01-05T11:33:00"/>
    <s v="Jan"/>
    <s v="2012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x v="109"/>
    <e v="#DIV/0!"/>
    <x v="0"/>
    <x v="5"/>
    <x v="490"/>
    <x v="3"/>
    <x v="5"/>
    <d v="2012-08-22T23:14:4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x v="109"/>
    <e v="#DIV/0!"/>
    <x v="0"/>
    <x v="5"/>
    <x v="491"/>
    <x v="11"/>
    <x v="0"/>
    <d v="2016-01-27T23:34:59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x v="109"/>
    <e v="#DIV/0!"/>
    <x v="0"/>
    <x v="5"/>
    <x v="492"/>
    <x v="10"/>
    <x v="2"/>
    <d v="2016-10-13T00:50:30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x v="109"/>
    <e v="#DIV/0!"/>
    <x v="0"/>
    <x v="5"/>
    <x v="493"/>
    <x v="6"/>
    <x v="0"/>
    <d v="2015-05-20T17:25:38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x v="405"/>
    <n v="10.333333333333334"/>
    <x v="0"/>
    <x v="5"/>
    <x v="494"/>
    <x v="0"/>
    <x v="3"/>
    <d v="2014-07-03T03:00:00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x v="109"/>
    <e v="#DIV/0!"/>
    <x v="0"/>
    <x v="5"/>
    <x v="495"/>
    <x v="0"/>
    <x v="0"/>
    <d v="2015-07-16T19:51:45"/>
    <s v="Jul"/>
    <s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x v="406"/>
    <n v="1"/>
    <x v="0"/>
    <x v="5"/>
    <x v="496"/>
    <x v="11"/>
    <x v="4"/>
    <d v="2014-02-10T22:21:14"/>
    <s v="Feb"/>
    <s v="20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x v="407"/>
    <n v="10"/>
    <x v="0"/>
    <x v="5"/>
    <x v="497"/>
    <x v="4"/>
    <x v="3"/>
    <d v="2014-12-25T05:00:00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x v="408"/>
    <n v="136.09090909090909"/>
    <x v="0"/>
    <x v="5"/>
    <x v="498"/>
    <x v="4"/>
    <x v="6"/>
    <d v="2011-12-23T18:17:29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x v="409"/>
    <n v="73.461538461538467"/>
    <x v="0"/>
    <x v="5"/>
    <x v="499"/>
    <x v="10"/>
    <x v="8"/>
    <d v="2009-10-12T20:59:00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x v="410"/>
    <n v="53.75"/>
    <x v="0"/>
    <x v="5"/>
    <x v="500"/>
    <x v="7"/>
    <x v="7"/>
    <d v="2010-05-08T22:16:00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x v="109"/>
    <e v="#DIV/0!"/>
    <x v="0"/>
    <x v="5"/>
    <x v="501"/>
    <x v="0"/>
    <x v="6"/>
    <d v="2011-07-09T05:37:31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x v="411"/>
    <n v="57.5"/>
    <x v="0"/>
    <x v="5"/>
    <x v="502"/>
    <x v="2"/>
    <x v="5"/>
    <d v="2012-03-18T12:17:0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x v="412"/>
    <n v="12.666666666666666"/>
    <x v="0"/>
    <x v="5"/>
    <x v="503"/>
    <x v="11"/>
    <x v="3"/>
    <d v="2015-01-17T12:38:2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x v="413"/>
    <n v="67"/>
    <x v="0"/>
    <x v="5"/>
    <x v="504"/>
    <x v="2"/>
    <x v="5"/>
    <d v="2012-04-10T22:36:27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x v="414"/>
    <n v="3.7142857142857144"/>
    <x v="0"/>
    <x v="5"/>
    <x v="505"/>
    <x v="4"/>
    <x v="0"/>
    <d v="2015-12-25T02:21:26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x v="415"/>
    <n v="250"/>
    <x v="0"/>
    <x v="5"/>
    <x v="506"/>
    <x v="3"/>
    <x v="4"/>
    <d v="2013-08-10T13:15:20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x v="416"/>
    <n v="64"/>
    <x v="0"/>
    <x v="5"/>
    <x v="507"/>
    <x v="8"/>
    <x v="5"/>
    <d v="2012-10-19T23:00:57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x v="417"/>
    <n v="133.33333333333334"/>
    <x v="0"/>
    <x v="5"/>
    <x v="508"/>
    <x v="7"/>
    <x v="5"/>
    <d v="2012-05-25T14:14:00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x v="418"/>
    <n v="10"/>
    <x v="0"/>
    <x v="5"/>
    <x v="509"/>
    <x v="5"/>
    <x v="0"/>
    <d v="2015-06-28T15:09:3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x v="109"/>
    <e v="#DIV/0!"/>
    <x v="0"/>
    <x v="5"/>
    <x v="510"/>
    <x v="1"/>
    <x v="2"/>
    <d v="2016-03-01T04:13:59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x v="419"/>
    <n v="30"/>
    <x v="0"/>
    <x v="5"/>
    <x v="511"/>
    <x v="7"/>
    <x v="4"/>
    <d v="2013-04-06T06:16:22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x v="420"/>
    <n v="5.5"/>
    <x v="0"/>
    <x v="5"/>
    <x v="512"/>
    <x v="9"/>
    <x v="2"/>
    <d v="2016-11-20T18:48:47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x v="421"/>
    <n v="102.38235294117646"/>
    <x v="0"/>
    <x v="5"/>
    <x v="513"/>
    <x v="3"/>
    <x v="2"/>
    <d v="2016-08-15T07:00:00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x v="422"/>
    <n v="16.666666666666668"/>
    <x v="0"/>
    <x v="5"/>
    <x v="514"/>
    <x v="3"/>
    <x v="3"/>
    <d v="2014-08-09T14:44:07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x v="423"/>
    <n v="725.02941176470586"/>
    <x v="0"/>
    <x v="5"/>
    <x v="515"/>
    <x v="4"/>
    <x v="0"/>
    <d v="2015-12-29T11:46:41"/>
    <s v="Dec"/>
    <s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x v="109"/>
    <e v="#DIV/0!"/>
    <x v="0"/>
    <x v="5"/>
    <x v="516"/>
    <x v="7"/>
    <x v="0"/>
    <d v="2015-05-27T18:41:2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x v="424"/>
    <n v="68.333333333333329"/>
    <x v="0"/>
    <x v="5"/>
    <x v="517"/>
    <x v="1"/>
    <x v="1"/>
    <d v="2017-02-02T14:46:0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x v="109"/>
    <e v="#DIV/0!"/>
    <x v="0"/>
    <x v="5"/>
    <x v="518"/>
    <x v="10"/>
    <x v="0"/>
    <d v="2015-09-06T14:46:0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x v="425"/>
    <n v="39.228571428571428"/>
    <x v="0"/>
    <x v="5"/>
    <x v="519"/>
    <x v="4"/>
    <x v="5"/>
    <d v="2012-12-05T09:23:41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x v="426"/>
    <n v="150.14705882352942"/>
    <x v="1"/>
    <x v="6"/>
    <x v="520"/>
    <x v="4"/>
    <x v="0"/>
    <d v="2015-12-10T16:51:01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x v="427"/>
    <n v="93.428571428571431"/>
    <x v="1"/>
    <x v="6"/>
    <x v="521"/>
    <x v="9"/>
    <x v="2"/>
    <d v="2016-11-01T04:59:00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x v="89"/>
    <n v="110.96774193548387"/>
    <x v="1"/>
    <x v="6"/>
    <x v="522"/>
    <x v="7"/>
    <x v="2"/>
    <d v="2016-03-20T23:58:45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x v="428"/>
    <n v="71.785714285714292"/>
    <x v="1"/>
    <x v="6"/>
    <x v="523"/>
    <x v="10"/>
    <x v="0"/>
    <d v="2015-09-21T03:11:16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x v="429"/>
    <n v="29.258076923076924"/>
    <x v="1"/>
    <x v="6"/>
    <x v="524"/>
    <x v="5"/>
    <x v="2"/>
    <d v="2016-06-01T17:12:49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x v="31"/>
    <n v="1000"/>
    <x v="1"/>
    <x v="6"/>
    <x v="525"/>
    <x v="3"/>
    <x v="3"/>
    <d v="2014-09-13T09:37:21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x v="430"/>
    <n v="74.347826086956516"/>
    <x v="1"/>
    <x v="6"/>
    <x v="526"/>
    <x v="3"/>
    <x v="0"/>
    <d v="2015-08-07T17:00:0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x v="431"/>
    <n v="63.829113924050631"/>
    <x v="1"/>
    <x v="6"/>
    <x v="527"/>
    <x v="1"/>
    <x v="1"/>
    <d v="2017-02-17T16:05:00"/>
    <s v="Feb"/>
    <s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x v="432"/>
    <n v="44.333333333333336"/>
    <x v="1"/>
    <x v="6"/>
    <x v="528"/>
    <x v="5"/>
    <x v="0"/>
    <d v="2015-06-21T21:20:0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x v="433"/>
    <n v="86.944444444444443"/>
    <x v="1"/>
    <x v="6"/>
    <x v="529"/>
    <x v="11"/>
    <x v="2"/>
    <d v="2017-01-11T05:00:00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x v="434"/>
    <n v="126.55172413793103"/>
    <x v="1"/>
    <x v="6"/>
    <x v="530"/>
    <x v="0"/>
    <x v="0"/>
    <d v="2015-06-24T02:00:0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x v="31"/>
    <n v="129.03225806451613"/>
    <x v="1"/>
    <x v="6"/>
    <x v="531"/>
    <x v="4"/>
    <x v="2"/>
    <d v="2016-12-17T06:59:00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x v="435"/>
    <n v="71.242774566473983"/>
    <x v="1"/>
    <x v="6"/>
    <x v="532"/>
    <x v="6"/>
    <x v="2"/>
    <d v="2016-05-13T00:10:08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x v="20"/>
    <n v="117.88235294117646"/>
    <x v="1"/>
    <x v="6"/>
    <x v="533"/>
    <x v="6"/>
    <x v="2"/>
    <d v="2016-05-16T10:26:05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x v="436"/>
    <n v="327.08333333333331"/>
    <x v="1"/>
    <x v="6"/>
    <x v="534"/>
    <x v="8"/>
    <x v="0"/>
    <d v="2015-11-01T23:00:0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x v="78"/>
    <n v="34.745762711864408"/>
    <x v="1"/>
    <x v="6"/>
    <x v="535"/>
    <x v="11"/>
    <x v="2"/>
    <d v="2017-01-06T13:05:05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x v="437"/>
    <n v="100.06410256410257"/>
    <x v="1"/>
    <x v="6"/>
    <x v="536"/>
    <x v="0"/>
    <x v="0"/>
    <d v="2015-08-03T18:00:0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x v="11"/>
    <n v="40.847457627118644"/>
    <x v="1"/>
    <x v="6"/>
    <x v="537"/>
    <x v="9"/>
    <x v="0"/>
    <d v="2015-11-04T19:26:31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x v="438"/>
    <n v="252.01666666666668"/>
    <x v="1"/>
    <x v="6"/>
    <x v="538"/>
    <x v="6"/>
    <x v="2"/>
    <d v="2016-05-13T19:04:23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x v="439"/>
    <n v="25.161000000000001"/>
    <x v="1"/>
    <x v="6"/>
    <x v="539"/>
    <x v="0"/>
    <x v="2"/>
    <d v="2016-07-05T01:11:47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x v="440"/>
    <n v="1"/>
    <x v="2"/>
    <x v="7"/>
    <x v="540"/>
    <x v="1"/>
    <x v="0"/>
    <d v="2015-02-04T19:36:46"/>
    <s v="Feb"/>
    <s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x v="441"/>
    <n v="25"/>
    <x v="2"/>
    <x v="7"/>
    <x v="541"/>
    <x v="8"/>
    <x v="0"/>
    <d v="2015-10-29T01:07:14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x v="442"/>
    <n v="1"/>
    <x v="2"/>
    <x v="7"/>
    <x v="542"/>
    <x v="7"/>
    <x v="2"/>
    <d v="2016-05-03T16:41:5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x v="443"/>
    <n v="35"/>
    <x v="2"/>
    <x v="7"/>
    <x v="543"/>
    <x v="9"/>
    <x v="3"/>
    <d v="2014-11-01T02:12:42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x v="444"/>
    <n v="3"/>
    <x v="2"/>
    <x v="7"/>
    <x v="544"/>
    <x v="0"/>
    <x v="2"/>
    <d v="2016-07-04T15:46:00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x v="445"/>
    <n v="402.70588235294116"/>
    <x v="2"/>
    <x v="7"/>
    <x v="545"/>
    <x v="9"/>
    <x v="0"/>
    <d v="2015-11-15T15:13:09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x v="446"/>
    <n v="26"/>
    <x v="2"/>
    <x v="7"/>
    <x v="546"/>
    <x v="8"/>
    <x v="0"/>
    <d v="2015-10-17T16:01:55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x v="109"/>
    <e v="#DIV/0!"/>
    <x v="2"/>
    <x v="7"/>
    <x v="547"/>
    <x v="1"/>
    <x v="2"/>
    <d v="2016-02-10T16:42:44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x v="447"/>
    <n v="9"/>
    <x v="2"/>
    <x v="7"/>
    <x v="548"/>
    <x v="8"/>
    <x v="0"/>
    <d v="2015-10-29T21:40:48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x v="448"/>
    <n v="8.5"/>
    <x v="2"/>
    <x v="7"/>
    <x v="549"/>
    <x v="0"/>
    <x v="0"/>
    <d v="2015-07-08T15:17:02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x v="449"/>
    <n v="8.75"/>
    <x v="2"/>
    <x v="7"/>
    <x v="550"/>
    <x v="1"/>
    <x v="1"/>
    <d v="2017-01-31T05:00:00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x v="450"/>
    <n v="135.03571428571428"/>
    <x v="2"/>
    <x v="7"/>
    <x v="551"/>
    <x v="0"/>
    <x v="0"/>
    <d v="2015-08-01T17:53:0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x v="109"/>
    <e v="#DIV/0!"/>
    <x v="2"/>
    <x v="7"/>
    <x v="552"/>
    <x v="4"/>
    <x v="0"/>
    <d v="2016-01-09T14:48:16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x v="451"/>
    <n v="20.5"/>
    <x v="2"/>
    <x v="7"/>
    <x v="553"/>
    <x v="9"/>
    <x v="3"/>
    <d v="2014-11-14T18:16:31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x v="452"/>
    <n v="64.36363636363636"/>
    <x v="2"/>
    <x v="7"/>
    <x v="554"/>
    <x v="8"/>
    <x v="3"/>
    <d v="2014-10-19T16:26:12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x v="109"/>
    <e v="#DIV/0!"/>
    <x v="2"/>
    <x v="7"/>
    <x v="555"/>
    <x v="5"/>
    <x v="2"/>
    <d v="2016-06-12T08:29:03"/>
    <s v="Jun"/>
    <s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x v="453"/>
    <n v="200"/>
    <x v="2"/>
    <x v="7"/>
    <x v="556"/>
    <x v="11"/>
    <x v="0"/>
    <d v="2016-01-06T20:38:37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x v="454"/>
    <n v="68.3"/>
    <x v="2"/>
    <x v="7"/>
    <x v="557"/>
    <x v="4"/>
    <x v="2"/>
    <d v="2016-12-02T23:36:43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x v="109"/>
    <e v="#DIV/0!"/>
    <x v="2"/>
    <x v="7"/>
    <x v="558"/>
    <x v="2"/>
    <x v="0"/>
    <d v="2015-03-24T20:11:4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x v="455"/>
    <n v="50"/>
    <x v="2"/>
    <x v="7"/>
    <x v="559"/>
    <x v="4"/>
    <x v="0"/>
    <d v="2015-12-13T06:47:4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x v="362"/>
    <n v="4"/>
    <x v="2"/>
    <x v="7"/>
    <x v="560"/>
    <x v="4"/>
    <x v="3"/>
    <d v="2014-12-17T18:30:45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x v="456"/>
    <n v="27.5"/>
    <x v="2"/>
    <x v="7"/>
    <x v="561"/>
    <x v="8"/>
    <x v="0"/>
    <d v="2015-10-26T15:48:33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x v="109"/>
    <e v="#DIV/0!"/>
    <x v="2"/>
    <x v="7"/>
    <x v="562"/>
    <x v="4"/>
    <x v="2"/>
    <d v="2016-12-18T09:20:15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x v="457"/>
    <n v="34"/>
    <x v="2"/>
    <x v="7"/>
    <x v="563"/>
    <x v="1"/>
    <x v="0"/>
    <d v="2015-02-17T01:40:47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x v="458"/>
    <n v="1"/>
    <x v="2"/>
    <x v="7"/>
    <x v="564"/>
    <x v="2"/>
    <x v="2"/>
    <d v="2016-03-12T22:37:55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x v="109"/>
    <e v="#DIV/0!"/>
    <x v="2"/>
    <x v="7"/>
    <x v="565"/>
    <x v="0"/>
    <x v="0"/>
    <d v="2015-07-10T18:50:49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x v="459"/>
    <n v="1"/>
    <x v="2"/>
    <x v="7"/>
    <x v="566"/>
    <x v="0"/>
    <x v="2"/>
    <d v="2016-07-14T16:25:33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x v="109"/>
    <e v="#DIV/0!"/>
    <x v="2"/>
    <x v="7"/>
    <x v="567"/>
    <x v="11"/>
    <x v="3"/>
    <d v="2015-01-01T20:13:14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x v="460"/>
    <n v="49"/>
    <x v="2"/>
    <x v="7"/>
    <x v="568"/>
    <x v="11"/>
    <x v="0"/>
    <d v="2016-01-16T11:00:00"/>
    <s v="Jan"/>
    <s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x v="417"/>
    <n v="20"/>
    <x v="2"/>
    <x v="7"/>
    <x v="569"/>
    <x v="11"/>
    <x v="0"/>
    <d v="2016-01-01T20:20:12"/>
    <s v="Jan"/>
    <s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x v="461"/>
    <n v="142"/>
    <x v="2"/>
    <x v="7"/>
    <x v="570"/>
    <x v="1"/>
    <x v="2"/>
    <d v="2016-02-18T19:09:29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x v="462"/>
    <n v="53"/>
    <x v="2"/>
    <x v="7"/>
    <x v="571"/>
    <x v="3"/>
    <x v="0"/>
    <d v="2015-07-27T03:59:0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x v="109"/>
    <e v="#DIV/0!"/>
    <x v="2"/>
    <x v="7"/>
    <x v="572"/>
    <x v="9"/>
    <x v="0"/>
    <d v="2015-11-04T18:11:28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x v="463"/>
    <n v="38.444444444444443"/>
    <x v="2"/>
    <x v="7"/>
    <x v="573"/>
    <x v="4"/>
    <x v="3"/>
    <d v="2015-01-18T01:12:00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x v="464"/>
    <n v="20"/>
    <x v="2"/>
    <x v="7"/>
    <x v="574"/>
    <x v="8"/>
    <x v="2"/>
    <d v="2016-10-19T10:38:27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x v="465"/>
    <n v="64.75"/>
    <x v="2"/>
    <x v="7"/>
    <x v="575"/>
    <x v="5"/>
    <x v="0"/>
    <d v="2015-06-13T16:37:23"/>
    <s v="Jun"/>
    <s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x v="466"/>
    <n v="1"/>
    <x v="2"/>
    <x v="7"/>
    <x v="576"/>
    <x v="1"/>
    <x v="0"/>
    <d v="2015-03-28T10:19:12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x v="418"/>
    <n v="10"/>
    <x v="2"/>
    <x v="7"/>
    <x v="577"/>
    <x v="7"/>
    <x v="2"/>
    <d v="2016-05-20T14:08:22"/>
    <s v="May"/>
    <s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x v="467"/>
    <n v="2"/>
    <x v="2"/>
    <x v="7"/>
    <x v="578"/>
    <x v="10"/>
    <x v="0"/>
    <d v="2015-09-07T13:53:13"/>
    <s v="Sep"/>
    <s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x v="468"/>
    <n v="35"/>
    <x v="2"/>
    <x v="7"/>
    <x v="579"/>
    <x v="4"/>
    <x v="3"/>
    <d v="2014-12-25T20:27:0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x v="108"/>
    <n v="1"/>
    <x v="2"/>
    <x v="7"/>
    <x v="580"/>
    <x v="10"/>
    <x v="2"/>
    <d v="2016-09-22T21:47:47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x v="109"/>
    <e v="#DIV/0!"/>
    <x v="2"/>
    <x v="7"/>
    <x v="581"/>
    <x v="3"/>
    <x v="0"/>
    <d v="2015-08-02T00:18:24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x v="109"/>
    <e v="#DIV/0!"/>
    <x v="2"/>
    <x v="7"/>
    <x v="582"/>
    <x v="2"/>
    <x v="0"/>
    <d v="2015-03-15T18:00:00"/>
    <s v="Mar"/>
    <s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x v="469"/>
    <n v="1"/>
    <x v="2"/>
    <x v="7"/>
    <x v="583"/>
    <x v="2"/>
    <x v="0"/>
    <d v="2015-03-19T21:31:27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x v="460"/>
    <n v="5"/>
    <x v="2"/>
    <x v="7"/>
    <x v="584"/>
    <x v="2"/>
    <x v="0"/>
    <d v="2015-03-16T16:11:56"/>
    <s v="Mar"/>
    <s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x v="109"/>
    <e v="#DIV/0!"/>
    <x v="2"/>
    <x v="7"/>
    <x v="585"/>
    <x v="9"/>
    <x v="0"/>
    <d v="2015-12-01T00:00:00"/>
    <s v="Dec"/>
    <s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x v="470"/>
    <n v="14"/>
    <x v="2"/>
    <x v="7"/>
    <x v="586"/>
    <x v="1"/>
    <x v="0"/>
    <d v="2015-02-15T20:30:07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x v="471"/>
    <n v="389.28571428571428"/>
    <x v="2"/>
    <x v="7"/>
    <x v="587"/>
    <x v="7"/>
    <x v="0"/>
    <d v="2015-04-16T18:10:33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x v="472"/>
    <n v="150.5"/>
    <x v="2"/>
    <x v="7"/>
    <x v="588"/>
    <x v="8"/>
    <x v="2"/>
    <d v="2016-11-17T19:28:06"/>
    <s v="Nov"/>
    <s v="201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x v="473"/>
    <n v="1"/>
    <x v="2"/>
    <x v="7"/>
    <x v="589"/>
    <x v="0"/>
    <x v="0"/>
    <d v="2015-07-08T14:44:59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x v="474"/>
    <n v="24.777777777777779"/>
    <x v="2"/>
    <x v="7"/>
    <x v="590"/>
    <x v="1"/>
    <x v="2"/>
    <d v="2016-02-08T13:01:00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x v="475"/>
    <n v="30.5"/>
    <x v="2"/>
    <x v="7"/>
    <x v="591"/>
    <x v="0"/>
    <x v="0"/>
    <d v="2015-07-22T13:02:1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x v="422"/>
    <n v="250"/>
    <x v="2"/>
    <x v="7"/>
    <x v="592"/>
    <x v="4"/>
    <x v="3"/>
    <d v="2014-12-03T05:34:20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x v="476"/>
    <n v="16.428571428571427"/>
    <x v="2"/>
    <x v="7"/>
    <x v="593"/>
    <x v="7"/>
    <x v="0"/>
    <d v="2015-04-06T15:15:45"/>
    <s v="Apr"/>
    <s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x v="477"/>
    <n v="13"/>
    <x v="2"/>
    <x v="7"/>
    <x v="594"/>
    <x v="7"/>
    <x v="2"/>
    <d v="2016-04-16T18:43:26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x v="478"/>
    <n v="53.25"/>
    <x v="2"/>
    <x v="7"/>
    <x v="595"/>
    <x v="7"/>
    <x v="0"/>
    <d v="2015-05-04T01:40:38"/>
    <s v="May"/>
    <s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x v="479"/>
    <n v="3"/>
    <x v="2"/>
    <x v="7"/>
    <x v="596"/>
    <x v="9"/>
    <x v="2"/>
    <d v="2016-11-02T21:31:3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x v="480"/>
    <n v="10"/>
    <x v="2"/>
    <x v="7"/>
    <x v="597"/>
    <x v="0"/>
    <x v="2"/>
    <d v="2016-07-31T16:00:00"/>
    <s v="Jul"/>
    <s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x v="481"/>
    <n v="121.42857142857143"/>
    <x v="2"/>
    <x v="7"/>
    <x v="598"/>
    <x v="4"/>
    <x v="3"/>
    <d v="2014-12-05T00:03:01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x v="482"/>
    <n v="15.5"/>
    <x v="2"/>
    <x v="7"/>
    <x v="599"/>
    <x v="2"/>
    <x v="0"/>
    <d v="2015-03-08T15:16:00"/>
    <s v="Mar"/>
    <s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x v="172"/>
    <n v="100"/>
    <x v="2"/>
    <x v="7"/>
    <x v="600"/>
    <x v="7"/>
    <x v="0"/>
    <d v="2015-05-09T19:09:22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x v="483"/>
    <n v="23.333333333333332"/>
    <x v="2"/>
    <x v="7"/>
    <x v="601"/>
    <x v="4"/>
    <x v="3"/>
    <d v="2014-12-26T20:35:39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x v="109"/>
    <e v="#DIV/0!"/>
    <x v="2"/>
    <x v="7"/>
    <x v="602"/>
    <x v="5"/>
    <x v="0"/>
    <d v="2015-06-18T19:03:35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x v="484"/>
    <n v="45.386153846153846"/>
    <x v="2"/>
    <x v="7"/>
    <x v="603"/>
    <x v="3"/>
    <x v="3"/>
    <d v="2014-08-14T15:20:2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x v="109"/>
    <e v="#DIV/0!"/>
    <x v="2"/>
    <x v="7"/>
    <x v="604"/>
    <x v="3"/>
    <x v="3"/>
    <d v="2014-08-28T00:50:56"/>
    <s v="Aug"/>
    <s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x v="485"/>
    <n v="16.375"/>
    <x v="2"/>
    <x v="7"/>
    <x v="605"/>
    <x v="3"/>
    <x v="0"/>
    <d v="2015-08-23T08:35:08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x v="418"/>
    <n v="10"/>
    <x v="2"/>
    <x v="7"/>
    <x v="606"/>
    <x v="6"/>
    <x v="0"/>
    <d v="2015-05-24T15:00:0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x v="109"/>
    <e v="#DIV/0!"/>
    <x v="2"/>
    <x v="7"/>
    <x v="607"/>
    <x v="9"/>
    <x v="0"/>
    <d v="2015-11-22T20:48:56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x v="486"/>
    <n v="292.2"/>
    <x v="2"/>
    <x v="7"/>
    <x v="608"/>
    <x v="5"/>
    <x v="0"/>
    <d v="2015-06-15T22:06:2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x v="487"/>
    <n v="5"/>
    <x v="2"/>
    <x v="7"/>
    <x v="609"/>
    <x v="9"/>
    <x v="0"/>
    <d v="2015-11-29T01:49:04"/>
    <s v="Nov"/>
    <s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x v="109"/>
    <e v="#DIV/0!"/>
    <x v="2"/>
    <x v="7"/>
    <x v="610"/>
    <x v="7"/>
    <x v="0"/>
    <d v="2015-04-22T19:56:26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x v="109"/>
    <e v="#DIV/0!"/>
    <x v="2"/>
    <x v="7"/>
    <x v="611"/>
    <x v="4"/>
    <x v="0"/>
    <d v="2016-01-19T13:27:17"/>
    <s v="Jan"/>
    <s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x v="109"/>
    <e v="#DIV/0!"/>
    <x v="2"/>
    <x v="7"/>
    <x v="612"/>
    <x v="10"/>
    <x v="2"/>
    <d v="2016-09-02T00:45:4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x v="488"/>
    <n v="105.93388429752066"/>
    <x v="2"/>
    <x v="7"/>
    <x v="613"/>
    <x v="10"/>
    <x v="0"/>
    <d v="2015-10-01T04:59:0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x v="109"/>
    <e v="#DIV/0!"/>
    <x v="2"/>
    <x v="7"/>
    <x v="614"/>
    <x v="5"/>
    <x v="2"/>
    <d v="2016-06-24T01:29:00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x v="109"/>
    <e v="#DIV/0!"/>
    <x v="2"/>
    <x v="7"/>
    <x v="615"/>
    <x v="10"/>
    <x v="0"/>
    <d v="2015-09-25T02:55:59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x v="109"/>
    <e v="#DIV/0!"/>
    <x v="2"/>
    <x v="7"/>
    <x v="616"/>
    <x v="1"/>
    <x v="1"/>
    <d v="2017-02-25T09:01:4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x v="419"/>
    <n v="20"/>
    <x v="2"/>
    <x v="7"/>
    <x v="617"/>
    <x v="7"/>
    <x v="0"/>
    <d v="2015-05-08T08:14:03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x v="109"/>
    <e v="#DIV/0!"/>
    <x v="2"/>
    <x v="7"/>
    <x v="618"/>
    <x v="4"/>
    <x v="0"/>
    <d v="2015-12-09T19:26:43"/>
    <s v="Dec"/>
    <s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x v="489"/>
    <n v="1"/>
    <x v="2"/>
    <x v="7"/>
    <x v="619"/>
    <x v="8"/>
    <x v="3"/>
    <d v="2014-11-25T16:36:30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x v="460"/>
    <n v="300"/>
    <x v="2"/>
    <x v="7"/>
    <x v="620"/>
    <x v="3"/>
    <x v="3"/>
    <d v="2014-08-25T17:12:18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x v="490"/>
    <n v="87"/>
    <x v="2"/>
    <x v="7"/>
    <x v="621"/>
    <x v="0"/>
    <x v="2"/>
    <d v="2016-07-07T23:42:17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x v="491"/>
    <n v="37.888888888888886"/>
    <x v="2"/>
    <x v="7"/>
    <x v="622"/>
    <x v="0"/>
    <x v="2"/>
    <d v="2016-07-01T18:35:38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x v="109"/>
    <e v="#DIV/0!"/>
    <x v="2"/>
    <x v="7"/>
    <x v="623"/>
    <x v="6"/>
    <x v="0"/>
    <d v="2015-05-28T00:13:17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x v="109"/>
    <e v="#DIV/0!"/>
    <x v="2"/>
    <x v="7"/>
    <x v="624"/>
    <x v="6"/>
    <x v="0"/>
    <d v="2015-05-14T23:44:01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x v="109"/>
    <e v="#DIV/0!"/>
    <x v="2"/>
    <x v="7"/>
    <x v="625"/>
    <x v="2"/>
    <x v="1"/>
    <d v="2017-03-26T20:29:3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x v="492"/>
    <n v="111.41025641025641"/>
    <x v="2"/>
    <x v="7"/>
    <x v="626"/>
    <x v="3"/>
    <x v="0"/>
    <d v="2015-08-15T13:22:0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x v="459"/>
    <n v="90"/>
    <x v="2"/>
    <x v="7"/>
    <x v="627"/>
    <x v="1"/>
    <x v="2"/>
    <d v="2016-03-14T23:00:00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x v="109"/>
    <e v="#DIV/0!"/>
    <x v="2"/>
    <x v="7"/>
    <x v="628"/>
    <x v="0"/>
    <x v="3"/>
    <d v="2014-07-13T16:37:37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x v="493"/>
    <n v="116.66666666666667"/>
    <x v="2"/>
    <x v="7"/>
    <x v="629"/>
    <x v="6"/>
    <x v="2"/>
    <d v="2016-05-14T15:18:28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x v="494"/>
    <n v="10"/>
    <x v="2"/>
    <x v="7"/>
    <x v="630"/>
    <x v="10"/>
    <x v="0"/>
    <d v="2015-09-06T05:10:0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x v="495"/>
    <n v="76.666666666666671"/>
    <x v="2"/>
    <x v="7"/>
    <x v="631"/>
    <x v="6"/>
    <x v="2"/>
    <d v="2016-05-28T18:32:09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x v="109"/>
    <e v="#DIV/0!"/>
    <x v="2"/>
    <x v="7"/>
    <x v="632"/>
    <x v="9"/>
    <x v="0"/>
    <d v="2015-11-25T16:49:2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x v="496"/>
    <n v="49.8"/>
    <x v="2"/>
    <x v="7"/>
    <x v="633"/>
    <x v="5"/>
    <x v="2"/>
    <d v="2016-06-17T23:00:00"/>
    <s v="Jun"/>
    <s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x v="459"/>
    <n v="1"/>
    <x v="2"/>
    <x v="7"/>
    <x v="634"/>
    <x v="1"/>
    <x v="0"/>
    <d v="2015-02-26T22:17:09"/>
    <s v="Feb"/>
    <s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x v="168"/>
    <n v="2"/>
    <x v="2"/>
    <x v="7"/>
    <x v="635"/>
    <x v="7"/>
    <x v="0"/>
    <d v="2015-04-12T02:12:42"/>
    <s v="Apr"/>
    <s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x v="418"/>
    <n v="4"/>
    <x v="2"/>
    <x v="7"/>
    <x v="636"/>
    <x v="5"/>
    <x v="0"/>
    <d v="2015-06-06T10:47:0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x v="109"/>
    <e v="#DIV/0!"/>
    <x v="2"/>
    <x v="7"/>
    <x v="637"/>
    <x v="1"/>
    <x v="1"/>
    <d v="2017-02-25T23:04:00"/>
    <s v="Feb"/>
    <s v="201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x v="497"/>
    <n v="3"/>
    <x v="2"/>
    <x v="7"/>
    <x v="638"/>
    <x v="1"/>
    <x v="1"/>
    <d v="2017-03-25T13:14:22"/>
    <s v="Mar"/>
    <s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x v="498"/>
    <n v="1"/>
    <x v="2"/>
    <x v="7"/>
    <x v="639"/>
    <x v="10"/>
    <x v="3"/>
    <d v="2014-10-13T13:59:55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x v="499"/>
    <n v="50.5"/>
    <x v="2"/>
    <x v="8"/>
    <x v="640"/>
    <x v="4"/>
    <x v="2"/>
    <d v="2016-11-24T23:00:00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x v="500"/>
    <n v="151.31746031746033"/>
    <x v="2"/>
    <x v="8"/>
    <x v="641"/>
    <x v="3"/>
    <x v="0"/>
    <d v="2015-08-13T13:40:48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x v="501"/>
    <n v="134.3592456301748"/>
    <x v="2"/>
    <x v="8"/>
    <x v="642"/>
    <x v="3"/>
    <x v="0"/>
    <d v="2015-08-19T15:37:54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x v="502"/>
    <n v="174.02631578947367"/>
    <x v="2"/>
    <x v="8"/>
    <x v="643"/>
    <x v="6"/>
    <x v="0"/>
    <d v="2015-05-31T15:24:3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x v="503"/>
    <n v="73.486268364348675"/>
    <x v="2"/>
    <x v="8"/>
    <x v="644"/>
    <x v="8"/>
    <x v="3"/>
    <d v="2014-10-29T01:00:00"/>
    <s v="Oct"/>
    <s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x v="504"/>
    <n v="23.518987341772153"/>
    <x v="2"/>
    <x v="8"/>
    <x v="645"/>
    <x v="3"/>
    <x v="2"/>
    <d v="2016-08-12T00:37:54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x v="505"/>
    <n v="39.074444444444445"/>
    <x v="2"/>
    <x v="8"/>
    <x v="646"/>
    <x v="3"/>
    <x v="3"/>
    <d v="2014-08-11T20:27:47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x v="506"/>
    <n v="125.94117647058823"/>
    <x v="2"/>
    <x v="8"/>
    <x v="647"/>
    <x v="2"/>
    <x v="2"/>
    <d v="2016-03-17T17:25:49"/>
    <s v="Mar"/>
    <s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x v="507"/>
    <n v="1644"/>
    <x v="2"/>
    <x v="8"/>
    <x v="648"/>
    <x v="8"/>
    <x v="3"/>
    <d v="2014-10-14T16:38:28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x v="508"/>
    <n v="42.670731707317074"/>
    <x v="2"/>
    <x v="8"/>
    <x v="649"/>
    <x v="10"/>
    <x v="3"/>
    <d v="2014-09-16T21:53:3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x v="509"/>
    <n v="35.125"/>
    <x v="2"/>
    <x v="8"/>
    <x v="650"/>
    <x v="9"/>
    <x v="3"/>
    <d v="2014-12-19T01:53:0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x v="510"/>
    <n v="239.35238095238094"/>
    <x v="2"/>
    <x v="8"/>
    <x v="651"/>
    <x v="4"/>
    <x v="3"/>
    <d v="2014-12-13T00:25:11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x v="511"/>
    <n v="107.64285714285714"/>
    <x v="2"/>
    <x v="8"/>
    <x v="652"/>
    <x v="4"/>
    <x v="2"/>
    <d v="2016-12-01T17:34:10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x v="512"/>
    <n v="95.830623306233065"/>
    <x v="2"/>
    <x v="8"/>
    <x v="653"/>
    <x v="3"/>
    <x v="0"/>
    <d v="2015-08-20T14:50:4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x v="513"/>
    <n v="31.663376110562684"/>
    <x v="2"/>
    <x v="8"/>
    <x v="654"/>
    <x v="0"/>
    <x v="0"/>
    <d v="2015-07-08T22:58:33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x v="514"/>
    <n v="42.886861313868614"/>
    <x v="2"/>
    <x v="8"/>
    <x v="655"/>
    <x v="2"/>
    <x v="0"/>
    <d v="2015-03-12T21:58:32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x v="515"/>
    <n v="122.73563218390805"/>
    <x v="2"/>
    <x v="8"/>
    <x v="656"/>
    <x v="2"/>
    <x v="2"/>
    <d v="2016-04-17T18:18:39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x v="516"/>
    <n v="190.45454545454547"/>
    <x v="2"/>
    <x v="8"/>
    <x v="657"/>
    <x v="4"/>
    <x v="0"/>
    <d v="2015-12-23T20:17:52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x v="517"/>
    <n v="109.33695652173913"/>
    <x v="2"/>
    <x v="8"/>
    <x v="658"/>
    <x v="0"/>
    <x v="0"/>
    <d v="2015-07-26T18:00:00"/>
    <s v="Jul"/>
    <s v="2015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x v="518"/>
    <n v="143.66666666666666"/>
    <x v="2"/>
    <x v="8"/>
    <x v="659"/>
    <x v="3"/>
    <x v="0"/>
    <d v="2015-08-23T14:14:5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x v="519"/>
    <n v="84.944444444444443"/>
    <x v="2"/>
    <x v="8"/>
    <x v="660"/>
    <x v="9"/>
    <x v="3"/>
    <d v="2014-11-09T18:47:59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x v="520"/>
    <n v="10.555555555555555"/>
    <x v="2"/>
    <x v="8"/>
    <x v="661"/>
    <x v="8"/>
    <x v="2"/>
    <d v="2016-10-23T15:29:19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x v="177"/>
    <n v="39"/>
    <x v="2"/>
    <x v="8"/>
    <x v="662"/>
    <x v="11"/>
    <x v="3"/>
    <d v="2015-01-16T10:30:47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x v="521"/>
    <n v="100"/>
    <x v="2"/>
    <x v="8"/>
    <x v="663"/>
    <x v="0"/>
    <x v="0"/>
    <d v="2015-07-18T20:14:16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x v="522"/>
    <n v="31.172413793103448"/>
    <x v="2"/>
    <x v="8"/>
    <x v="664"/>
    <x v="7"/>
    <x v="0"/>
    <d v="2015-04-13T15:59:3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x v="523"/>
    <n v="155.33333333333334"/>
    <x v="2"/>
    <x v="8"/>
    <x v="665"/>
    <x v="4"/>
    <x v="2"/>
    <d v="2017-01-13T17:04:21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x v="524"/>
    <n v="2"/>
    <x v="2"/>
    <x v="8"/>
    <x v="666"/>
    <x v="3"/>
    <x v="3"/>
    <d v="2014-08-17T19:58:18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x v="525"/>
    <n v="178.92857142857142"/>
    <x v="2"/>
    <x v="8"/>
    <x v="667"/>
    <x v="8"/>
    <x v="2"/>
    <d v="2016-10-29T08:57:43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x v="526"/>
    <n v="27.36"/>
    <x v="2"/>
    <x v="8"/>
    <x v="668"/>
    <x v="7"/>
    <x v="0"/>
    <d v="2015-05-11T19:57:02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x v="527"/>
    <n v="1536.25"/>
    <x v="2"/>
    <x v="8"/>
    <x v="669"/>
    <x v="0"/>
    <x v="2"/>
    <d v="2016-07-06T15:00:58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x v="528"/>
    <n v="84.99677419354839"/>
    <x v="2"/>
    <x v="8"/>
    <x v="670"/>
    <x v="5"/>
    <x v="2"/>
    <d v="2016-06-19T08:10:00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x v="529"/>
    <n v="788.5333333333333"/>
    <x v="2"/>
    <x v="8"/>
    <x v="671"/>
    <x v="11"/>
    <x v="3"/>
    <d v="2015-01-14T04:00:00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x v="530"/>
    <n v="50.29767441860465"/>
    <x v="2"/>
    <x v="8"/>
    <x v="672"/>
    <x v="11"/>
    <x v="3"/>
    <d v="2015-01-01T04:59:00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x v="531"/>
    <n v="68.333333333333329"/>
    <x v="2"/>
    <x v="8"/>
    <x v="673"/>
    <x v="3"/>
    <x v="3"/>
    <d v="2014-09-01T20:10:17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x v="479"/>
    <n v="7.5"/>
    <x v="2"/>
    <x v="8"/>
    <x v="674"/>
    <x v="0"/>
    <x v="3"/>
    <d v="2014-08-12T02:47:07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x v="532"/>
    <n v="34.269230769230766"/>
    <x v="2"/>
    <x v="8"/>
    <x v="675"/>
    <x v="11"/>
    <x v="3"/>
    <d v="2015-01-01T06:59:00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x v="533"/>
    <n v="61.291666666666664"/>
    <x v="2"/>
    <x v="8"/>
    <x v="676"/>
    <x v="1"/>
    <x v="0"/>
    <d v="2015-02-07T18:26:21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x v="534"/>
    <n v="133.25"/>
    <x v="2"/>
    <x v="8"/>
    <x v="677"/>
    <x v="5"/>
    <x v="2"/>
    <d v="2016-06-28T09:41:35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x v="535"/>
    <n v="65.17647058823529"/>
    <x v="2"/>
    <x v="8"/>
    <x v="678"/>
    <x v="6"/>
    <x v="2"/>
    <d v="2016-05-21T09:02:18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x v="536"/>
    <n v="93.90425531914893"/>
    <x v="2"/>
    <x v="8"/>
    <x v="679"/>
    <x v="3"/>
    <x v="2"/>
    <d v="2016-09-03T16:41:49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x v="537"/>
    <n v="150.65116279069767"/>
    <x v="2"/>
    <x v="8"/>
    <x v="680"/>
    <x v="10"/>
    <x v="3"/>
    <d v="2014-09-17T12:02:11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x v="167"/>
    <n v="1"/>
    <x v="2"/>
    <x v="8"/>
    <x v="681"/>
    <x v="8"/>
    <x v="2"/>
    <d v="2016-10-26T19:20:04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x v="538"/>
    <n v="13.25"/>
    <x v="2"/>
    <x v="8"/>
    <x v="682"/>
    <x v="2"/>
    <x v="1"/>
    <d v="2017-03-14T17:22:02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x v="539"/>
    <n v="99.333333333333329"/>
    <x v="2"/>
    <x v="8"/>
    <x v="683"/>
    <x v="8"/>
    <x v="2"/>
    <d v="2016-10-31T21:36:04"/>
    <s v="Oct"/>
    <s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x v="540"/>
    <n v="177.39259259259259"/>
    <x v="2"/>
    <x v="8"/>
    <x v="684"/>
    <x v="0"/>
    <x v="3"/>
    <d v="2014-07-25T03:00:00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x v="541"/>
    <n v="55.3"/>
    <x v="2"/>
    <x v="8"/>
    <x v="685"/>
    <x v="4"/>
    <x v="3"/>
    <d v="2015-01-12T20:47:52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x v="109"/>
    <e v="#DIV/0!"/>
    <x v="2"/>
    <x v="8"/>
    <x v="686"/>
    <x v="3"/>
    <x v="0"/>
    <d v="2015-08-03T16:09:3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x v="542"/>
    <n v="591.66666666666663"/>
    <x v="2"/>
    <x v="8"/>
    <x v="687"/>
    <x v="11"/>
    <x v="2"/>
    <d v="2017-02-05T18:00:53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x v="543"/>
    <n v="405.5"/>
    <x v="2"/>
    <x v="8"/>
    <x v="688"/>
    <x v="8"/>
    <x v="0"/>
    <d v="2015-10-15T02:30:53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x v="544"/>
    <n v="343.14732142857144"/>
    <x v="2"/>
    <x v="8"/>
    <x v="689"/>
    <x v="4"/>
    <x v="2"/>
    <d v="2016-12-08T04:59:00"/>
    <s v="Dec"/>
    <s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x v="545"/>
    <n v="72.588235294117652"/>
    <x v="2"/>
    <x v="8"/>
    <x v="690"/>
    <x v="3"/>
    <x v="2"/>
    <d v="2016-09-09T06:00:00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x v="546"/>
    <n v="26"/>
    <x v="2"/>
    <x v="8"/>
    <x v="691"/>
    <x v="0"/>
    <x v="0"/>
    <d v="2015-07-01T00:40:46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x v="547"/>
    <n v="6.4975124378109452"/>
    <x v="2"/>
    <x v="8"/>
    <x v="692"/>
    <x v="4"/>
    <x v="2"/>
    <d v="2016-12-22T09:01:03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x v="548"/>
    <n v="119.38513513513513"/>
    <x v="2"/>
    <x v="8"/>
    <x v="693"/>
    <x v="7"/>
    <x v="0"/>
    <d v="2015-04-30T19:23:47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x v="549"/>
    <n v="84.285714285714292"/>
    <x v="2"/>
    <x v="8"/>
    <x v="694"/>
    <x v="1"/>
    <x v="1"/>
    <d v="2017-02-01T15:55:59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x v="550"/>
    <n v="90.857142857142861"/>
    <x v="2"/>
    <x v="8"/>
    <x v="695"/>
    <x v="9"/>
    <x v="3"/>
    <d v="2014-10-31T12:30:20"/>
    <s v="Oct"/>
    <s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x v="551"/>
    <n v="1"/>
    <x v="2"/>
    <x v="8"/>
    <x v="696"/>
    <x v="0"/>
    <x v="3"/>
    <d v="2014-07-25T22:15:02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x v="552"/>
    <n v="20.342105263157894"/>
    <x v="2"/>
    <x v="8"/>
    <x v="697"/>
    <x v="1"/>
    <x v="2"/>
    <d v="2016-02-03T12:33:09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x v="553"/>
    <n v="530.68965517241384"/>
    <x v="2"/>
    <x v="8"/>
    <x v="698"/>
    <x v="10"/>
    <x v="3"/>
    <d v="2014-09-18T02:00:00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x v="554"/>
    <n v="120.39184269662923"/>
    <x v="2"/>
    <x v="8"/>
    <x v="699"/>
    <x v="9"/>
    <x v="4"/>
    <d v="2013-11-22T16:00:00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x v="555"/>
    <n v="13"/>
    <x v="2"/>
    <x v="8"/>
    <x v="700"/>
    <x v="11"/>
    <x v="2"/>
    <d v="2017-01-10T16:31:21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x v="556"/>
    <n v="291.33333333333331"/>
    <x v="2"/>
    <x v="8"/>
    <x v="701"/>
    <x v="0"/>
    <x v="3"/>
    <d v="2014-07-23T15:54:40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x v="557"/>
    <n v="124.9191891891892"/>
    <x v="2"/>
    <x v="8"/>
    <x v="702"/>
    <x v="9"/>
    <x v="2"/>
    <d v="2016-11-24T18:26:27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x v="558"/>
    <n v="119.57142857142857"/>
    <x v="2"/>
    <x v="8"/>
    <x v="703"/>
    <x v="11"/>
    <x v="2"/>
    <d v="2017-01-31T23:32:00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x v="559"/>
    <n v="120.25"/>
    <x v="2"/>
    <x v="8"/>
    <x v="704"/>
    <x v="11"/>
    <x v="2"/>
    <d v="2017-02-20T04:37:48"/>
    <s v="Feb"/>
    <s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x v="560"/>
    <n v="195.4"/>
    <x v="2"/>
    <x v="8"/>
    <x v="705"/>
    <x v="11"/>
    <x v="2"/>
    <d v="2017-01-21T11:47:58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x v="109"/>
    <e v="#DIV/0!"/>
    <x v="2"/>
    <x v="8"/>
    <x v="706"/>
    <x v="4"/>
    <x v="2"/>
    <d v="2016-12-14T18:39:00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x v="561"/>
    <n v="117.69868421052631"/>
    <x v="2"/>
    <x v="8"/>
    <x v="707"/>
    <x v="4"/>
    <x v="2"/>
    <d v="2017-01-01T15:55:2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x v="562"/>
    <n v="23.948509485094849"/>
    <x v="2"/>
    <x v="8"/>
    <x v="708"/>
    <x v="3"/>
    <x v="3"/>
    <d v="2014-09-13T13:56:40"/>
    <s v="Sep"/>
    <s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x v="563"/>
    <n v="30.5"/>
    <x v="2"/>
    <x v="8"/>
    <x v="709"/>
    <x v="4"/>
    <x v="3"/>
    <d v="2014-12-05T00:59:19"/>
    <s v="Dec"/>
    <s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x v="109"/>
    <e v="#DIV/0!"/>
    <x v="2"/>
    <x v="8"/>
    <x v="710"/>
    <x v="3"/>
    <x v="3"/>
    <d v="2014-08-20T00:44:00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x v="564"/>
    <n v="99.973372781065095"/>
    <x v="2"/>
    <x v="8"/>
    <x v="711"/>
    <x v="4"/>
    <x v="2"/>
    <d v="2016-12-14T12:01:08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x v="565"/>
    <n v="26.25"/>
    <x v="2"/>
    <x v="8"/>
    <x v="712"/>
    <x v="1"/>
    <x v="2"/>
    <d v="2016-02-14T16:20:3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x v="566"/>
    <n v="199"/>
    <x v="2"/>
    <x v="8"/>
    <x v="713"/>
    <x v="5"/>
    <x v="2"/>
    <d v="2016-06-05T12:42:1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x v="567"/>
    <n v="80.321428571428569"/>
    <x v="2"/>
    <x v="8"/>
    <x v="714"/>
    <x v="11"/>
    <x v="2"/>
    <d v="2017-02-28T18:54:4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x v="568"/>
    <n v="115.75"/>
    <x v="2"/>
    <x v="8"/>
    <x v="715"/>
    <x v="8"/>
    <x v="0"/>
    <d v="2015-11-05T03:10:4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x v="569"/>
    <n v="44.6875"/>
    <x v="2"/>
    <x v="8"/>
    <x v="716"/>
    <x v="9"/>
    <x v="3"/>
    <d v="2014-12-01T00:00:00"/>
    <s v="Dec"/>
    <s v="2014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x v="570"/>
    <n v="76.25"/>
    <x v="2"/>
    <x v="8"/>
    <x v="717"/>
    <x v="10"/>
    <x v="3"/>
    <d v="2014-09-05T20:30:02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x v="571"/>
    <n v="22.5"/>
    <x v="2"/>
    <x v="8"/>
    <x v="718"/>
    <x v="1"/>
    <x v="1"/>
    <d v="2017-02-18T05:59:00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x v="572"/>
    <n v="19.399999999999999"/>
    <x v="2"/>
    <x v="8"/>
    <x v="719"/>
    <x v="2"/>
    <x v="2"/>
    <d v="2016-02-23T00:57:56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x v="573"/>
    <n v="66.707317073170728"/>
    <x v="3"/>
    <x v="9"/>
    <x v="720"/>
    <x v="1"/>
    <x v="5"/>
    <d v="2012-01-29T15:34:51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x v="574"/>
    <n v="84.142857142857139"/>
    <x v="3"/>
    <x v="9"/>
    <x v="721"/>
    <x v="0"/>
    <x v="3"/>
    <d v="2014-08-01T13:43:27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x v="575"/>
    <n v="215.72549019607843"/>
    <x v="3"/>
    <x v="9"/>
    <x v="722"/>
    <x v="7"/>
    <x v="5"/>
    <d v="2012-04-08T18:19:38"/>
    <s v="Apr"/>
    <s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x v="576"/>
    <n v="54.69"/>
    <x v="3"/>
    <x v="9"/>
    <x v="723"/>
    <x v="0"/>
    <x v="0"/>
    <d v="2015-07-30T03:59:0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x v="577"/>
    <n v="51.62944055944056"/>
    <x v="3"/>
    <x v="9"/>
    <x v="724"/>
    <x v="5"/>
    <x v="6"/>
    <d v="2011-06-30T15:19:23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x v="28"/>
    <n v="143.35714285714286"/>
    <x v="3"/>
    <x v="9"/>
    <x v="725"/>
    <x v="4"/>
    <x v="0"/>
    <d v="2015-12-13T15:01:52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x v="578"/>
    <n v="72.428571428571431"/>
    <x v="3"/>
    <x v="9"/>
    <x v="726"/>
    <x v="7"/>
    <x v="4"/>
    <d v="2013-04-12T01:01:27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x v="579"/>
    <n v="36.530201342281877"/>
    <x v="3"/>
    <x v="9"/>
    <x v="727"/>
    <x v="11"/>
    <x v="5"/>
    <d v="2013-01-14T21:20:00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x v="580"/>
    <n v="60.903461538461535"/>
    <x v="3"/>
    <x v="9"/>
    <x v="728"/>
    <x v="3"/>
    <x v="6"/>
    <d v="2011-08-21T20:05:57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x v="314"/>
    <n v="43.55"/>
    <x v="3"/>
    <x v="9"/>
    <x v="729"/>
    <x v="3"/>
    <x v="5"/>
    <d v="2012-09-19T04:27:41"/>
    <s v="Sep"/>
    <s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x v="581"/>
    <n v="99.766037735849054"/>
    <x v="3"/>
    <x v="9"/>
    <x v="730"/>
    <x v="4"/>
    <x v="6"/>
    <d v="2011-12-07T17:53:11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x v="582"/>
    <n v="88.732394366197184"/>
    <x v="3"/>
    <x v="9"/>
    <x v="731"/>
    <x v="11"/>
    <x v="6"/>
    <d v="2012-01-22T06:00:00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x v="583"/>
    <n v="4.9230769230769234"/>
    <x v="3"/>
    <x v="9"/>
    <x v="732"/>
    <x v="3"/>
    <x v="4"/>
    <d v="2013-09-29T10:11:01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x v="584"/>
    <n v="17.822485207100591"/>
    <x v="3"/>
    <x v="9"/>
    <x v="733"/>
    <x v="4"/>
    <x v="4"/>
    <d v="2013-12-20T10:04:52"/>
    <s v="Dec"/>
    <s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x v="585"/>
    <n v="187.19298245614036"/>
    <x v="3"/>
    <x v="9"/>
    <x v="734"/>
    <x v="6"/>
    <x v="0"/>
    <d v="2015-05-09T05:00:0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x v="586"/>
    <n v="234.80786026200875"/>
    <x v="3"/>
    <x v="9"/>
    <x v="735"/>
    <x v="4"/>
    <x v="3"/>
    <d v="2014-12-04T00:39:00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x v="587"/>
    <n v="105.04629629629629"/>
    <x v="3"/>
    <x v="9"/>
    <x v="736"/>
    <x v="4"/>
    <x v="4"/>
    <d v="2013-11-21T04:59:00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x v="588"/>
    <n v="56.666666666666664"/>
    <x v="3"/>
    <x v="9"/>
    <x v="737"/>
    <x v="1"/>
    <x v="3"/>
    <d v="2014-02-14T20:00:00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x v="589"/>
    <n v="39.048780487804876"/>
    <x v="3"/>
    <x v="9"/>
    <x v="738"/>
    <x v="9"/>
    <x v="3"/>
    <d v="2014-12-01T04:59:00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x v="590"/>
    <n v="68.345323741007192"/>
    <x v="3"/>
    <x v="9"/>
    <x v="739"/>
    <x v="3"/>
    <x v="3"/>
    <d v="2014-08-11T12:03:49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x v="202"/>
    <n v="169.57894736842104"/>
    <x v="3"/>
    <x v="9"/>
    <x v="740"/>
    <x v="0"/>
    <x v="0"/>
    <d v="2015-06-21T03:31:22"/>
    <s v="Jun"/>
    <s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x v="591"/>
    <n v="141.42340425531913"/>
    <x v="3"/>
    <x v="9"/>
    <x v="741"/>
    <x v="5"/>
    <x v="4"/>
    <d v="2013-06-11T15:33:26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x v="592"/>
    <n v="67.391304347826093"/>
    <x v="3"/>
    <x v="9"/>
    <x v="742"/>
    <x v="2"/>
    <x v="3"/>
    <d v="2014-03-21T21:01:52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x v="593"/>
    <n v="54.266666666666666"/>
    <x v="3"/>
    <x v="9"/>
    <x v="743"/>
    <x v="7"/>
    <x v="5"/>
    <d v="2012-04-16T21:00:00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x v="594"/>
    <n v="82.516129032258064"/>
    <x v="3"/>
    <x v="9"/>
    <x v="744"/>
    <x v="4"/>
    <x v="5"/>
    <d v="2012-12-13T22:58:23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x v="595"/>
    <n v="53.729729729729726"/>
    <x v="3"/>
    <x v="9"/>
    <x v="745"/>
    <x v="6"/>
    <x v="4"/>
    <d v="2013-05-03T13:44:05"/>
    <s v="May"/>
    <s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x v="596"/>
    <n v="34.206185567010309"/>
    <x v="3"/>
    <x v="9"/>
    <x v="746"/>
    <x v="8"/>
    <x v="5"/>
    <d v="2012-09-23T03:59:00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x v="597"/>
    <n v="127.32727272727273"/>
    <x v="3"/>
    <x v="9"/>
    <x v="747"/>
    <x v="11"/>
    <x v="3"/>
    <d v="2015-01-15T10:54:00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x v="598"/>
    <n v="45.56818181818182"/>
    <x v="3"/>
    <x v="9"/>
    <x v="748"/>
    <x v="3"/>
    <x v="3"/>
    <d v="2014-08-10T20:19:26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x v="599"/>
    <n v="95.963636363636368"/>
    <x v="3"/>
    <x v="9"/>
    <x v="749"/>
    <x v="11"/>
    <x v="2"/>
    <d v="2017-01-28T22:35:30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x v="600"/>
    <n v="77.271186440677965"/>
    <x v="3"/>
    <x v="9"/>
    <x v="750"/>
    <x v="1"/>
    <x v="4"/>
    <d v="2013-02-24T21:04:32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x v="23"/>
    <n v="57.338709677419352"/>
    <x v="3"/>
    <x v="9"/>
    <x v="751"/>
    <x v="0"/>
    <x v="6"/>
    <d v="2011-08-04T15:07:55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x v="601"/>
    <n v="53.19047619047619"/>
    <x v="3"/>
    <x v="9"/>
    <x v="752"/>
    <x v="8"/>
    <x v="2"/>
    <d v="2016-10-16T11:00:00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x v="602"/>
    <n v="492.30769230769232"/>
    <x v="3"/>
    <x v="9"/>
    <x v="753"/>
    <x v="1"/>
    <x v="0"/>
    <d v="2015-02-14T14:09:51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x v="603"/>
    <n v="42.346938775510203"/>
    <x v="3"/>
    <x v="9"/>
    <x v="754"/>
    <x v="11"/>
    <x v="5"/>
    <d v="2013-01-05T17:58:41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x v="604"/>
    <n v="37.466029411764708"/>
    <x v="3"/>
    <x v="9"/>
    <x v="755"/>
    <x v="6"/>
    <x v="4"/>
    <d v="2013-05-20T00:41:00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x v="605"/>
    <n v="37.454545454545453"/>
    <x v="3"/>
    <x v="9"/>
    <x v="756"/>
    <x v="2"/>
    <x v="6"/>
    <d v="2011-04-18T17:24:19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x v="606"/>
    <n v="33.055555555555557"/>
    <x v="3"/>
    <x v="9"/>
    <x v="757"/>
    <x v="4"/>
    <x v="5"/>
    <d v="2012-12-06T01:18:34"/>
    <s v="Dec"/>
    <s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x v="607"/>
    <n v="134.21052631578948"/>
    <x v="3"/>
    <x v="9"/>
    <x v="758"/>
    <x v="8"/>
    <x v="7"/>
    <d v="2010-10-08T20:04:28"/>
    <s v="Oct"/>
    <s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x v="608"/>
    <n v="51.474747474747474"/>
    <x v="3"/>
    <x v="9"/>
    <x v="759"/>
    <x v="5"/>
    <x v="3"/>
    <d v="2014-07-09T07:55:39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x v="109"/>
    <e v="#DIV/0!"/>
    <x v="3"/>
    <x v="10"/>
    <x v="760"/>
    <x v="9"/>
    <x v="2"/>
    <d v="2016-11-26T19:20:13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x v="609"/>
    <n v="39.166666666666664"/>
    <x v="3"/>
    <x v="10"/>
    <x v="761"/>
    <x v="1"/>
    <x v="3"/>
    <d v="2014-02-02T18:02:06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x v="109"/>
    <e v="#DIV/0!"/>
    <x v="3"/>
    <x v="10"/>
    <x v="762"/>
    <x v="4"/>
    <x v="2"/>
    <d v="2016-12-04T06:00:00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x v="610"/>
    <n v="5"/>
    <x v="3"/>
    <x v="10"/>
    <x v="763"/>
    <x v="3"/>
    <x v="4"/>
    <d v="2013-08-15T10:43:28"/>
    <s v="Aug"/>
    <s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x v="109"/>
    <e v="#DIV/0!"/>
    <x v="3"/>
    <x v="10"/>
    <x v="764"/>
    <x v="10"/>
    <x v="0"/>
    <d v="2015-09-10T04:09:21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x v="611"/>
    <n v="57.295454545454547"/>
    <x v="3"/>
    <x v="10"/>
    <x v="765"/>
    <x v="8"/>
    <x v="3"/>
    <d v="2014-10-19T13:01:24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x v="109"/>
    <e v="#DIV/0!"/>
    <x v="3"/>
    <x v="10"/>
    <x v="766"/>
    <x v="1"/>
    <x v="0"/>
    <d v="2015-02-16T18:48:03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x v="612"/>
    <n v="59"/>
    <x v="3"/>
    <x v="10"/>
    <x v="767"/>
    <x v="6"/>
    <x v="0"/>
    <d v="2015-05-21T03:26:5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x v="109"/>
    <e v="#DIV/0!"/>
    <x v="3"/>
    <x v="10"/>
    <x v="768"/>
    <x v="4"/>
    <x v="4"/>
    <d v="2013-12-16T04:58:10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x v="613"/>
    <n v="31.846153846153847"/>
    <x v="3"/>
    <x v="10"/>
    <x v="769"/>
    <x v="4"/>
    <x v="4"/>
    <d v="2013-12-26T23:54:5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x v="109"/>
    <e v="#DIV/0!"/>
    <x v="3"/>
    <x v="10"/>
    <x v="770"/>
    <x v="1"/>
    <x v="4"/>
    <d v="2013-02-24T23:59:29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x v="614"/>
    <n v="10"/>
    <x v="3"/>
    <x v="10"/>
    <x v="771"/>
    <x v="11"/>
    <x v="0"/>
    <d v="2016-01-30T19:46:42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x v="422"/>
    <n v="50"/>
    <x v="3"/>
    <x v="10"/>
    <x v="772"/>
    <x v="8"/>
    <x v="8"/>
    <d v="2009-11-01T03:59:00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x v="615"/>
    <n v="16"/>
    <x v="3"/>
    <x v="10"/>
    <x v="773"/>
    <x v="6"/>
    <x v="0"/>
    <d v="2015-05-10T23:01:0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x v="616"/>
    <n v="39"/>
    <x v="3"/>
    <x v="10"/>
    <x v="774"/>
    <x v="1"/>
    <x v="3"/>
    <d v="2014-02-23T18:43:38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x v="617"/>
    <n v="34"/>
    <x v="3"/>
    <x v="10"/>
    <x v="775"/>
    <x v="4"/>
    <x v="6"/>
    <d v="2011-12-16T01:26:35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x v="618"/>
    <n v="63.122807017543863"/>
    <x v="3"/>
    <x v="10"/>
    <x v="776"/>
    <x v="8"/>
    <x v="0"/>
    <d v="2015-10-11T05:00:0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x v="449"/>
    <n v="7"/>
    <x v="3"/>
    <x v="10"/>
    <x v="777"/>
    <x v="3"/>
    <x v="4"/>
    <d v="2013-07-31T23:32:57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x v="177"/>
    <n v="2"/>
    <x v="3"/>
    <x v="10"/>
    <x v="778"/>
    <x v="7"/>
    <x v="3"/>
    <d v="2014-04-30T16:51:20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x v="129"/>
    <n v="66.666666666666671"/>
    <x v="3"/>
    <x v="10"/>
    <x v="779"/>
    <x v="8"/>
    <x v="7"/>
    <d v="2010-10-15T04:00:00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x v="87"/>
    <n v="38.518518518518519"/>
    <x v="4"/>
    <x v="11"/>
    <x v="780"/>
    <x v="6"/>
    <x v="6"/>
    <d v="2011-05-03T16:10:25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x v="619"/>
    <n v="42.609200000000001"/>
    <x v="4"/>
    <x v="11"/>
    <x v="781"/>
    <x v="5"/>
    <x v="4"/>
    <d v="2013-06-08T00:01:1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x v="31"/>
    <n v="50"/>
    <x v="4"/>
    <x v="11"/>
    <x v="782"/>
    <x v="3"/>
    <x v="5"/>
    <d v="2012-08-25T18:11:4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x v="620"/>
    <n v="63.485714285714288"/>
    <x v="4"/>
    <x v="11"/>
    <x v="783"/>
    <x v="7"/>
    <x v="5"/>
    <d v="2012-04-27T22:00:00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x v="78"/>
    <n v="102.5"/>
    <x v="4"/>
    <x v="11"/>
    <x v="784"/>
    <x v="2"/>
    <x v="3"/>
    <d v="2014-03-17T02:35:19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x v="621"/>
    <n v="31.142758620689655"/>
    <x v="4"/>
    <x v="11"/>
    <x v="785"/>
    <x v="1"/>
    <x v="4"/>
    <d v="2013-02-28T14:15:15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x v="622"/>
    <n v="162.27272727272728"/>
    <x v="4"/>
    <x v="11"/>
    <x v="786"/>
    <x v="7"/>
    <x v="5"/>
    <d v="2012-05-11T15:47:00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x v="623"/>
    <n v="80.588235294117652"/>
    <x v="4"/>
    <x v="11"/>
    <x v="787"/>
    <x v="9"/>
    <x v="4"/>
    <d v="2013-11-01T15:03:46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x v="624"/>
    <n v="59.85441176470588"/>
    <x v="4"/>
    <x v="11"/>
    <x v="788"/>
    <x v="5"/>
    <x v="5"/>
    <d v="2012-07-07T03:59:00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x v="625"/>
    <n v="132.85714285714286"/>
    <x v="4"/>
    <x v="11"/>
    <x v="789"/>
    <x v="1"/>
    <x v="4"/>
    <d v="2013-01-21T07:59:00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x v="626"/>
    <n v="92.547820512820508"/>
    <x v="4"/>
    <x v="11"/>
    <x v="790"/>
    <x v="1"/>
    <x v="4"/>
    <d v="2013-02-01T01:08:59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x v="627"/>
    <n v="60.859375"/>
    <x v="4"/>
    <x v="11"/>
    <x v="791"/>
    <x v="9"/>
    <x v="4"/>
    <d v="2013-11-13T05:59:00"/>
    <s v="Nov"/>
    <s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x v="628"/>
    <n v="41.851833333333339"/>
    <x v="4"/>
    <x v="11"/>
    <x v="792"/>
    <x v="9"/>
    <x v="4"/>
    <d v="2013-11-07T21:58:0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x v="629"/>
    <n v="88.325937499999995"/>
    <x v="4"/>
    <x v="11"/>
    <x v="793"/>
    <x v="0"/>
    <x v="4"/>
    <d v="2013-07-03T04:59:00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x v="630"/>
    <n v="158.96226415094338"/>
    <x v="4"/>
    <x v="11"/>
    <x v="794"/>
    <x v="3"/>
    <x v="6"/>
    <d v="2011-09-05T17:06:00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x v="631"/>
    <n v="85.054347826086953"/>
    <x v="4"/>
    <x v="11"/>
    <x v="795"/>
    <x v="2"/>
    <x v="5"/>
    <d v="2012-04-07T04:59:00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x v="40"/>
    <n v="112.61111111111111"/>
    <x v="4"/>
    <x v="11"/>
    <x v="796"/>
    <x v="10"/>
    <x v="4"/>
    <d v="2013-09-15T21:10:00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x v="632"/>
    <n v="45.436619718309856"/>
    <x v="4"/>
    <x v="11"/>
    <x v="797"/>
    <x v="7"/>
    <x v="5"/>
    <d v="2012-04-29T04:00:00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x v="633"/>
    <n v="46.218390804597703"/>
    <x v="4"/>
    <x v="11"/>
    <x v="798"/>
    <x v="10"/>
    <x v="3"/>
    <d v="2014-09-30T14:09:47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x v="634"/>
    <n v="178.60714285714286"/>
    <x v="4"/>
    <x v="11"/>
    <x v="799"/>
    <x v="7"/>
    <x v="5"/>
    <d v="2012-04-27T16:00:46"/>
    <s v="Apr"/>
    <s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x v="635"/>
    <n v="40.75"/>
    <x v="4"/>
    <x v="11"/>
    <x v="800"/>
    <x v="10"/>
    <x v="3"/>
    <d v="2014-09-11T10:24:14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x v="636"/>
    <n v="43.733921568627444"/>
    <x v="4"/>
    <x v="11"/>
    <x v="801"/>
    <x v="0"/>
    <x v="6"/>
    <d v="2011-07-01T19:05:20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x v="303"/>
    <n v="81.066666666666663"/>
    <x v="4"/>
    <x v="11"/>
    <x v="802"/>
    <x v="10"/>
    <x v="5"/>
    <d v="2012-09-17T04:05:00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x v="637"/>
    <n v="74.60526315789474"/>
    <x v="4"/>
    <x v="11"/>
    <x v="803"/>
    <x v="5"/>
    <x v="6"/>
    <d v="2011-05-29T01:00:00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x v="31"/>
    <n v="305.55555555555554"/>
    <x v="4"/>
    <x v="11"/>
    <x v="804"/>
    <x v="3"/>
    <x v="6"/>
    <d v="2011-07-23T03:59:00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x v="2"/>
    <n v="58.333333333333336"/>
    <x v="4"/>
    <x v="11"/>
    <x v="805"/>
    <x v="5"/>
    <x v="6"/>
    <d v="2011-07-16T23:00:00"/>
    <s v="Jul"/>
    <s v="20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x v="638"/>
    <n v="117.67605633802818"/>
    <x v="4"/>
    <x v="11"/>
    <x v="806"/>
    <x v="10"/>
    <x v="6"/>
    <d v="2011-09-07T16:35:39"/>
    <s v="Sep"/>
    <s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x v="639"/>
    <n v="73.771929824561397"/>
    <x v="4"/>
    <x v="11"/>
    <x v="807"/>
    <x v="1"/>
    <x v="1"/>
    <d v="2017-03-01T02:00:00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x v="31"/>
    <n v="104.65116279069767"/>
    <x v="4"/>
    <x v="11"/>
    <x v="808"/>
    <x v="4"/>
    <x v="3"/>
    <d v="2014-12-22T04:59:00"/>
    <s v="Dec"/>
    <s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x v="640"/>
    <n v="79.82692307692308"/>
    <x v="4"/>
    <x v="11"/>
    <x v="809"/>
    <x v="11"/>
    <x v="4"/>
    <d v="2014-01-19T20:00:30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x v="2"/>
    <n v="58.333333333333336"/>
    <x v="4"/>
    <x v="11"/>
    <x v="810"/>
    <x v="10"/>
    <x v="5"/>
    <d v="2012-09-01T01:21:02"/>
    <s v="Sep"/>
    <s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x v="87"/>
    <n v="86.666666666666671"/>
    <x v="4"/>
    <x v="11"/>
    <x v="811"/>
    <x v="0"/>
    <x v="4"/>
    <d v="2013-07-10T16:52:00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x v="641"/>
    <n v="27.606060606060606"/>
    <x v="4"/>
    <x v="11"/>
    <x v="812"/>
    <x v="1"/>
    <x v="4"/>
    <d v="2013-03-01T13:58:00"/>
    <s v="Mar"/>
    <s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x v="642"/>
    <n v="24.999375000000001"/>
    <x v="4"/>
    <x v="11"/>
    <x v="813"/>
    <x v="0"/>
    <x v="5"/>
    <d v="2012-07-20T23:02:4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x v="643"/>
    <n v="45.464285714285715"/>
    <x v="4"/>
    <x v="11"/>
    <x v="814"/>
    <x v="5"/>
    <x v="6"/>
    <d v="2011-05-31T18:04:00"/>
    <s v="May"/>
    <s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x v="644"/>
    <n v="99.534883720930239"/>
    <x v="4"/>
    <x v="11"/>
    <x v="815"/>
    <x v="9"/>
    <x v="3"/>
    <d v="2014-11-01T22:01:4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x v="645"/>
    <n v="39.31"/>
    <x v="4"/>
    <x v="11"/>
    <x v="816"/>
    <x v="7"/>
    <x v="4"/>
    <d v="2013-04-09T06:30:00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x v="646"/>
    <n v="89.419999999999987"/>
    <x v="4"/>
    <x v="11"/>
    <x v="817"/>
    <x v="1"/>
    <x v="5"/>
    <d v="2012-03-11T04:59:00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x v="647"/>
    <n v="28.684210526315791"/>
    <x v="4"/>
    <x v="11"/>
    <x v="818"/>
    <x v="3"/>
    <x v="5"/>
    <d v="2012-08-07T17:01:00"/>
    <s v="Aug"/>
    <s v="2012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x v="648"/>
    <n v="31.071428571428573"/>
    <x v="4"/>
    <x v="11"/>
    <x v="819"/>
    <x v="11"/>
    <x v="4"/>
    <d v="2013-12-21T04:44:00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x v="649"/>
    <n v="70.55263157894737"/>
    <x v="4"/>
    <x v="11"/>
    <x v="820"/>
    <x v="5"/>
    <x v="3"/>
    <d v="2014-06-09T05:00:00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x v="31"/>
    <n v="224.12820512820514"/>
    <x v="4"/>
    <x v="11"/>
    <x v="821"/>
    <x v="7"/>
    <x v="0"/>
    <d v="2015-05-04T04:01:0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x v="650"/>
    <n v="51.811594202898547"/>
    <x v="4"/>
    <x v="11"/>
    <x v="822"/>
    <x v="8"/>
    <x v="5"/>
    <d v="2012-10-05T22:44:10"/>
    <s v="Oct"/>
    <s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x v="651"/>
    <n v="43.515151515151516"/>
    <x v="4"/>
    <x v="11"/>
    <x v="823"/>
    <x v="2"/>
    <x v="0"/>
    <d v="2015-03-22T22:20:52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x v="652"/>
    <n v="39.816666666666663"/>
    <x v="4"/>
    <x v="11"/>
    <x v="824"/>
    <x v="7"/>
    <x v="7"/>
    <d v="2010-04-18T06:59:00"/>
    <s v="Apr"/>
    <s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x v="653"/>
    <n v="126.8080808080808"/>
    <x v="4"/>
    <x v="11"/>
    <x v="825"/>
    <x v="9"/>
    <x v="5"/>
    <d v="2012-10-29T07:21:24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x v="654"/>
    <n v="113.87755102040816"/>
    <x v="4"/>
    <x v="11"/>
    <x v="826"/>
    <x v="7"/>
    <x v="5"/>
    <d v="2012-03-25T23:55:30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x v="101"/>
    <n v="28.181818181818183"/>
    <x v="4"/>
    <x v="11"/>
    <x v="827"/>
    <x v="1"/>
    <x v="5"/>
    <d v="2012-02-14T19:49:00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x v="644"/>
    <n v="36.60526315789474"/>
    <x v="4"/>
    <x v="11"/>
    <x v="828"/>
    <x v="0"/>
    <x v="5"/>
    <d v="2012-06-25T16:24:00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x v="87"/>
    <n v="32.5"/>
    <x v="4"/>
    <x v="11"/>
    <x v="829"/>
    <x v="5"/>
    <x v="2"/>
    <d v="2016-07-13T19:14:00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x v="655"/>
    <n v="60.65625"/>
    <x v="4"/>
    <x v="11"/>
    <x v="830"/>
    <x v="2"/>
    <x v="4"/>
    <d v="2013-03-22T11:37:05"/>
    <s v="Mar"/>
    <s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x v="656"/>
    <n v="175"/>
    <x v="4"/>
    <x v="11"/>
    <x v="831"/>
    <x v="7"/>
    <x v="5"/>
    <d v="2012-04-27T15:31:34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x v="657"/>
    <n v="97.993896103896105"/>
    <x v="4"/>
    <x v="11"/>
    <x v="832"/>
    <x v="4"/>
    <x v="6"/>
    <d v="2012-01-21T08:13:00"/>
    <s v="Jan"/>
    <s v="2012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x v="658"/>
    <n v="148.78048780487805"/>
    <x v="4"/>
    <x v="11"/>
    <x v="833"/>
    <x v="7"/>
    <x v="3"/>
    <d v="2014-04-19T21:04:35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x v="659"/>
    <n v="96.08"/>
    <x v="4"/>
    <x v="11"/>
    <x v="834"/>
    <x v="5"/>
    <x v="4"/>
    <d v="2013-07-01T03:59:00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x v="660"/>
    <n v="58.625"/>
    <x v="4"/>
    <x v="11"/>
    <x v="835"/>
    <x v="6"/>
    <x v="5"/>
    <d v="2012-05-19T03:00:00"/>
    <s v="May"/>
    <s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x v="661"/>
    <n v="109.70695652173914"/>
    <x v="4"/>
    <x v="11"/>
    <x v="836"/>
    <x v="8"/>
    <x v="4"/>
    <d v="2013-10-07T01:21:58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x v="662"/>
    <n v="49.112903225806448"/>
    <x v="4"/>
    <x v="11"/>
    <x v="837"/>
    <x v="6"/>
    <x v="3"/>
    <d v="2014-05-01T23:57:42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x v="663"/>
    <n v="47.672131147540981"/>
    <x v="4"/>
    <x v="11"/>
    <x v="838"/>
    <x v="11"/>
    <x v="6"/>
    <d v="2012-01-17T21:33:05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x v="664"/>
    <n v="60.737812499999997"/>
    <x v="4"/>
    <x v="11"/>
    <x v="839"/>
    <x v="10"/>
    <x v="5"/>
    <d v="2012-09-22T18:19:16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x v="665"/>
    <n v="63.37715789473684"/>
    <x v="4"/>
    <x v="12"/>
    <x v="840"/>
    <x v="10"/>
    <x v="2"/>
    <d v="2016-09-24T05:26:27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x v="666"/>
    <n v="53.893617021276597"/>
    <x v="4"/>
    <x v="12"/>
    <x v="841"/>
    <x v="9"/>
    <x v="3"/>
    <d v="2014-11-10T21:07:4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x v="667"/>
    <n v="66.871794871794876"/>
    <x v="4"/>
    <x v="12"/>
    <x v="842"/>
    <x v="8"/>
    <x v="4"/>
    <d v="2013-10-14T03:59:00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x v="668"/>
    <n v="63.102362204724407"/>
    <x v="4"/>
    <x v="12"/>
    <x v="843"/>
    <x v="4"/>
    <x v="2"/>
    <d v="2016-12-08T08:00:00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x v="669"/>
    <n v="36.628930817610062"/>
    <x v="4"/>
    <x v="12"/>
    <x v="844"/>
    <x v="8"/>
    <x v="3"/>
    <d v="2014-11-01T04:59:00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x v="670"/>
    <n v="34.005706214689269"/>
    <x v="4"/>
    <x v="12"/>
    <x v="845"/>
    <x v="3"/>
    <x v="2"/>
    <d v="2016-09-05T03:59:00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x v="671"/>
    <n v="28.553404255319148"/>
    <x v="4"/>
    <x v="12"/>
    <x v="846"/>
    <x v="2"/>
    <x v="3"/>
    <d v="2014-03-10T14:00:00"/>
    <s v="Mar"/>
    <s v="2014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x v="31"/>
    <n v="10"/>
    <x v="4"/>
    <x v="12"/>
    <x v="847"/>
    <x v="0"/>
    <x v="0"/>
    <d v="2015-07-10T19:09:36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x v="31"/>
    <n v="18.75"/>
    <x v="4"/>
    <x v="12"/>
    <x v="848"/>
    <x v="7"/>
    <x v="0"/>
    <d v="2015-04-14T19:00:33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x v="672"/>
    <n v="41.704347826086959"/>
    <x v="4"/>
    <x v="12"/>
    <x v="849"/>
    <x v="2"/>
    <x v="0"/>
    <d v="2015-03-16T02:34:24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x v="673"/>
    <n v="46.669172932330824"/>
    <x v="4"/>
    <x v="12"/>
    <x v="850"/>
    <x v="7"/>
    <x v="2"/>
    <d v="2016-04-25T04:59:00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x v="674"/>
    <n v="37.271428571428572"/>
    <x v="4"/>
    <x v="12"/>
    <x v="851"/>
    <x v="0"/>
    <x v="2"/>
    <d v="2016-07-31T19:45:00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x v="675"/>
    <n v="59.258064516129032"/>
    <x v="4"/>
    <x v="12"/>
    <x v="852"/>
    <x v="9"/>
    <x v="2"/>
    <d v="2016-10-24T21:00:00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x v="31"/>
    <n v="30"/>
    <x v="4"/>
    <x v="12"/>
    <x v="853"/>
    <x v="1"/>
    <x v="0"/>
    <d v="2015-02-16T19:58:29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x v="676"/>
    <n v="65.8623246492986"/>
    <x v="4"/>
    <x v="12"/>
    <x v="854"/>
    <x v="4"/>
    <x v="2"/>
    <d v="2016-12-28T05:05:46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x v="677"/>
    <n v="31.914893617021278"/>
    <x v="4"/>
    <x v="12"/>
    <x v="855"/>
    <x v="0"/>
    <x v="2"/>
    <d v="2016-07-24T03:00:17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x v="678"/>
    <n v="19.464285714285715"/>
    <x v="4"/>
    <x v="12"/>
    <x v="856"/>
    <x v="10"/>
    <x v="2"/>
    <d v="2016-10-25T19:00:00"/>
    <s v="Oct"/>
    <s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x v="31"/>
    <n v="50"/>
    <x v="4"/>
    <x v="12"/>
    <x v="857"/>
    <x v="9"/>
    <x v="0"/>
    <d v="2015-11-25T14:57:11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x v="679"/>
    <n v="22.737763157894737"/>
    <x v="4"/>
    <x v="12"/>
    <x v="858"/>
    <x v="7"/>
    <x v="0"/>
    <d v="2015-04-15T22:59:00"/>
    <s v="Apr"/>
    <s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x v="680"/>
    <n v="42.724489795918366"/>
    <x v="4"/>
    <x v="12"/>
    <x v="859"/>
    <x v="5"/>
    <x v="0"/>
    <d v="2015-06-04T00:00:0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x v="681"/>
    <n v="52.916666666666664"/>
    <x v="4"/>
    <x v="13"/>
    <x v="860"/>
    <x v="9"/>
    <x v="4"/>
    <d v="2013-11-22T12:35: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x v="682"/>
    <n v="50.5"/>
    <x v="4"/>
    <x v="13"/>
    <x v="861"/>
    <x v="10"/>
    <x v="2"/>
    <d v="2016-09-16T23:10:04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x v="683"/>
    <n v="42.5"/>
    <x v="4"/>
    <x v="13"/>
    <x v="862"/>
    <x v="9"/>
    <x v="4"/>
    <d v="2013-11-11T14:19:08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x v="684"/>
    <n v="18"/>
    <x v="4"/>
    <x v="13"/>
    <x v="863"/>
    <x v="1"/>
    <x v="5"/>
    <d v="2012-02-12T02:49:26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x v="685"/>
    <n v="34.177215189873415"/>
    <x v="4"/>
    <x v="13"/>
    <x v="864"/>
    <x v="8"/>
    <x v="4"/>
    <d v="2013-10-16T09:59:00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x v="686"/>
    <n v="22.5"/>
    <x v="4"/>
    <x v="13"/>
    <x v="865"/>
    <x v="4"/>
    <x v="5"/>
    <d v="2013-01-16T18:33:17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x v="687"/>
    <n v="58.18181818181818"/>
    <x v="4"/>
    <x v="13"/>
    <x v="866"/>
    <x v="1"/>
    <x v="0"/>
    <d v="2015-02-28T15:10:0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x v="688"/>
    <n v="109.18181818181819"/>
    <x v="4"/>
    <x v="13"/>
    <x v="867"/>
    <x v="9"/>
    <x v="8"/>
    <d v="2009-12-01T04:59:00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x v="689"/>
    <n v="50"/>
    <x v="4"/>
    <x v="13"/>
    <x v="868"/>
    <x v="11"/>
    <x v="4"/>
    <d v="2014-01-07T00:39:58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x v="690"/>
    <n v="346.66666666666669"/>
    <x v="4"/>
    <x v="13"/>
    <x v="869"/>
    <x v="7"/>
    <x v="4"/>
    <d v="2013-04-08T19:17:37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x v="691"/>
    <n v="12.4"/>
    <x v="4"/>
    <x v="13"/>
    <x v="870"/>
    <x v="10"/>
    <x v="4"/>
    <d v="2013-09-01T00:32:03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x v="692"/>
    <n v="27.083333333333332"/>
    <x v="4"/>
    <x v="13"/>
    <x v="871"/>
    <x v="9"/>
    <x v="4"/>
    <d v="2013-11-29T14:28:15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x v="693"/>
    <n v="32.5"/>
    <x v="4"/>
    <x v="13"/>
    <x v="872"/>
    <x v="1"/>
    <x v="6"/>
    <d v="2011-03-10T19:48:47"/>
    <s v="Mar"/>
    <s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x v="694"/>
    <n v="9"/>
    <x v="4"/>
    <x v="13"/>
    <x v="873"/>
    <x v="9"/>
    <x v="5"/>
    <d v="2012-11-11T05:00:40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x v="695"/>
    <n v="34.761904761904759"/>
    <x v="4"/>
    <x v="13"/>
    <x v="874"/>
    <x v="6"/>
    <x v="4"/>
    <d v="2013-05-04T14:00:3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x v="109"/>
    <e v="#DIV/0!"/>
    <x v="4"/>
    <x v="13"/>
    <x v="875"/>
    <x v="8"/>
    <x v="0"/>
    <d v="2015-09-21T17:22:11"/>
    <s v="Sep"/>
    <s v="201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x v="696"/>
    <n v="28.577777777777779"/>
    <x v="4"/>
    <x v="13"/>
    <x v="876"/>
    <x v="1"/>
    <x v="4"/>
    <d v="2013-02-04T11:55:27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x v="697"/>
    <n v="46.586206896551722"/>
    <x v="4"/>
    <x v="13"/>
    <x v="877"/>
    <x v="4"/>
    <x v="4"/>
    <d v="2013-12-19T18:56:00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x v="698"/>
    <n v="32.5"/>
    <x v="4"/>
    <x v="13"/>
    <x v="878"/>
    <x v="4"/>
    <x v="7"/>
    <d v="2010-12-23T05:35:24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x v="699"/>
    <n v="21.466666666666665"/>
    <x v="4"/>
    <x v="13"/>
    <x v="879"/>
    <x v="5"/>
    <x v="5"/>
    <d v="2012-05-29T19:55:0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x v="700"/>
    <n v="14.125"/>
    <x v="4"/>
    <x v="14"/>
    <x v="880"/>
    <x v="8"/>
    <x v="5"/>
    <d v="2012-10-30T07:42:18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x v="417"/>
    <n v="30"/>
    <x v="4"/>
    <x v="14"/>
    <x v="881"/>
    <x v="4"/>
    <x v="6"/>
    <d v="2012-01-14T06:01:2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x v="701"/>
    <n v="21.571428571428573"/>
    <x v="4"/>
    <x v="14"/>
    <x v="882"/>
    <x v="10"/>
    <x v="6"/>
    <d v="2011-09-06T20:39:10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x v="702"/>
    <n v="83.375"/>
    <x v="4"/>
    <x v="14"/>
    <x v="883"/>
    <x v="1"/>
    <x v="2"/>
    <d v="2016-03-02T22:27:15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x v="460"/>
    <n v="10"/>
    <x v="4"/>
    <x v="14"/>
    <x v="884"/>
    <x v="7"/>
    <x v="5"/>
    <d v="2012-05-12T02:31:00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x v="703"/>
    <n v="35.714285714285715"/>
    <x v="4"/>
    <x v="14"/>
    <x v="885"/>
    <x v="11"/>
    <x v="2"/>
    <d v="2016-12-30T22:35:11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x v="704"/>
    <n v="29.285714285714285"/>
    <x v="4"/>
    <x v="14"/>
    <x v="886"/>
    <x v="10"/>
    <x v="2"/>
    <d v="2016-09-15T20:53:33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x v="109"/>
    <e v="#DIV/0!"/>
    <x v="4"/>
    <x v="14"/>
    <x v="887"/>
    <x v="6"/>
    <x v="5"/>
    <d v="2012-05-27T23:00:5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x v="705"/>
    <n v="18"/>
    <x v="4"/>
    <x v="14"/>
    <x v="888"/>
    <x v="3"/>
    <x v="6"/>
    <d v="2011-09-01T06:00:00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x v="706"/>
    <n v="73.760000000000005"/>
    <x v="4"/>
    <x v="14"/>
    <x v="889"/>
    <x v="8"/>
    <x v="3"/>
    <d v="2014-10-05T18:49:0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x v="707"/>
    <n v="31.25"/>
    <x v="4"/>
    <x v="14"/>
    <x v="890"/>
    <x v="9"/>
    <x v="4"/>
    <d v="2013-11-21T17:46:19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x v="140"/>
    <n v="28.888888888888889"/>
    <x v="4"/>
    <x v="14"/>
    <x v="891"/>
    <x v="3"/>
    <x v="3"/>
    <d v="2014-08-21T00:45:30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x v="708"/>
    <n v="143.8235294117647"/>
    <x v="4"/>
    <x v="14"/>
    <x v="892"/>
    <x v="5"/>
    <x v="7"/>
    <d v="2010-08-01T04:00:00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x v="709"/>
    <n v="40"/>
    <x v="4"/>
    <x v="14"/>
    <x v="893"/>
    <x v="7"/>
    <x v="0"/>
    <d v="2015-04-01T20:32:43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x v="710"/>
    <n v="147.81132075471697"/>
    <x v="4"/>
    <x v="14"/>
    <x v="894"/>
    <x v="5"/>
    <x v="2"/>
    <d v="2016-06-05T23:33:30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x v="711"/>
    <n v="27.857142857142858"/>
    <x v="4"/>
    <x v="14"/>
    <x v="895"/>
    <x v="8"/>
    <x v="7"/>
    <d v="2010-10-25T03:03:49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x v="142"/>
    <n v="44.444444444444443"/>
    <x v="4"/>
    <x v="14"/>
    <x v="896"/>
    <x v="10"/>
    <x v="0"/>
    <d v="2015-08-28T04:00:0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x v="109"/>
    <e v="#DIV/0!"/>
    <x v="4"/>
    <x v="14"/>
    <x v="897"/>
    <x v="9"/>
    <x v="5"/>
    <d v="2012-11-28T17:31:48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x v="712"/>
    <n v="35"/>
    <x v="4"/>
    <x v="14"/>
    <x v="898"/>
    <x v="11"/>
    <x v="6"/>
    <d v="2012-01-15T18:11:50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x v="713"/>
    <n v="35"/>
    <x v="4"/>
    <x v="14"/>
    <x v="899"/>
    <x v="6"/>
    <x v="6"/>
    <d v="2011-05-28T02:22:42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x v="714"/>
    <n v="10.5"/>
    <x v="4"/>
    <x v="13"/>
    <x v="900"/>
    <x v="2"/>
    <x v="2"/>
    <d v="2016-03-30T19:23:2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x v="109"/>
    <e v="#DIV/0!"/>
    <x v="4"/>
    <x v="13"/>
    <x v="901"/>
    <x v="6"/>
    <x v="7"/>
    <d v="2010-06-08T19:11:00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x v="715"/>
    <n v="30"/>
    <x v="4"/>
    <x v="13"/>
    <x v="902"/>
    <x v="3"/>
    <x v="3"/>
    <d v="2014-08-30T15:30:00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x v="416"/>
    <n v="40"/>
    <x v="4"/>
    <x v="13"/>
    <x v="903"/>
    <x v="10"/>
    <x v="5"/>
    <d v="2012-09-23T02:25:00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x v="716"/>
    <n v="50.333333333333336"/>
    <x v="4"/>
    <x v="13"/>
    <x v="904"/>
    <x v="11"/>
    <x v="0"/>
    <d v="2016-01-03T01:55:37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x v="717"/>
    <n v="32.666666666666664"/>
    <x v="4"/>
    <x v="13"/>
    <x v="905"/>
    <x v="4"/>
    <x v="7"/>
    <d v="2011-01-24T05:45:26"/>
    <s v="Jan"/>
    <s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x v="109"/>
    <e v="#DIV/0!"/>
    <x v="4"/>
    <x v="13"/>
    <x v="906"/>
    <x v="2"/>
    <x v="3"/>
    <d v="2014-03-13T03:33:10"/>
    <s v="Mar"/>
    <s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x v="109"/>
    <e v="#DIV/0!"/>
    <x v="4"/>
    <x v="13"/>
    <x v="907"/>
    <x v="10"/>
    <x v="6"/>
    <d v="2011-09-11T04:37:03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x v="109"/>
    <e v="#DIV/0!"/>
    <x v="4"/>
    <x v="13"/>
    <x v="908"/>
    <x v="0"/>
    <x v="7"/>
    <d v="2010-07-27T04:59:0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x v="140"/>
    <n v="65"/>
    <x v="4"/>
    <x v="13"/>
    <x v="909"/>
    <x v="0"/>
    <x v="5"/>
    <d v="2012-07-23T04:00:00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x v="718"/>
    <n v="24.6"/>
    <x v="4"/>
    <x v="13"/>
    <x v="910"/>
    <x v="1"/>
    <x v="1"/>
    <d v="2017-03-03T13:05:19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x v="109"/>
    <e v="#DIV/0!"/>
    <x v="4"/>
    <x v="13"/>
    <x v="911"/>
    <x v="1"/>
    <x v="3"/>
    <d v="2014-01-24T00:07:25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x v="719"/>
    <n v="15"/>
    <x v="4"/>
    <x v="13"/>
    <x v="912"/>
    <x v="9"/>
    <x v="5"/>
    <d v="2012-12-11T03:37:27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x v="720"/>
    <n v="82.583333333333329"/>
    <x v="4"/>
    <x v="13"/>
    <x v="913"/>
    <x v="6"/>
    <x v="5"/>
    <d v="2012-05-05T03:20:19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x v="109"/>
    <e v="#DIV/0!"/>
    <x v="4"/>
    <x v="13"/>
    <x v="914"/>
    <x v="3"/>
    <x v="5"/>
    <d v="2012-08-25T18:19:07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x v="721"/>
    <n v="41.666666666666664"/>
    <x v="4"/>
    <x v="13"/>
    <x v="915"/>
    <x v="1"/>
    <x v="5"/>
    <d v="2012-03-01T04:59:00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x v="109"/>
    <e v="#DIV/0!"/>
    <x v="4"/>
    <x v="13"/>
    <x v="916"/>
    <x v="8"/>
    <x v="7"/>
    <d v="2010-10-22T05:00:0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x v="722"/>
    <n v="30"/>
    <x v="4"/>
    <x v="13"/>
    <x v="917"/>
    <x v="0"/>
    <x v="3"/>
    <d v="2014-07-14T02:30:00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x v="723"/>
    <n v="19.600000000000001"/>
    <x v="4"/>
    <x v="13"/>
    <x v="918"/>
    <x v="4"/>
    <x v="3"/>
    <d v="2014-12-01T22:59:21"/>
    <s v="Dec"/>
    <s v="2014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x v="724"/>
    <n v="100"/>
    <x v="4"/>
    <x v="13"/>
    <x v="919"/>
    <x v="4"/>
    <x v="5"/>
    <d v="2012-12-19T15:24:0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x v="109"/>
    <e v="#DIV/0!"/>
    <x v="4"/>
    <x v="13"/>
    <x v="920"/>
    <x v="9"/>
    <x v="4"/>
    <d v="2013-11-14T17:07:02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x v="725"/>
    <n v="231.75"/>
    <x v="4"/>
    <x v="13"/>
    <x v="921"/>
    <x v="9"/>
    <x v="6"/>
    <d v="2011-12-12T05:06:1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x v="726"/>
    <n v="189.33333333333334"/>
    <x v="4"/>
    <x v="13"/>
    <x v="922"/>
    <x v="10"/>
    <x v="3"/>
    <d v="2014-10-01T12:43:1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x v="727"/>
    <n v="55"/>
    <x v="4"/>
    <x v="13"/>
    <x v="923"/>
    <x v="9"/>
    <x v="3"/>
    <d v="2014-11-22T00:02:0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x v="728"/>
    <n v="21.8"/>
    <x v="4"/>
    <x v="13"/>
    <x v="924"/>
    <x v="1"/>
    <x v="4"/>
    <d v="2013-02-13T22:37:49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x v="129"/>
    <n v="32"/>
    <x v="4"/>
    <x v="13"/>
    <x v="925"/>
    <x v="9"/>
    <x v="4"/>
    <d v="2013-11-27T22:08:31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x v="109"/>
    <e v="#DIV/0!"/>
    <x v="4"/>
    <x v="13"/>
    <x v="926"/>
    <x v="0"/>
    <x v="7"/>
    <d v="2010-07-08T22:40:00"/>
    <s v="Jul"/>
    <s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x v="109"/>
    <e v="#DIV/0!"/>
    <x v="4"/>
    <x v="13"/>
    <x v="927"/>
    <x v="6"/>
    <x v="5"/>
    <d v="2012-05-14T19:44:55"/>
    <s v="May"/>
    <s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x v="729"/>
    <n v="56.25"/>
    <x v="4"/>
    <x v="13"/>
    <x v="928"/>
    <x v="8"/>
    <x v="5"/>
    <d v="2012-11-18T00:00:00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x v="109"/>
    <e v="#DIV/0!"/>
    <x v="4"/>
    <x v="13"/>
    <x v="929"/>
    <x v="7"/>
    <x v="5"/>
    <d v="2012-04-09T04:42:49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x v="730"/>
    <n v="69"/>
    <x v="4"/>
    <x v="13"/>
    <x v="930"/>
    <x v="5"/>
    <x v="7"/>
    <d v="2010-06-25T21:32:0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x v="731"/>
    <n v="18.714285714285715"/>
    <x v="4"/>
    <x v="13"/>
    <x v="931"/>
    <x v="2"/>
    <x v="3"/>
    <d v="2014-03-16T22:00:00"/>
    <s v="Mar"/>
    <s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x v="732"/>
    <n v="46.033333333333331"/>
    <x v="4"/>
    <x v="13"/>
    <x v="932"/>
    <x v="2"/>
    <x v="4"/>
    <d v="2013-03-22T22:15:45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x v="733"/>
    <n v="60"/>
    <x v="4"/>
    <x v="13"/>
    <x v="933"/>
    <x v="7"/>
    <x v="3"/>
    <d v="2014-05-12T04:03:29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x v="734"/>
    <n v="50.666666666666664"/>
    <x v="4"/>
    <x v="13"/>
    <x v="934"/>
    <x v="6"/>
    <x v="3"/>
    <d v="2014-05-04T06:00:00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x v="735"/>
    <n v="25"/>
    <x v="4"/>
    <x v="13"/>
    <x v="935"/>
    <x v="11"/>
    <x v="0"/>
    <d v="2016-01-29T08:00:29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x v="109"/>
    <e v="#DIV/0!"/>
    <x v="4"/>
    <x v="13"/>
    <x v="936"/>
    <x v="11"/>
    <x v="6"/>
    <d v="2012-01-18T20:00:00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x v="736"/>
    <n v="20"/>
    <x v="4"/>
    <x v="13"/>
    <x v="937"/>
    <x v="9"/>
    <x v="4"/>
    <d v="2013-11-03T20:09:17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x v="737"/>
    <n v="25"/>
    <x v="4"/>
    <x v="13"/>
    <x v="938"/>
    <x v="10"/>
    <x v="5"/>
    <d v="2012-09-02T11:30:48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x v="738"/>
    <n v="20"/>
    <x v="4"/>
    <x v="13"/>
    <x v="939"/>
    <x v="5"/>
    <x v="4"/>
    <d v="2013-06-30T19:58:00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x v="739"/>
    <n v="110.28571428571429"/>
    <x v="2"/>
    <x v="8"/>
    <x v="940"/>
    <x v="0"/>
    <x v="0"/>
    <d v="2015-08-11T00:12:06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x v="740"/>
    <n v="37.451612903225808"/>
    <x v="2"/>
    <x v="8"/>
    <x v="941"/>
    <x v="1"/>
    <x v="1"/>
    <d v="2017-02-10T02:19:05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x v="741"/>
    <n v="41.75"/>
    <x v="2"/>
    <x v="8"/>
    <x v="942"/>
    <x v="1"/>
    <x v="2"/>
    <d v="2016-02-18T20:14:20"/>
    <s v="Feb"/>
    <s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x v="742"/>
    <n v="24.083333333333332"/>
    <x v="2"/>
    <x v="8"/>
    <x v="943"/>
    <x v="9"/>
    <x v="2"/>
    <d v="2016-11-29T17:01:45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x v="743"/>
    <n v="69.40625"/>
    <x v="2"/>
    <x v="8"/>
    <x v="944"/>
    <x v="7"/>
    <x v="2"/>
    <d v="2016-04-18T14:00:00"/>
    <s v="Apr"/>
    <s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x v="744"/>
    <n v="155.25"/>
    <x v="2"/>
    <x v="8"/>
    <x v="945"/>
    <x v="11"/>
    <x v="2"/>
    <d v="2017-02-18T23:59:00"/>
    <s v="Feb"/>
    <s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x v="745"/>
    <n v="57.2"/>
    <x v="2"/>
    <x v="8"/>
    <x v="946"/>
    <x v="10"/>
    <x v="2"/>
    <d v="2016-09-09T18:00:48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x v="109"/>
    <e v="#DIV/0!"/>
    <x v="2"/>
    <x v="8"/>
    <x v="947"/>
    <x v="5"/>
    <x v="2"/>
    <d v="2016-06-30T18:45:06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x v="746"/>
    <n v="60"/>
    <x v="2"/>
    <x v="8"/>
    <x v="948"/>
    <x v="2"/>
    <x v="2"/>
    <d v="2016-03-12T19:52:44"/>
    <s v="Mar"/>
    <s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x v="747"/>
    <n v="39"/>
    <x v="2"/>
    <x v="8"/>
    <x v="949"/>
    <x v="11"/>
    <x v="0"/>
    <d v="2016-02-21T01:02:56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x v="748"/>
    <n v="58.416666666666664"/>
    <x v="2"/>
    <x v="8"/>
    <x v="950"/>
    <x v="11"/>
    <x v="0"/>
    <d v="2016-01-17T18:01:01"/>
    <s v="Jan"/>
    <s v="2016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x v="749"/>
    <n v="158.63636363636363"/>
    <x v="2"/>
    <x v="8"/>
    <x v="951"/>
    <x v="6"/>
    <x v="2"/>
    <d v="2016-06-04T15:41:12"/>
    <s v="Jun"/>
    <s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x v="750"/>
    <n v="99.857142857142861"/>
    <x v="2"/>
    <x v="8"/>
    <x v="952"/>
    <x v="9"/>
    <x v="2"/>
    <d v="2016-11-18T15:43:3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x v="751"/>
    <n v="25.2"/>
    <x v="2"/>
    <x v="8"/>
    <x v="953"/>
    <x v="11"/>
    <x v="3"/>
    <d v="2015-01-25T03:56:39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x v="752"/>
    <n v="89.191780821917803"/>
    <x v="2"/>
    <x v="8"/>
    <x v="954"/>
    <x v="3"/>
    <x v="0"/>
    <d v="2015-08-20T20:00:39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x v="753"/>
    <n v="182.6236559139785"/>
    <x v="2"/>
    <x v="8"/>
    <x v="955"/>
    <x v="10"/>
    <x v="2"/>
    <d v="2016-09-13T07:05:00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x v="754"/>
    <n v="50.647058823529413"/>
    <x v="2"/>
    <x v="8"/>
    <x v="956"/>
    <x v="2"/>
    <x v="0"/>
    <d v="2015-04-26T20:55:59"/>
    <s v="Apr"/>
    <s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x v="755"/>
    <n v="33.285714285714285"/>
    <x v="2"/>
    <x v="8"/>
    <x v="957"/>
    <x v="9"/>
    <x v="2"/>
    <d v="2016-11-17T14:15:33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x v="756"/>
    <n v="51.823529411764703"/>
    <x v="2"/>
    <x v="8"/>
    <x v="958"/>
    <x v="7"/>
    <x v="0"/>
    <d v="2015-04-10T04:59:0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x v="757"/>
    <n v="113.62573099415205"/>
    <x v="2"/>
    <x v="8"/>
    <x v="959"/>
    <x v="11"/>
    <x v="3"/>
    <d v="2015-01-19T04:11:05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x v="758"/>
    <n v="136.46276595744681"/>
    <x v="2"/>
    <x v="8"/>
    <x v="960"/>
    <x v="1"/>
    <x v="1"/>
    <d v="2017-03-14T14:02:35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x v="759"/>
    <n v="364.35454545454547"/>
    <x v="2"/>
    <x v="8"/>
    <x v="961"/>
    <x v="1"/>
    <x v="1"/>
    <d v="2017-02-20T19:00:00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x v="760"/>
    <n v="19.243243243243242"/>
    <x v="2"/>
    <x v="8"/>
    <x v="962"/>
    <x v="1"/>
    <x v="2"/>
    <d v="2016-02-11T17:05:53"/>
    <s v="Feb"/>
    <s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x v="761"/>
    <n v="41.888888888888886"/>
    <x v="2"/>
    <x v="8"/>
    <x v="963"/>
    <x v="8"/>
    <x v="2"/>
    <d v="2016-10-17T15:15:19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x v="762"/>
    <n v="30.310344827586206"/>
    <x v="2"/>
    <x v="8"/>
    <x v="964"/>
    <x v="3"/>
    <x v="0"/>
    <d v="2015-09-01T15:05:19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x v="763"/>
    <n v="49.666666666666664"/>
    <x v="2"/>
    <x v="8"/>
    <x v="965"/>
    <x v="8"/>
    <x v="2"/>
    <d v="2016-10-26T03:59:00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x v="764"/>
    <n v="59.2"/>
    <x v="2"/>
    <x v="8"/>
    <x v="966"/>
    <x v="8"/>
    <x v="2"/>
    <d v="2016-10-06T15:15:32"/>
    <s v="Oct"/>
    <s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x v="765"/>
    <n v="43.97530864197531"/>
    <x v="2"/>
    <x v="8"/>
    <x v="967"/>
    <x v="2"/>
    <x v="2"/>
    <d v="2016-04-22T05:06:14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x v="766"/>
    <n v="26.5"/>
    <x v="2"/>
    <x v="8"/>
    <x v="968"/>
    <x v="3"/>
    <x v="3"/>
    <d v="2014-08-15T20:20:34"/>
    <s v="Aug"/>
    <s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x v="767"/>
    <n v="1272.7272727272727"/>
    <x v="2"/>
    <x v="8"/>
    <x v="969"/>
    <x v="1"/>
    <x v="1"/>
    <d v="2017-02-09T07:16:4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x v="768"/>
    <n v="164"/>
    <x v="2"/>
    <x v="8"/>
    <x v="970"/>
    <x v="11"/>
    <x v="2"/>
    <d v="2017-01-23T04:59:00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x v="769"/>
    <n v="45.2"/>
    <x v="2"/>
    <x v="8"/>
    <x v="971"/>
    <x v="6"/>
    <x v="0"/>
    <d v="2015-06-01T17:01:0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x v="770"/>
    <n v="153.88888888888889"/>
    <x v="2"/>
    <x v="8"/>
    <x v="972"/>
    <x v="10"/>
    <x v="3"/>
    <d v="2014-09-04T06:59:00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x v="771"/>
    <n v="51.375"/>
    <x v="2"/>
    <x v="8"/>
    <x v="973"/>
    <x v="8"/>
    <x v="0"/>
    <d v="2015-11-09T01:21:33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x v="470"/>
    <n v="93.333333333333329"/>
    <x v="2"/>
    <x v="8"/>
    <x v="974"/>
    <x v="2"/>
    <x v="2"/>
    <d v="2016-03-25T16:59: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x v="772"/>
    <n v="108.625"/>
    <x v="2"/>
    <x v="8"/>
    <x v="975"/>
    <x v="6"/>
    <x v="2"/>
    <d v="2016-06-28T16:43:05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x v="773"/>
    <n v="160.5"/>
    <x v="2"/>
    <x v="8"/>
    <x v="976"/>
    <x v="0"/>
    <x v="0"/>
    <d v="2015-08-14T01:24:57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x v="774"/>
    <n v="75.75"/>
    <x v="2"/>
    <x v="8"/>
    <x v="977"/>
    <x v="1"/>
    <x v="2"/>
    <d v="2016-02-21T22:36:37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x v="775"/>
    <n v="790.83739837398377"/>
    <x v="2"/>
    <x v="8"/>
    <x v="978"/>
    <x v="1"/>
    <x v="2"/>
    <d v="2016-02-25T07:25:01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x v="776"/>
    <n v="301.93916666666667"/>
    <x v="2"/>
    <x v="8"/>
    <x v="979"/>
    <x v="5"/>
    <x v="2"/>
    <d v="2016-06-20T18:59:00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x v="777"/>
    <n v="47.935483870967744"/>
    <x v="2"/>
    <x v="8"/>
    <x v="980"/>
    <x v="9"/>
    <x v="3"/>
    <d v="2014-11-30T22:42:02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x v="778"/>
    <n v="2.75"/>
    <x v="2"/>
    <x v="8"/>
    <x v="981"/>
    <x v="3"/>
    <x v="3"/>
    <d v="2014-08-09T22:43:42"/>
    <s v="Aug"/>
    <s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x v="779"/>
    <n v="1"/>
    <x v="2"/>
    <x v="8"/>
    <x v="982"/>
    <x v="8"/>
    <x v="2"/>
    <d v="2016-10-02T18:04:4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x v="780"/>
    <n v="171.79329608938548"/>
    <x v="2"/>
    <x v="8"/>
    <x v="983"/>
    <x v="3"/>
    <x v="2"/>
    <d v="2016-08-23T20:54:00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x v="550"/>
    <n v="35.333333333333336"/>
    <x v="2"/>
    <x v="8"/>
    <x v="984"/>
    <x v="2"/>
    <x v="0"/>
    <d v="2015-03-28T01:46:48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x v="781"/>
    <n v="82.086956521739125"/>
    <x v="2"/>
    <x v="8"/>
    <x v="985"/>
    <x v="11"/>
    <x v="0"/>
    <d v="2015-12-31T23:00:0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x v="782"/>
    <n v="110.8695652173913"/>
    <x v="2"/>
    <x v="8"/>
    <x v="986"/>
    <x v="4"/>
    <x v="0"/>
    <d v="2016-01-10T00:00:0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x v="783"/>
    <n v="161.21951219512195"/>
    <x v="2"/>
    <x v="8"/>
    <x v="987"/>
    <x v="5"/>
    <x v="3"/>
    <d v="2014-06-23T07:04:10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x v="109"/>
    <e v="#DIV/0!"/>
    <x v="2"/>
    <x v="8"/>
    <x v="988"/>
    <x v="8"/>
    <x v="2"/>
    <d v="2016-10-01T08:33:45"/>
    <s v="Oct"/>
    <s v="2016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x v="784"/>
    <n v="52.40625"/>
    <x v="2"/>
    <x v="8"/>
    <x v="989"/>
    <x v="10"/>
    <x v="2"/>
    <d v="2016-09-28T22:24:55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x v="477"/>
    <n v="13"/>
    <x v="2"/>
    <x v="8"/>
    <x v="990"/>
    <x v="10"/>
    <x v="3"/>
    <d v="2014-09-03T18:49:24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x v="785"/>
    <n v="30.285714285714285"/>
    <x v="2"/>
    <x v="8"/>
    <x v="991"/>
    <x v="0"/>
    <x v="2"/>
    <d v="2016-07-12T18:51:00"/>
    <s v="Jul"/>
    <s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x v="786"/>
    <n v="116.75"/>
    <x v="2"/>
    <x v="8"/>
    <x v="992"/>
    <x v="7"/>
    <x v="2"/>
    <d v="2016-05-07T21:11:59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x v="787"/>
    <n v="89.59693877551021"/>
    <x v="2"/>
    <x v="8"/>
    <x v="993"/>
    <x v="9"/>
    <x v="2"/>
    <d v="2016-11-12T05:00:00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x v="788"/>
    <n v="424.45454545454544"/>
    <x v="2"/>
    <x v="8"/>
    <x v="994"/>
    <x v="9"/>
    <x v="3"/>
    <d v="2014-11-30T22:59:00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x v="789"/>
    <n v="80.666666666666671"/>
    <x v="2"/>
    <x v="8"/>
    <x v="995"/>
    <x v="4"/>
    <x v="3"/>
    <d v="2014-11-29T16:00:00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x v="790"/>
    <n v="13"/>
    <x v="2"/>
    <x v="8"/>
    <x v="996"/>
    <x v="0"/>
    <x v="3"/>
    <d v="2014-07-27T15:27:00"/>
    <s v="Jul"/>
    <s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x v="698"/>
    <n v="8.125"/>
    <x v="2"/>
    <x v="8"/>
    <x v="997"/>
    <x v="9"/>
    <x v="3"/>
    <d v="2014-11-28T03:28:17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x v="791"/>
    <n v="153.42794759825327"/>
    <x v="2"/>
    <x v="8"/>
    <x v="998"/>
    <x v="9"/>
    <x v="0"/>
    <d v="2015-11-19T05:03:21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x v="792"/>
    <n v="292.07499999999999"/>
    <x v="2"/>
    <x v="8"/>
    <x v="999"/>
    <x v="9"/>
    <x v="3"/>
    <d v="2014-11-13T08:02:00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x v="793"/>
    <n v="3304"/>
    <x v="2"/>
    <x v="8"/>
    <x v="1000"/>
    <x v="1"/>
    <x v="1"/>
    <d v="2017-03-15T00:26:00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x v="87"/>
    <n v="1300"/>
    <x v="2"/>
    <x v="8"/>
    <x v="1001"/>
    <x v="11"/>
    <x v="2"/>
    <d v="2017-01-30T17:16:53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x v="794"/>
    <n v="134.54545454545453"/>
    <x v="2"/>
    <x v="8"/>
    <x v="1002"/>
    <x v="4"/>
    <x v="0"/>
    <d v="2015-12-17T05:59:0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x v="795"/>
    <n v="214.06666666666666"/>
    <x v="2"/>
    <x v="8"/>
    <x v="1003"/>
    <x v="2"/>
    <x v="1"/>
    <d v="2017-03-16T16:01:0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x v="796"/>
    <n v="216.33684210526314"/>
    <x v="2"/>
    <x v="8"/>
    <x v="1004"/>
    <x v="1"/>
    <x v="2"/>
    <d v="2016-02-18T17:00:27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x v="797"/>
    <n v="932.31055900621118"/>
    <x v="2"/>
    <x v="8"/>
    <x v="1005"/>
    <x v="8"/>
    <x v="0"/>
    <d v="2015-10-30T14:59:43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x v="798"/>
    <n v="29.25"/>
    <x v="2"/>
    <x v="8"/>
    <x v="1006"/>
    <x v="11"/>
    <x v="3"/>
    <d v="2014-12-12T07:11:00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x v="799"/>
    <n v="174.94736842105263"/>
    <x v="2"/>
    <x v="8"/>
    <x v="1007"/>
    <x v="4"/>
    <x v="2"/>
    <d v="2016-12-14T15:00:23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x v="800"/>
    <n v="250"/>
    <x v="2"/>
    <x v="8"/>
    <x v="1008"/>
    <x v="4"/>
    <x v="2"/>
    <d v="2016-12-28T19:25:15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x v="801"/>
    <n v="65"/>
    <x v="2"/>
    <x v="8"/>
    <x v="1009"/>
    <x v="5"/>
    <x v="2"/>
    <d v="2016-06-19T14:30:4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x v="802"/>
    <n v="55"/>
    <x v="2"/>
    <x v="8"/>
    <x v="1010"/>
    <x v="3"/>
    <x v="2"/>
    <d v="2016-09-05T02:59:00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x v="803"/>
    <n v="75"/>
    <x v="2"/>
    <x v="8"/>
    <x v="1011"/>
    <x v="4"/>
    <x v="3"/>
    <d v="2014-12-18T21:33:15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x v="804"/>
    <n v="1389.3561935483872"/>
    <x v="2"/>
    <x v="8"/>
    <x v="1012"/>
    <x v="11"/>
    <x v="2"/>
    <d v="2017-01-24T10:34:1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x v="805"/>
    <n v="95.911111111111111"/>
    <x v="2"/>
    <x v="8"/>
    <x v="1013"/>
    <x v="11"/>
    <x v="0"/>
    <d v="2015-12-29T20:00:0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x v="806"/>
    <n v="191.25"/>
    <x v="2"/>
    <x v="8"/>
    <x v="1014"/>
    <x v="4"/>
    <x v="3"/>
    <d v="2015-01-01T00:03:35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x v="129"/>
    <n v="40"/>
    <x v="2"/>
    <x v="8"/>
    <x v="1015"/>
    <x v="9"/>
    <x v="0"/>
    <d v="2015-11-25T22:04:55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x v="807"/>
    <n v="74.78947368421052"/>
    <x v="2"/>
    <x v="8"/>
    <x v="1016"/>
    <x v="2"/>
    <x v="2"/>
    <d v="2016-04-07T01:34: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x v="808"/>
    <n v="161.11830985915492"/>
    <x v="2"/>
    <x v="8"/>
    <x v="1017"/>
    <x v="9"/>
    <x v="0"/>
    <d v="2015-11-21T17:12:15"/>
    <s v="Nov"/>
    <s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x v="809"/>
    <n v="88.714285714285708"/>
    <x v="2"/>
    <x v="8"/>
    <x v="1018"/>
    <x v="0"/>
    <x v="2"/>
    <d v="2016-07-14T11:48:53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x v="810"/>
    <n v="53.25"/>
    <x v="2"/>
    <x v="8"/>
    <x v="1019"/>
    <x v="1"/>
    <x v="0"/>
    <d v="2015-02-04T23:22:29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x v="811"/>
    <n v="106.2"/>
    <x v="4"/>
    <x v="15"/>
    <x v="1020"/>
    <x v="5"/>
    <x v="0"/>
    <d v="2015-06-02T00:47:0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x v="812"/>
    <n v="22.079728033472804"/>
    <x v="4"/>
    <x v="15"/>
    <x v="1021"/>
    <x v="8"/>
    <x v="0"/>
    <d v="2015-10-17T04:00:00"/>
    <s v="Oct"/>
    <s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x v="813"/>
    <n v="31.054054054054053"/>
    <x v="4"/>
    <x v="15"/>
    <x v="1022"/>
    <x v="6"/>
    <x v="0"/>
    <d v="2015-05-17T15:31:17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x v="814"/>
    <n v="36.206106870229007"/>
    <x v="4"/>
    <x v="15"/>
    <x v="1023"/>
    <x v="5"/>
    <x v="0"/>
    <d v="2015-06-20T22:04:21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x v="815"/>
    <n v="388.9762295081967"/>
    <x v="4"/>
    <x v="15"/>
    <x v="1024"/>
    <x v="1"/>
    <x v="2"/>
    <d v="2016-01-31T13:56:03"/>
    <s v="Jan"/>
    <s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x v="816"/>
    <n v="71.848571428571432"/>
    <x v="4"/>
    <x v="15"/>
    <x v="1025"/>
    <x v="2"/>
    <x v="0"/>
    <d v="2015-03-16T19:00:37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x v="817"/>
    <n v="57.381803278688523"/>
    <x v="4"/>
    <x v="15"/>
    <x v="1026"/>
    <x v="2"/>
    <x v="2"/>
    <d v="2016-03-31T08:46:5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x v="818"/>
    <n v="69.666666666666671"/>
    <x v="4"/>
    <x v="15"/>
    <x v="1027"/>
    <x v="8"/>
    <x v="3"/>
    <d v="2014-10-23T00:49:07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x v="819"/>
    <n v="45.988235294117644"/>
    <x v="4"/>
    <x v="15"/>
    <x v="1028"/>
    <x v="1"/>
    <x v="1"/>
    <d v="2017-03-06T20:00:00"/>
    <s v="Mar"/>
    <s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x v="820"/>
    <n v="79.262411347517727"/>
    <x v="4"/>
    <x v="15"/>
    <x v="1029"/>
    <x v="2"/>
    <x v="0"/>
    <d v="2015-04-04T21:59:00"/>
    <s v="Apr"/>
    <s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x v="821"/>
    <n v="43.031446540880502"/>
    <x v="4"/>
    <x v="15"/>
    <x v="1030"/>
    <x v="10"/>
    <x v="2"/>
    <d v="2016-09-12T11:35:49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x v="202"/>
    <n v="108.48484848484848"/>
    <x v="4"/>
    <x v="15"/>
    <x v="1031"/>
    <x v="4"/>
    <x v="0"/>
    <d v="2015-12-16T18:20:10"/>
    <s v="Dec"/>
    <s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x v="822"/>
    <n v="61.029583333333335"/>
    <x v="4"/>
    <x v="15"/>
    <x v="1032"/>
    <x v="5"/>
    <x v="2"/>
    <d v="2016-06-23T16:00:25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x v="823"/>
    <n v="50.592592592592595"/>
    <x v="4"/>
    <x v="15"/>
    <x v="1033"/>
    <x v="4"/>
    <x v="2"/>
    <d v="2016-12-12T17:34:40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x v="824"/>
    <n v="39.157168674698795"/>
    <x v="4"/>
    <x v="15"/>
    <x v="1034"/>
    <x v="3"/>
    <x v="2"/>
    <d v="2016-08-05T03:59:00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x v="825"/>
    <n v="65.15789473684211"/>
    <x v="4"/>
    <x v="15"/>
    <x v="1035"/>
    <x v="1"/>
    <x v="0"/>
    <d v="2015-02-11T15:23:4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x v="826"/>
    <n v="23.963127962085309"/>
    <x v="4"/>
    <x v="15"/>
    <x v="1036"/>
    <x v="11"/>
    <x v="5"/>
    <d v="2013-01-07T08:00:00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x v="426"/>
    <n v="48.61904761904762"/>
    <x v="4"/>
    <x v="15"/>
    <x v="1037"/>
    <x v="6"/>
    <x v="0"/>
    <d v="2015-05-18T05:00:0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x v="827"/>
    <n v="35.73770491803279"/>
    <x v="4"/>
    <x v="15"/>
    <x v="1038"/>
    <x v="2"/>
    <x v="2"/>
    <d v="2016-03-19T04:33:43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x v="828"/>
    <n v="21.366666666666667"/>
    <x v="4"/>
    <x v="15"/>
    <x v="1039"/>
    <x v="4"/>
    <x v="2"/>
    <d v="2016-12-13T07:59:00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x v="385"/>
    <n v="250"/>
    <x v="5"/>
    <x v="16"/>
    <x v="1040"/>
    <x v="3"/>
    <x v="2"/>
    <d v="2016-08-27T17:00:09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x v="109"/>
    <e v="#DIV/0!"/>
    <x v="5"/>
    <x v="16"/>
    <x v="1041"/>
    <x v="3"/>
    <x v="3"/>
    <d v="2014-07-31T01:26:32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x v="829"/>
    <n v="10"/>
    <x v="5"/>
    <x v="16"/>
    <x v="1042"/>
    <x v="3"/>
    <x v="3"/>
    <d v="2014-09-12T10:00:00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x v="830"/>
    <n v="29.236301369863014"/>
    <x v="5"/>
    <x v="16"/>
    <x v="1043"/>
    <x v="6"/>
    <x v="0"/>
    <d v="2015-05-20T06:04:15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x v="831"/>
    <n v="3"/>
    <x v="5"/>
    <x v="16"/>
    <x v="1044"/>
    <x v="1"/>
    <x v="0"/>
    <d v="2015-03-05T20:27:0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x v="832"/>
    <n v="33.25"/>
    <x v="5"/>
    <x v="16"/>
    <x v="1045"/>
    <x v="3"/>
    <x v="3"/>
    <d v="2014-08-23T20:59:10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x v="109"/>
    <e v="#DIV/0!"/>
    <x v="5"/>
    <x v="16"/>
    <x v="1046"/>
    <x v="4"/>
    <x v="0"/>
    <d v="2015-12-26T20:26:0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x v="833"/>
    <n v="1"/>
    <x v="5"/>
    <x v="16"/>
    <x v="1047"/>
    <x v="9"/>
    <x v="3"/>
    <d v="2014-11-05T20:38:35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x v="834"/>
    <n v="53"/>
    <x v="5"/>
    <x v="16"/>
    <x v="1048"/>
    <x v="10"/>
    <x v="2"/>
    <d v="2016-09-25T01:16:29"/>
    <s v="Sep"/>
    <s v="20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x v="109"/>
    <e v="#DIV/0!"/>
    <x v="5"/>
    <x v="16"/>
    <x v="1049"/>
    <x v="1"/>
    <x v="2"/>
    <d v="2016-02-12T10:20:45"/>
    <s v="Feb"/>
    <s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x v="109"/>
    <e v="#DIV/0!"/>
    <x v="5"/>
    <x v="16"/>
    <x v="1050"/>
    <x v="10"/>
    <x v="0"/>
    <d v="2015-09-14T19:07:57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x v="109"/>
    <e v="#DIV/0!"/>
    <x v="5"/>
    <x v="16"/>
    <x v="1051"/>
    <x v="3"/>
    <x v="3"/>
    <d v="2014-08-27T00:20:25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x v="109"/>
    <e v="#DIV/0!"/>
    <x v="5"/>
    <x v="16"/>
    <x v="1052"/>
    <x v="6"/>
    <x v="2"/>
    <d v="2016-06-06T20:09:00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x v="460"/>
    <n v="15"/>
    <x v="5"/>
    <x v="16"/>
    <x v="1053"/>
    <x v="2"/>
    <x v="1"/>
    <d v="2017-03-06T04:08:52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x v="109"/>
    <e v="#DIV/0!"/>
    <x v="5"/>
    <x v="16"/>
    <x v="1054"/>
    <x v="3"/>
    <x v="3"/>
    <d v="2014-08-10T22:00:00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x v="109"/>
    <e v="#DIV/0!"/>
    <x v="5"/>
    <x v="16"/>
    <x v="1055"/>
    <x v="2"/>
    <x v="2"/>
    <d v="2016-03-07T23:49:05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x v="109"/>
    <e v="#DIV/0!"/>
    <x v="5"/>
    <x v="16"/>
    <x v="1056"/>
    <x v="2"/>
    <x v="0"/>
    <d v="2015-04-24T16:16:17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x v="109"/>
    <e v="#DIV/0!"/>
    <x v="5"/>
    <x v="16"/>
    <x v="1057"/>
    <x v="4"/>
    <x v="2"/>
    <d v="2016-12-04T21:54:43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x v="109"/>
    <e v="#DIV/0!"/>
    <x v="5"/>
    <x v="16"/>
    <x v="1058"/>
    <x v="2"/>
    <x v="0"/>
    <d v="2015-03-26T00:00:00"/>
    <s v="Mar"/>
    <s v="2015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x v="109"/>
    <e v="#DIV/0!"/>
    <x v="5"/>
    <x v="16"/>
    <x v="1059"/>
    <x v="2"/>
    <x v="0"/>
    <d v="2015-03-13T17:57:36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x v="460"/>
    <n v="50"/>
    <x v="5"/>
    <x v="16"/>
    <x v="1060"/>
    <x v="7"/>
    <x v="0"/>
    <d v="2015-04-15T21:54:53"/>
    <s v="Apr"/>
    <s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x v="109"/>
    <e v="#DIV/0!"/>
    <x v="5"/>
    <x v="16"/>
    <x v="1061"/>
    <x v="7"/>
    <x v="2"/>
    <d v="2016-05-02T01:00:00"/>
    <s v="May"/>
    <s v="20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x v="835"/>
    <n v="47.5"/>
    <x v="5"/>
    <x v="16"/>
    <x v="1062"/>
    <x v="3"/>
    <x v="2"/>
    <d v="2016-07-12T19:22:21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x v="109"/>
    <e v="#DIV/0!"/>
    <x v="5"/>
    <x v="16"/>
    <x v="1063"/>
    <x v="10"/>
    <x v="2"/>
    <d v="2016-08-31T00:44:2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x v="836"/>
    <n v="65.666666666666671"/>
    <x v="6"/>
    <x v="17"/>
    <x v="1064"/>
    <x v="5"/>
    <x v="4"/>
    <d v="2013-07-07T05:28:2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x v="837"/>
    <n v="16.2"/>
    <x v="6"/>
    <x v="17"/>
    <x v="1065"/>
    <x v="1"/>
    <x v="3"/>
    <d v="2014-02-19T09:08:42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x v="838"/>
    <n v="34.128378378378379"/>
    <x v="6"/>
    <x v="17"/>
    <x v="1066"/>
    <x v="0"/>
    <x v="4"/>
    <d v="2013-08-04T23:06:22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x v="839"/>
    <n v="13"/>
    <x v="6"/>
    <x v="17"/>
    <x v="1067"/>
    <x v="4"/>
    <x v="4"/>
    <d v="2013-12-21T20:32:11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x v="840"/>
    <n v="11.25"/>
    <x v="6"/>
    <x v="17"/>
    <x v="1068"/>
    <x v="7"/>
    <x v="2"/>
    <d v="2016-04-10T07:54:24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x v="841"/>
    <n v="40.476190476190474"/>
    <x v="6"/>
    <x v="17"/>
    <x v="1069"/>
    <x v="9"/>
    <x v="4"/>
    <d v="2013-11-26T06:30:59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x v="449"/>
    <n v="35"/>
    <x v="6"/>
    <x v="17"/>
    <x v="1070"/>
    <x v="8"/>
    <x v="5"/>
    <d v="2012-10-01T00:17:02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x v="109"/>
    <e v="#DIV/0!"/>
    <x v="6"/>
    <x v="17"/>
    <x v="1071"/>
    <x v="9"/>
    <x v="0"/>
    <d v="2015-11-17T19:04:53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x v="842"/>
    <n v="12.75"/>
    <x v="6"/>
    <x v="17"/>
    <x v="1072"/>
    <x v="1"/>
    <x v="3"/>
    <d v="2014-02-05T19:58:17"/>
    <s v="Feb"/>
    <s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x v="843"/>
    <n v="10"/>
    <x v="6"/>
    <x v="17"/>
    <x v="1073"/>
    <x v="8"/>
    <x v="6"/>
    <d v="2011-10-16T23:09:01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x v="844"/>
    <n v="113.56666666666666"/>
    <x v="6"/>
    <x v="17"/>
    <x v="1074"/>
    <x v="11"/>
    <x v="4"/>
    <d v="2014-01-04T04:09:05"/>
    <s v="Jan"/>
    <s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x v="684"/>
    <n v="15"/>
    <x v="6"/>
    <x v="17"/>
    <x v="1075"/>
    <x v="6"/>
    <x v="5"/>
    <d v="2012-05-06T21:41:56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x v="845"/>
    <n v="48.281025641025643"/>
    <x v="6"/>
    <x v="17"/>
    <x v="1076"/>
    <x v="3"/>
    <x v="3"/>
    <d v="2014-09-11T09:04:10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x v="846"/>
    <n v="43.976047904191617"/>
    <x v="6"/>
    <x v="17"/>
    <x v="1077"/>
    <x v="11"/>
    <x v="0"/>
    <d v="2016-01-14T04:00:11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x v="847"/>
    <n v="9"/>
    <x v="6"/>
    <x v="17"/>
    <x v="1078"/>
    <x v="0"/>
    <x v="6"/>
    <d v="2011-07-22T04:42:01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x v="848"/>
    <n v="37.666666666666664"/>
    <x v="6"/>
    <x v="17"/>
    <x v="1079"/>
    <x v="6"/>
    <x v="2"/>
    <d v="2016-05-14T13:35:36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x v="849"/>
    <n v="18.581632653061224"/>
    <x v="6"/>
    <x v="17"/>
    <x v="1080"/>
    <x v="6"/>
    <x v="3"/>
    <d v="2014-05-11T03:18:53"/>
    <s v="May"/>
    <s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x v="850"/>
    <n v="3"/>
    <x v="6"/>
    <x v="17"/>
    <x v="1081"/>
    <x v="11"/>
    <x v="3"/>
    <d v="2015-01-28T22:14:52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x v="470"/>
    <n v="18.666666666666668"/>
    <x v="6"/>
    <x v="17"/>
    <x v="1082"/>
    <x v="3"/>
    <x v="5"/>
    <d v="2012-08-10T21:44:48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x v="380"/>
    <n v="410"/>
    <x v="6"/>
    <x v="17"/>
    <x v="1083"/>
    <x v="0"/>
    <x v="3"/>
    <d v="2014-08-02T15:49:43"/>
    <s v="Aug"/>
    <s v="2014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x v="109"/>
    <e v="#DIV/0!"/>
    <x v="6"/>
    <x v="17"/>
    <x v="1084"/>
    <x v="3"/>
    <x v="3"/>
    <d v="2014-08-08T21:53:24"/>
    <s v="Aug"/>
    <s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x v="851"/>
    <n v="114"/>
    <x v="6"/>
    <x v="17"/>
    <x v="1085"/>
    <x v="2"/>
    <x v="2"/>
    <d v="2016-03-14T15:06:15"/>
    <s v="Mar"/>
    <s v="2016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x v="852"/>
    <n v="7.5"/>
    <x v="6"/>
    <x v="17"/>
    <x v="1086"/>
    <x v="3"/>
    <x v="3"/>
    <d v="2014-08-24T20:48:11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x v="109"/>
    <e v="#DIV/0!"/>
    <x v="6"/>
    <x v="17"/>
    <x v="1087"/>
    <x v="5"/>
    <x v="3"/>
    <d v="2014-06-15T17:08:07"/>
    <s v="Jun"/>
    <s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x v="853"/>
    <n v="43.41727891156463"/>
    <x v="6"/>
    <x v="17"/>
    <x v="1088"/>
    <x v="7"/>
    <x v="3"/>
    <d v="2014-04-24T19:11:07"/>
    <s v="Apr"/>
    <s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x v="854"/>
    <n v="23.959183673469386"/>
    <x v="6"/>
    <x v="17"/>
    <x v="1089"/>
    <x v="5"/>
    <x v="0"/>
    <d v="2015-06-26T04:32:55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x v="855"/>
    <n v="5"/>
    <x v="6"/>
    <x v="17"/>
    <x v="1090"/>
    <x v="6"/>
    <x v="0"/>
    <d v="2015-05-29T04:27:33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x v="856"/>
    <n v="12.5"/>
    <x v="6"/>
    <x v="17"/>
    <x v="1091"/>
    <x v="7"/>
    <x v="2"/>
    <d v="2016-04-10T18:41:1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x v="857"/>
    <n v="3"/>
    <x v="6"/>
    <x v="17"/>
    <x v="1092"/>
    <x v="11"/>
    <x v="5"/>
    <d v="2013-01-06T00:37:18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x v="858"/>
    <n v="10.5625"/>
    <x v="6"/>
    <x v="17"/>
    <x v="1093"/>
    <x v="1"/>
    <x v="2"/>
    <d v="2016-02-11T23:22:17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x v="859"/>
    <n v="122.00037037037038"/>
    <x v="6"/>
    <x v="17"/>
    <x v="1094"/>
    <x v="8"/>
    <x v="6"/>
    <d v="2011-10-09T17:07:13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x v="860"/>
    <n v="267.80851063829789"/>
    <x v="6"/>
    <x v="17"/>
    <x v="1095"/>
    <x v="3"/>
    <x v="4"/>
    <d v="2013-08-30T12:53:40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x v="861"/>
    <n v="74.206896551724142"/>
    <x v="6"/>
    <x v="17"/>
    <x v="1096"/>
    <x v="8"/>
    <x v="3"/>
    <d v="2014-10-04T03:30:00"/>
    <s v="Oct"/>
    <s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x v="862"/>
    <n v="6.7142857142857144"/>
    <x v="6"/>
    <x v="17"/>
    <x v="1097"/>
    <x v="1"/>
    <x v="3"/>
    <d v="2014-03-02T19:01:17"/>
    <s v="Mar"/>
    <s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x v="863"/>
    <n v="81.954545454545453"/>
    <x v="6"/>
    <x v="17"/>
    <x v="1098"/>
    <x v="7"/>
    <x v="3"/>
    <d v="2014-04-13T18:18:15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x v="724"/>
    <n v="25"/>
    <x v="6"/>
    <x v="17"/>
    <x v="1099"/>
    <x v="6"/>
    <x v="0"/>
    <d v="2015-05-13T20:04:28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x v="453"/>
    <n v="10"/>
    <x v="6"/>
    <x v="17"/>
    <x v="1100"/>
    <x v="1"/>
    <x v="2"/>
    <d v="2016-02-14T02:39:31"/>
    <s v="Feb"/>
    <s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x v="864"/>
    <n v="6.833333333333333"/>
    <x v="6"/>
    <x v="17"/>
    <x v="1101"/>
    <x v="0"/>
    <x v="2"/>
    <d v="2016-07-14T18:12:00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x v="865"/>
    <n v="17.708333333333332"/>
    <x v="6"/>
    <x v="17"/>
    <x v="1102"/>
    <x v="9"/>
    <x v="4"/>
    <d v="2013-12-09T05:59:00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x v="866"/>
    <n v="16.2"/>
    <x v="6"/>
    <x v="17"/>
    <x v="1103"/>
    <x v="6"/>
    <x v="2"/>
    <d v="2016-06-18T05:19:50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x v="867"/>
    <n v="80.297297297297291"/>
    <x v="6"/>
    <x v="17"/>
    <x v="1104"/>
    <x v="5"/>
    <x v="3"/>
    <d v="2014-06-11T09:50:21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x v="868"/>
    <n v="71.55"/>
    <x v="6"/>
    <x v="17"/>
    <x v="1105"/>
    <x v="2"/>
    <x v="3"/>
    <d v="2014-03-24T02:15:27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x v="869"/>
    <n v="23.571428571428573"/>
    <x v="6"/>
    <x v="17"/>
    <x v="1106"/>
    <x v="7"/>
    <x v="5"/>
    <d v="2012-04-04T16:46:1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x v="109"/>
    <e v="#DIV/0!"/>
    <x v="6"/>
    <x v="17"/>
    <x v="1107"/>
    <x v="0"/>
    <x v="3"/>
    <d v="2014-07-23T20:40:24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x v="870"/>
    <n v="34.88095238095238"/>
    <x v="6"/>
    <x v="17"/>
    <x v="1108"/>
    <x v="2"/>
    <x v="5"/>
    <d v="2012-04-13T14:17:1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x v="871"/>
    <n v="15"/>
    <x v="6"/>
    <x v="17"/>
    <x v="1109"/>
    <x v="9"/>
    <x v="2"/>
    <d v="2016-11-18T19:03:10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x v="872"/>
    <n v="23.181818181818183"/>
    <x v="6"/>
    <x v="17"/>
    <x v="1110"/>
    <x v="4"/>
    <x v="5"/>
    <d v="2012-12-07T22:23:42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x v="167"/>
    <n v="1"/>
    <x v="6"/>
    <x v="17"/>
    <x v="1111"/>
    <x v="11"/>
    <x v="0"/>
    <d v="2016-01-08T04:53:1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x v="873"/>
    <n v="100.23371794871794"/>
    <x v="6"/>
    <x v="17"/>
    <x v="1112"/>
    <x v="4"/>
    <x v="3"/>
    <d v="2015-01-19T08:30:00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x v="724"/>
    <n v="5"/>
    <x v="6"/>
    <x v="17"/>
    <x v="1113"/>
    <x v="3"/>
    <x v="3"/>
    <d v="2014-08-14T23:27:00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x v="874"/>
    <n v="3.3333333333333335"/>
    <x v="6"/>
    <x v="17"/>
    <x v="1114"/>
    <x v="8"/>
    <x v="4"/>
    <d v="2013-10-09T08:18:07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x v="875"/>
    <n v="13.25"/>
    <x v="6"/>
    <x v="17"/>
    <x v="1115"/>
    <x v="2"/>
    <x v="2"/>
    <d v="2016-03-30T15:41:35"/>
    <s v="Mar"/>
    <s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x v="876"/>
    <n v="17.852"/>
    <x v="6"/>
    <x v="17"/>
    <x v="1116"/>
    <x v="6"/>
    <x v="5"/>
    <d v="2012-06-09T20:20:08"/>
    <s v="Jun"/>
    <s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x v="877"/>
    <n v="10.375"/>
    <x v="6"/>
    <x v="17"/>
    <x v="1117"/>
    <x v="4"/>
    <x v="0"/>
    <d v="2015-12-25T14:21:53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x v="878"/>
    <n v="36.333333333333336"/>
    <x v="6"/>
    <x v="17"/>
    <x v="1118"/>
    <x v="7"/>
    <x v="3"/>
    <d v="2014-04-05T02:59:39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x v="879"/>
    <n v="5"/>
    <x v="6"/>
    <x v="17"/>
    <x v="1119"/>
    <x v="7"/>
    <x v="3"/>
    <d v="2014-04-06T19:01:04"/>
    <s v="Apr"/>
    <s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x v="109"/>
    <e v="#DIV/0!"/>
    <x v="6"/>
    <x v="17"/>
    <x v="1120"/>
    <x v="8"/>
    <x v="6"/>
    <d v="2011-10-28T20:56:40"/>
    <s v="Oct"/>
    <s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x v="880"/>
    <n v="5.8"/>
    <x v="6"/>
    <x v="17"/>
    <x v="1121"/>
    <x v="2"/>
    <x v="2"/>
    <d v="2016-03-13T21:25:16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x v="109"/>
    <e v="#DIV/0!"/>
    <x v="6"/>
    <x v="17"/>
    <x v="1122"/>
    <x v="5"/>
    <x v="4"/>
    <d v="2013-05-30T16:53:45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x v="881"/>
    <n v="3.6666666666666665"/>
    <x v="6"/>
    <x v="17"/>
    <x v="1123"/>
    <x v="7"/>
    <x v="3"/>
    <d v="2014-04-19T12:34:08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x v="882"/>
    <n v="60.714285714285715"/>
    <x v="6"/>
    <x v="18"/>
    <x v="1124"/>
    <x v="7"/>
    <x v="0"/>
    <d v="2015-04-30T16:00:51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x v="109"/>
    <e v="#DIV/0!"/>
    <x v="6"/>
    <x v="18"/>
    <x v="1125"/>
    <x v="3"/>
    <x v="0"/>
    <d v="2015-09-25T14:58:50"/>
    <s v="Sep"/>
    <s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x v="724"/>
    <n v="5"/>
    <x v="6"/>
    <x v="18"/>
    <x v="1126"/>
    <x v="0"/>
    <x v="2"/>
    <d v="2016-07-14T07:51:34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x v="883"/>
    <n v="25.434782608695652"/>
    <x v="6"/>
    <x v="18"/>
    <x v="1127"/>
    <x v="9"/>
    <x v="3"/>
    <d v="2014-11-14T21:30:00"/>
    <s v="Nov"/>
    <s v="2014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x v="370"/>
    <n v="1"/>
    <x v="6"/>
    <x v="18"/>
    <x v="1128"/>
    <x v="3"/>
    <x v="3"/>
    <d v="2014-08-07T15:35:17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x v="884"/>
    <n v="10.5"/>
    <x v="6"/>
    <x v="18"/>
    <x v="1129"/>
    <x v="5"/>
    <x v="2"/>
    <d v="2016-06-05T06:21:33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x v="881"/>
    <n v="3.6666666666666665"/>
    <x v="6"/>
    <x v="18"/>
    <x v="1130"/>
    <x v="8"/>
    <x v="3"/>
    <d v="2014-11-26T00:55:00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x v="109"/>
    <e v="#DIV/0!"/>
    <x v="6"/>
    <x v="18"/>
    <x v="1131"/>
    <x v="4"/>
    <x v="0"/>
    <d v="2015-12-24T21:47:48"/>
    <s v="Dec"/>
    <s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x v="885"/>
    <n v="110.61538461538461"/>
    <x v="6"/>
    <x v="18"/>
    <x v="1132"/>
    <x v="11"/>
    <x v="2"/>
    <d v="2017-01-01T02:46:11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x v="886"/>
    <n v="20"/>
    <x v="6"/>
    <x v="18"/>
    <x v="1133"/>
    <x v="3"/>
    <x v="3"/>
    <d v="2014-07-31T09:46:21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x v="524"/>
    <n v="1"/>
    <x v="6"/>
    <x v="18"/>
    <x v="1134"/>
    <x v="4"/>
    <x v="3"/>
    <d v="2014-11-29T04:33:00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x v="152"/>
    <n v="50"/>
    <x v="6"/>
    <x v="18"/>
    <x v="1135"/>
    <x v="3"/>
    <x v="2"/>
    <d v="2016-08-06T23:44:54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x v="887"/>
    <n v="45"/>
    <x v="6"/>
    <x v="18"/>
    <x v="1136"/>
    <x v="4"/>
    <x v="0"/>
    <d v="2015-12-19T16:07:09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x v="888"/>
    <n v="253.2051282051282"/>
    <x v="6"/>
    <x v="18"/>
    <x v="1137"/>
    <x v="7"/>
    <x v="2"/>
    <d v="2016-04-23T19:40:21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x v="737"/>
    <n v="31.25"/>
    <x v="6"/>
    <x v="18"/>
    <x v="1138"/>
    <x v="1"/>
    <x v="1"/>
    <d v="2017-01-21T21:45:3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x v="889"/>
    <n v="5"/>
    <x v="6"/>
    <x v="18"/>
    <x v="1139"/>
    <x v="11"/>
    <x v="3"/>
    <d v="2015-01-01T08:20:26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x v="109"/>
    <e v="#DIV/0!"/>
    <x v="6"/>
    <x v="18"/>
    <x v="1140"/>
    <x v="3"/>
    <x v="0"/>
    <d v="2015-08-06T11:05:21"/>
    <s v="Aug"/>
    <s v="2015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x v="109"/>
    <e v="#DIV/0!"/>
    <x v="6"/>
    <x v="18"/>
    <x v="1141"/>
    <x v="0"/>
    <x v="0"/>
    <d v="2015-07-09T16:47:3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x v="109"/>
    <e v="#DIV/0!"/>
    <x v="6"/>
    <x v="18"/>
    <x v="1142"/>
    <x v="1"/>
    <x v="0"/>
    <d v="2015-02-17T00:08:47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x v="890"/>
    <n v="23.25"/>
    <x v="6"/>
    <x v="18"/>
    <x v="1143"/>
    <x v="4"/>
    <x v="0"/>
    <d v="2015-12-17T04:38:46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x v="109"/>
    <e v="#DIV/0!"/>
    <x v="7"/>
    <x v="19"/>
    <x v="1144"/>
    <x v="7"/>
    <x v="0"/>
    <d v="2015-04-29T04:22:0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x v="415"/>
    <n v="100"/>
    <x v="7"/>
    <x v="19"/>
    <x v="1145"/>
    <x v="10"/>
    <x v="3"/>
    <d v="2014-10-02T17:56:32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x v="891"/>
    <n v="44.166666666666664"/>
    <x v="7"/>
    <x v="19"/>
    <x v="1146"/>
    <x v="7"/>
    <x v="3"/>
    <d v="2014-05-02T22:52:5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x v="109"/>
    <e v="#DIV/0!"/>
    <x v="7"/>
    <x v="19"/>
    <x v="1147"/>
    <x v="10"/>
    <x v="3"/>
    <d v="2014-10-19T23:19:43"/>
    <s v="Oct"/>
    <s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x v="892"/>
    <n v="24.333333333333332"/>
    <x v="7"/>
    <x v="19"/>
    <x v="1148"/>
    <x v="4"/>
    <x v="2"/>
    <d v="2016-12-01T05:06:21"/>
    <s v="Dec"/>
    <s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x v="840"/>
    <n v="37.5"/>
    <x v="7"/>
    <x v="19"/>
    <x v="1149"/>
    <x v="5"/>
    <x v="2"/>
    <d v="2016-06-16T17:02:46"/>
    <s v="Jun"/>
    <s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x v="893"/>
    <n v="42"/>
    <x v="7"/>
    <x v="19"/>
    <x v="1150"/>
    <x v="4"/>
    <x v="0"/>
    <d v="2016-01-08T22:54:35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x v="109"/>
    <e v="#DIV/0!"/>
    <x v="7"/>
    <x v="19"/>
    <x v="1151"/>
    <x v="10"/>
    <x v="0"/>
    <d v="2015-09-07T02:27:43"/>
    <s v="Sep"/>
    <s v="2015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x v="894"/>
    <n v="60.733333333333334"/>
    <x v="7"/>
    <x v="19"/>
    <x v="1152"/>
    <x v="6"/>
    <x v="0"/>
    <d v="2015-05-15T17:01:52"/>
    <s v="May"/>
    <s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x v="895"/>
    <n v="50"/>
    <x v="7"/>
    <x v="19"/>
    <x v="1153"/>
    <x v="5"/>
    <x v="0"/>
    <d v="2015-06-18T17:08:25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x v="896"/>
    <n v="108.33333333333333"/>
    <x v="7"/>
    <x v="19"/>
    <x v="1154"/>
    <x v="10"/>
    <x v="0"/>
    <d v="2015-09-06T02:36:46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x v="897"/>
    <n v="23.5"/>
    <x v="7"/>
    <x v="19"/>
    <x v="1155"/>
    <x v="3"/>
    <x v="3"/>
    <d v="2014-08-14T18:20:08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x v="109"/>
    <e v="#DIV/0!"/>
    <x v="7"/>
    <x v="19"/>
    <x v="1156"/>
    <x v="1"/>
    <x v="0"/>
    <d v="2015-02-24T01:42:42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x v="898"/>
    <n v="50.333333333333336"/>
    <x v="7"/>
    <x v="19"/>
    <x v="1157"/>
    <x v="9"/>
    <x v="3"/>
    <d v="2014-12-05T16:04:40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x v="899"/>
    <n v="11.666666666666666"/>
    <x v="7"/>
    <x v="19"/>
    <x v="1158"/>
    <x v="4"/>
    <x v="3"/>
    <d v="2014-12-09T02:12:08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x v="109"/>
    <e v="#DIV/0!"/>
    <x v="7"/>
    <x v="19"/>
    <x v="1159"/>
    <x v="5"/>
    <x v="0"/>
    <d v="2015-06-30T15:45:0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x v="900"/>
    <n v="60.789473684210527"/>
    <x v="7"/>
    <x v="19"/>
    <x v="1160"/>
    <x v="2"/>
    <x v="0"/>
    <d v="2015-03-28T02:43:06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x v="109"/>
    <e v="#DIV/0!"/>
    <x v="7"/>
    <x v="19"/>
    <x v="1161"/>
    <x v="6"/>
    <x v="0"/>
    <d v="2015-05-19T15:06:29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x v="901"/>
    <n v="17.5"/>
    <x v="7"/>
    <x v="19"/>
    <x v="1162"/>
    <x v="10"/>
    <x v="3"/>
    <d v="2014-09-25T16:24:2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x v="109"/>
    <e v="#DIV/0!"/>
    <x v="7"/>
    <x v="19"/>
    <x v="1163"/>
    <x v="3"/>
    <x v="3"/>
    <d v="2014-08-09T17:22:00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x v="109"/>
    <e v="#DIV/0!"/>
    <x v="7"/>
    <x v="19"/>
    <x v="1164"/>
    <x v="5"/>
    <x v="2"/>
    <d v="2016-06-18T17:23:0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x v="902"/>
    <n v="82.82"/>
    <x v="7"/>
    <x v="19"/>
    <x v="1165"/>
    <x v="0"/>
    <x v="3"/>
    <d v="2014-07-06T05:08:50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x v="903"/>
    <n v="358.875"/>
    <x v="7"/>
    <x v="19"/>
    <x v="1166"/>
    <x v="5"/>
    <x v="0"/>
    <d v="2015-06-26T04:00:0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x v="904"/>
    <n v="61.1875"/>
    <x v="7"/>
    <x v="19"/>
    <x v="1167"/>
    <x v="10"/>
    <x v="3"/>
    <d v="2014-09-12T17:38:15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x v="905"/>
    <n v="340"/>
    <x v="7"/>
    <x v="19"/>
    <x v="1168"/>
    <x v="10"/>
    <x v="2"/>
    <d v="2016-09-22T01:17:45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x v="906"/>
    <n v="5.666666666666667"/>
    <x v="7"/>
    <x v="19"/>
    <x v="1169"/>
    <x v="1"/>
    <x v="0"/>
    <d v="2015-02-22T08:29:23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x v="177"/>
    <n v="50"/>
    <x v="7"/>
    <x v="19"/>
    <x v="1170"/>
    <x v="6"/>
    <x v="0"/>
    <d v="2015-05-30T21:26:11"/>
    <s v="May"/>
    <s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x v="370"/>
    <n v="25"/>
    <x v="7"/>
    <x v="19"/>
    <x v="1171"/>
    <x v="9"/>
    <x v="3"/>
    <d v="2014-11-13T20:18:47"/>
    <s v="Nov"/>
    <s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x v="109"/>
    <e v="#DIV/0!"/>
    <x v="7"/>
    <x v="19"/>
    <x v="1172"/>
    <x v="3"/>
    <x v="3"/>
    <d v="2014-08-20T16:22:32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x v="907"/>
    <n v="30"/>
    <x v="7"/>
    <x v="19"/>
    <x v="1173"/>
    <x v="0"/>
    <x v="0"/>
    <d v="2015-08-03T04:27:37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x v="908"/>
    <n v="46.631578947368418"/>
    <x v="7"/>
    <x v="19"/>
    <x v="1174"/>
    <x v="6"/>
    <x v="2"/>
    <d v="2016-05-08T20:12:07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x v="909"/>
    <n v="65"/>
    <x v="7"/>
    <x v="19"/>
    <x v="1175"/>
    <x v="0"/>
    <x v="0"/>
    <d v="2015-07-15T17:28:59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x v="910"/>
    <n v="10"/>
    <x v="7"/>
    <x v="19"/>
    <x v="1176"/>
    <x v="1"/>
    <x v="1"/>
    <d v="2017-03-06T13:00:00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x v="109"/>
    <e v="#DIV/0!"/>
    <x v="7"/>
    <x v="19"/>
    <x v="1177"/>
    <x v="8"/>
    <x v="3"/>
    <d v="2014-10-15T15:51:36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x v="440"/>
    <n v="5"/>
    <x v="7"/>
    <x v="19"/>
    <x v="1178"/>
    <x v="3"/>
    <x v="3"/>
    <d v="2014-08-16T21:44:12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x v="911"/>
    <n v="640"/>
    <x v="7"/>
    <x v="19"/>
    <x v="1179"/>
    <x v="8"/>
    <x v="0"/>
    <d v="2015-10-28T17:17:07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x v="912"/>
    <n v="69.117647058823536"/>
    <x v="7"/>
    <x v="19"/>
    <x v="1180"/>
    <x v="5"/>
    <x v="3"/>
    <d v="2014-06-28T19:21:54"/>
    <s v="Jun"/>
    <s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x v="168"/>
    <n v="1.3333333333333333"/>
    <x v="7"/>
    <x v="19"/>
    <x v="1181"/>
    <x v="1"/>
    <x v="0"/>
    <d v="2015-03-01T08:08:41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x v="913"/>
    <n v="10.5"/>
    <x v="7"/>
    <x v="19"/>
    <x v="1182"/>
    <x v="11"/>
    <x v="2"/>
    <d v="2017-01-12T16:42:00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x v="914"/>
    <n v="33.333333333333336"/>
    <x v="7"/>
    <x v="19"/>
    <x v="1183"/>
    <x v="9"/>
    <x v="2"/>
    <d v="2016-11-02T03:59:00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x v="915"/>
    <n v="61.562666666666665"/>
    <x v="8"/>
    <x v="20"/>
    <x v="1184"/>
    <x v="1"/>
    <x v="1"/>
    <d v="2017-02-06T14:23:3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x v="916"/>
    <n v="118.73873873873873"/>
    <x v="8"/>
    <x v="20"/>
    <x v="1185"/>
    <x v="5"/>
    <x v="0"/>
    <d v="2015-06-08T04:00:0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x v="589"/>
    <n v="65.081300813008127"/>
    <x v="8"/>
    <x v="20"/>
    <x v="1186"/>
    <x v="6"/>
    <x v="0"/>
    <d v="2015-06-01T22:42:0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x v="917"/>
    <n v="130.15714285714284"/>
    <x v="8"/>
    <x v="20"/>
    <x v="1187"/>
    <x v="6"/>
    <x v="0"/>
    <d v="2015-05-17T18:00:00"/>
    <s v="May"/>
    <s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x v="918"/>
    <n v="37.776470588235291"/>
    <x v="8"/>
    <x v="20"/>
    <x v="1188"/>
    <x v="11"/>
    <x v="2"/>
    <d v="2016-12-28T16:49:00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x v="919"/>
    <n v="112.79069767441861"/>
    <x v="8"/>
    <x v="20"/>
    <x v="1189"/>
    <x v="0"/>
    <x v="2"/>
    <d v="2016-06-29T23:29:55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x v="920"/>
    <n v="51.92307692307692"/>
    <x v="8"/>
    <x v="20"/>
    <x v="1190"/>
    <x v="10"/>
    <x v="3"/>
    <d v="2014-08-31T15:58:45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x v="921"/>
    <n v="89.242424242424249"/>
    <x v="8"/>
    <x v="20"/>
    <x v="1191"/>
    <x v="2"/>
    <x v="2"/>
    <d v="2016-03-20T13:29:20"/>
    <s v="Mar"/>
    <s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x v="922"/>
    <n v="19.333333333333332"/>
    <x v="8"/>
    <x v="20"/>
    <x v="1192"/>
    <x v="1"/>
    <x v="1"/>
    <d v="2017-02-11T12:09:38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x v="923"/>
    <n v="79.967032967032964"/>
    <x v="8"/>
    <x v="20"/>
    <x v="1193"/>
    <x v="2"/>
    <x v="2"/>
    <d v="2016-04-09T17:37:33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x v="924"/>
    <n v="56.414565826330531"/>
    <x v="8"/>
    <x v="20"/>
    <x v="1194"/>
    <x v="7"/>
    <x v="0"/>
    <d v="2015-04-08T11:42:59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x v="920"/>
    <n v="79.411764705882348"/>
    <x v="8"/>
    <x v="20"/>
    <x v="1195"/>
    <x v="9"/>
    <x v="0"/>
    <d v="2015-12-20T09:00:0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x v="925"/>
    <n v="76.439453125"/>
    <x v="8"/>
    <x v="20"/>
    <x v="1196"/>
    <x v="4"/>
    <x v="0"/>
    <d v="2015-12-18T19:38:59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x v="926"/>
    <n v="121"/>
    <x v="8"/>
    <x v="20"/>
    <x v="1197"/>
    <x v="5"/>
    <x v="2"/>
    <d v="2016-06-13T05:59:00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x v="927"/>
    <n v="54.616766467065865"/>
    <x v="8"/>
    <x v="20"/>
    <x v="1198"/>
    <x v="4"/>
    <x v="0"/>
    <d v="2015-12-31T03:00:0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x v="928"/>
    <n v="299.22222222222223"/>
    <x v="8"/>
    <x v="20"/>
    <x v="1199"/>
    <x v="0"/>
    <x v="0"/>
    <d v="2015-07-08T18:30:0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x v="929"/>
    <n v="58.533980582524272"/>
    <x v="8"/>
    <x v="20"/>
    <x v="1200"/>
    <x v="7"/>
    <x v="0"/>
    <d v="2015-04-16T11:27:36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x v="930"/>
    <n v="55.371801801801809"/>
    <x v="8"/>
    <x v="20"/>
    <x v="1201"/>
    <x v="0"/>
    <x v="2"/>
    <d v="2016-07-15T14:34:0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x v="931"/>
    <n v="183.80442804428046"/>
    <x v="8"/>
    <x v="20"/>
    <x v="1202"/>
    <x v="5"/>
    <x v="0"/>
    <d v="2015-06-27T06:55:54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x v="932"/>
    <n v="165.34653465346534"/>
    <x v="8"/>
    <x v="20"/>
    <x v="1203"/>
    <x v="5"/>
    <x v="0"/>
    <d v="2015-05-31T14:45:27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x v="933"/>
    <n v="234.78947368421052"/>
    <x v="8"/>
    <x v="20"/>
    <x v="1204"/>
    <x v="9"/>
    <x v="0"/>
    <d v="2015-12-04T05:00:0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x v="934"/>
    <n v="211.48387096774192"/>
    <x v="8"/>
    <x v="20"/>
    <x v="1205"/>
    <x v="5"/>
    <x v="0"/>
    <d v="2015-06-13T12:09:11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x v="935"/>
    <n v="32.34375"/>
    <x v="8"/>
    <x v="20"/>
    <x v="1206"/>
    <x v="2"/>
    <x v="1"/>
    <d v="2017-03-11T13:29:00"/>
    <s v="Mar"/>
    <s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x v="936"/>
    <n v="123.37588652482269"/>
    <x v="8"/>
    <x v="20"/>
    <x v="1207"/>
    <x v="7"/>
    <x v="2"/>
    <d v="2016-03-31T10:00:00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x v="937"/>
    <n v="207.06666666666666"/>
    <x v="8"/>
    <x v="20"/>
    <x v="1208"/>
    <x v="2"/>
    <x v="2"/>
    <d v="2016-03-24T16:01:04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x v="938"/>
    <n v="138.2608695652174"/>
    <x v="8"/>
    <x v="20"/>
    <x v="1209"/>
    <x v="1"/>
    <x v="1"/>
    <d v="2017-02-25T20:18:25"/>
    <s v="Feb"/>
    <s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x v="939"/>
    <n v="493.81553398058253"/>
    <x v="8"/>
    <x v="20"/>
    <x v="1210"/>
    <x v="5"/>
    <x v="0"/>
    <d v="2015-05-31T21:00:0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x v="940"/>
    <n v="168.5"/>
    <x v="8"/>
    <x v="20"/>
    <x v="1211"/>
    <x v="5"/>
    <x v="2"/>
    <d v="2016-06-09T20:47:41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x v="941"/>
    <n v="38.867469879518069"/>
    <x v="8"/>
    <x v="20"/>
    <x v="1212"/>
    <x v="4"/>
    <x v="0"/>
    <d v="2015-11-27T01:00:0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x v="942"/>
    <n v="61.527777777777779"/>
    <x v="8"/>
    <x v="20"/>
    <x v="1213"/>
    <x v="11"/>
    <x v="2"/>
    <d v="2017-01-31T18:08:20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x v="943"/>
    <n v="105.44"/>
    <x v="8"/>
    <x v="20"/>
    <x v="1214"/>
    <x v="6"/>
    <x v="0"/>
    <d v="2015-06-09T20:10:05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x v="944"/>
    <n v="71.592003642987251"/>
    <x v="8"/>
    <x v="20"/>
    <x v="1215"/>
    <x v="6"/>
    <x v="3"/>
    <d v="2014-05-30T22:09:16"/>
    <s v="May"/>
    <s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x v="945"/>
    <n v="91.882882882882882"/>
    <x v="8"/>
    <x v="20"/>
    <x v="1216"/>
    <x v="10"/>
    <x v="0"/>
    <d v="2015-10-02T23:03:0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x v="946"/>
    <n v="148.57377049180329"/>
    <x v="8"/>
    <x v="20"/>
    <x v="1217"/>
    <x v="0"/>
    <x v="2"/>
    <d v="2016-07-14T19:25:40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x v="947"/>
    <n v="174.2134831460674"/>
    <x v="8"/>
    <x v="20"/>
    <x v="1218"/>
    <x v="9"/>
    <x v="0"/>
    <d v="2015-11-01T03:00:00"/>
    <s v="Nov"/>
    <s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x v="948"/>
    <n v="102.86166007905139"/>
    <x v="8"/>
    <x v="20"/>
    <x v="1219"/>
    <x v="8"/>
    <x v="2"/>
    <d v="2016-10-20T11:05:13"/>
    <s v="Oct"/>
    <s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x v="949"/>
    <n v="111.17857142857143"/>
    <x v="8"/>
    <x v="20"/>
    <x v="1220"/>
    <x v="3"/>
    <x v="0"/>
    <d v="2015-08-25T15:05:12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x v="950"/>
    <n v="23.796213592233013"/>
    <x v="8"/>
    <x v="20"/>
    <x v="1221"/>
    <x v="4"/>
    <x v="2"/>
    <d v="2016-12-04T00:00:00"/>
    <s v="Dec"/>
    <s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x v="951"/>
    <n v="81.268115942028984"/>
    <x v="8"/>
    <x v="20"/>
    <x v="1222"/>
    <x v="7"/>
    <x v="2"/>
    <d v="2016-04-01T04:00:00"/>
    <s v="Apr"/>
    <s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x v="952"/>
    <n v="116.21465968586388"/>
    <x v="8"/>
    <x v="20"/>
    <x v="1223"/>
    <x v="9"/>
    <x v="2"/>
    <d v="2016-11-10T05:15:09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x v="953"/>
    <n v="58.888888888888886"/>
    <x v="4"/>
    <x v="21"/>
    <x v="1224"/>
    <x v="6"/>
    <x v="3"/>
    <d v="2014-06-06T13:11:42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x v="954"/>
    <n v="44"/>
    <x v="4"/>
    <x v="21"/>
    <x v="1225"/>
    <x v="10"/>
    <x v="4"/>
    <d v="2013-10-22T21:44:38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x v="955"/>
    <n v="48.424999999999997"/>
    <x v="4"/>
    <x v="21"/>
    <x v="1226"/>
    <x v="7"/>
    <x v="3"/>
    <d v="2014-04-21T01:00:00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x v="109"/>
    <e v="#DIV/0!"/>
    <x v="4"/>
    <x v="21"/>
    <x v="1227"/>
    <x v="3"/>
    <x v="3"/>
    <d v="2014-08-07T07:00:00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x v="956"/>
    <n v="61.041666666666664"/>
    <x v="4"/>
    <x v="21"/>
    <x v="1228"/>
    <x v="3"/>
    <x v="6"/>
    <d v="2011-09-28T17:30:08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x v="957"/>
    <n v="25"/>
    <x v="4"/>
    <x v="21"/>
    <x v="1229"/>
    <x v="7"/>
    <x v="5"/>
    <d v="2012-04-16T16:00:00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x v="109"/>
    <e v="#DIV/0!"/>
    <x v="4"/>
    <x v="21"/>
    <x v="1230"/>
    <x v="1"/>
    <x v="6"/>
    <d v="2011-02-24T23:20:30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x v="109"/>
    <e v="#DIV/0!"/>
    <x v="4"/>
    <x v="21"/>
    <x v="1231"/>
    <x v="3"/>
    <x v="0"/>
    <d v="2015-08-28T01:00:0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x v="417"/>
    <n v="40"/>
    <x v="4"/>
    <x v="21"/>
    <x v="1232"/>
    <x v="10"/>
    <x v="4"/>
    <d v="2013-10-06T20:21:10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x v="958"/>
    <n v="19.333333333333332"/>
    <x v="4"/>
    <x v="21"/>
    <x v="1233"/>
    <x v="1"/>
    <x v="5"/>
    <d v="2012-02-21T22:46:14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x v="109"/>
    <e v="#DIV/0!"/>
    <x v="4"/>
    <x v="21"/>
    <x v="1234"/>
    <x v="1"/>
    <x v="0"/>
    <d v="2015-02-02T18:55:42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x v="959"/>
    <n v="35"/>
    <x v="4"/>
    <x v="21"/>
    <x v="1235"/>
    <x v="4"/>
    <x v="4"/>
    <d v="2013-12-15T03:14:59"/>
    <s v="Dec"/>
    <s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x v="109"/>
    <e v="#DIV/0!"/>
    <x v="4"/>
    <x v="21"/>
    <x v="1236"/>
    <x v="3"/>
    <x v="5"/>
    <d v="2012-07-28T16:00:00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x v="109"/>
    <e v="#DIV/0!"/>
    <x v="4"/>
    <x v="21"/>
    <x v="1237"/>
    <x v="10"/>
    <x v="5"/>
    <d v="2012-08-24T06:47:4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x v="960"/>
    <n v="59.333333333333336"/>
    <x v="4"/>
    <x v="21"/>
    <x v="1238"/>
    <x v="3"/>
    <x v="6"/>
    <d v="2011-08-06T14:38:56"/>
    <s v="Aug"/>
    <s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x v="109"/>
    <e v="#DIV/0!"/>
    <x v="4"/>
    <x v="21"/>
    <x v="1239"/>
    <x v="11"/>
    <x v="6"/>
    <d v="2012-01-05T23:06:07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x v="961"/>
    <n v="30.125"/>
    <x v="4"/>
    <x v="21"/>
    <x v="1240"/>
    <x v="5"/>
    <x v="4"/>
    <d v="2013-07-12T21:51:00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x v="962"/>
    <n v="74.617647058823536"/>
    <x v="4"/>
    <x v="21"/>
    <x v="1241"/>
    <x v="9"/>
    <x v="3"/>
    <d v="2014-11-03T05:59:00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x v="963"/>
    <n v="5"/>
    <x v="4"/>
    <x v="21"/>
    <x v="1242"/>
    <x v="10"/>
    <x v="6"/>
    <d v="2011-09-11T13:18:00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x v="964"/>
    <n v="44.5"/>
    <x v="4"/>
    <x v="21"/>
    <x v="1243"/>
    <x v="5"/>
    <x v="6"/>
    <d v="2011-07-08T21:00:00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x v="965"/>
    <n v="46.133333333333333"/>
    <x v="4"/>
    <x v="11"/>
    <x v="1244"/>
    <x v="7"/>
    <x v="4"/>
    <d v="2013-04-22T21:00:00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x v="966"/>
    <n v="141.47058823529412"/>
    <x v="4"/>
    <x v="11"/>
    <x v="1245"/>
    <x v="5"/>
    <x v="3"/>
    <d v="2014-06-14T14:23:5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x v="967"/>
    <n v="75.483870967741936"/>
    <x v="4"/>
    <x v="11"/>
    <x v="1246"/>
    <x v="9"/>
    <x v="6"/>
    <d v="2011-12-06T02:02:29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x v="968"/>
    <n v="85.5"/>
    <x v="4"/>
    <x v="11"/>
    <x v="1247"/>
    <x v="6"/>
    <x v="4"/>
    <d v="2013-05-06T07:00:55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x v="969"/>
    <n v="64.254237288135599"/>
    <x v="4"/>
    <x v="11"/>
    <x v="1248"/>
    <x v="5"/>
    <x v="3"/>
    <d v="2014-06-13T06:59:00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x v="970"/>
    <n v="64.46913580246914"/>
    <x v="4"/>
    <x v="11"/>
    <x v="1249"/>
    <x v="0"/>
    <x v="5"/>
    <d v="2012-07-07T17:46:51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x v="971"/>
    <n v="118.2007874015748"/>
    <x v="4"/>
    <x v="11"/>
    <x v="1250"/>
    <x v="3"/>
    <x v="3"/>
    <d v="2014-09-06T15:25:31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x v="972"/>
    <n v="82.540540540540547"/>
    <x v="4"/>
    <x v="11"/>
    <x v="1251"/>
    <x v="3"/>
    <x v="6"/>
    <d v="2011-09-25T19:32:47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x v="973"/>
    <n v="34.170212765957444"/>
    <x v="4"/>
    <x v="11"/>
    <x v="1252"/>
    <x v="8"/>
    <x v="4"/>
    <d v="2013-10-24T23:42:49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x v="974"/>
    <n v="42.73322081575246"/>
    <x v="4"/>
    <x v="11"/>
    <x v="1253"/>
    <x v="10"/>
    <x v="3"/>
    <d v="2014-09-03T18:48:27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x v="975"/>
    <n v="94.489361702127653"/>
    <x v="4"/>
    <x v="11"/>
    <x v="1254"/>
    <x v="4"/>
    <x v="7"/>
    <d v="2011-01-01T04:59:00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x v="976"/>
    <n v="55.697247706422019"/>
    <x v="4"/>
    <x v="11"/>
    <x v="1255"/>
    <x v="4"/>
    <x v="4"/>
    <d v="2013-12-01T21:17:32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x v="977"/>
    <n v="98.030831024930734"/>
    <x v="4"/>
    <x v="11"/>
    <x v="1256"/>
    <x v="1"/>
    <x v="5"/>
    <d v="2012-02-12T22:03:51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x v="978"/>
    <n v="92.102272727272734"/>
    <x v="4"/>
    <x v="11"/>
    <x v="1257"/>
    <x v="2"/>
    <x v="6"/>
    <d v="2011-04-03T01:03:10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x v="979"/>
    <n v="38.175462686567165"/>
    <x v="4"/>
    <x v="11"/>
    <x v="1258"/>
    <x v="10"/>
    <x v="4"/>
    <d v="2013-08-31T14:40:12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x v="980"/>
    <n v="27.145833333333332"/>
    <x v="4"/>
    <x v="11"/>
    <x v="1259"/>
    <x v="5"/>
    <x v="3"/>
    <d v="2014-06-09T03:59:00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x v="981"/>
    <n v="50.689189189189186"/>
    <x v="4"/>
    <x v="11"/>
    <x v="1260"/>
    <x v="1"/>
    <x v="3"/>
    <d v="2014-02-26T20:13:40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x v="982"/>
    <n v="38.942307692307693"/>
    <x v="4"/>
    <x v="11"/>
    <x v="1261"/>
    <x v="11"/>
    <x v="4"/>
    <d v="2014-01-29T08:13:47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x v="983"/>
    <n v="77.638095238095232"/>
    <x v="4"/>
    <x v="11"/>
    <x v="1262"/>
    <x v="1"/>
    <x v="3"/>
    <d v="2014-02-16T18:18:12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x v="984"/>
    <n v="43.536585365853661"/>
    <x v="4"/>
    <x v="11"/>
    <x v="1263"/>
    <x v="2"/>
    <x v="3"/>
    <d v="2014-03-29T01:00:00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x v="985"/>
    <n v="31.823529411764707"/>
    <x v="4"/>
    <x v="11"/>
    <x v="1264"/>
    <x v="8"/>
    <x v="4"/>
    <d v="2013-10-29T15:54:4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x v="986"/>
    <n v="63.184393939393942"/>
    <x v="4"/>
    <x v="11"/>
    <x v="1265"/>
    <x v="9"/>
    <x v="7"/>
    <d v="2010-11-30T15:43:35"/>
    <s v="Nov"/>
    <s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x v="987"/>
    <n v="190.9"/>
    <x v="4"/>
    <x v="11"/>
    <x v="1266"/>
    <x v="11"/>
    <x v="4"/>
    <d v="2014-01-11T21:02:25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x v="972"/>
    <n v="140.85534591194968"/>
    <x v="4"/>
    <x v="11"/>
    <x v="1267"/>
    <x v="0"/>
    <x v="4"/>
    <d v="2013-07-24T14:02:38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x v="988"/>
    <n v="76.92307692307692"/>
    <x v="4"/>
    <x v="11"/>
    <x v="1268"/>
    <x v="10"/>
    <x v="4"/>
    <d v="2013-09-20T20:17:27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x v="989"/>
    <n v="99.15533980582525"/>
    <x v="4"/>
    <x v="11"/>
    <x v="1269"/>
    <x v="7"/>
    <x v="2"/>
    <d v="2016-04-16T00:00:00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x v="990"/>
    <n v="67.881656804733723"/>
    <x v="4"/>
    <x v="11"/>
    <x v="1270"/>
    <x v="1"/>
    <x v="5"/>
    <d v="2012-03-25T19:34:0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x v="972"/>
    <n v="246.29032258064515"/>
    <x v="4"/>
    <x v="11"/>
    <x v="1271"/>
    <x v="9"/>
    <x v="4"/>
    <d v="2013-11-13T17:24:19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x v="938"/>
    <n v="189.28571428571428"/>
    <x v="4"/>
    <x v="11"/>
    <x v="1272"/>
    <x v="6"/>
    <x v="7"/>
    <d v="2010-06-15T04:00:00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x v="991"/>
    <n v="76.666666666666671"/>
    <x v="4"/>
    <x v="11"/>
    <x v="1273"/>
    <x v="10"/>
    <x v="3"/>
    <d v="2014-08-31T17:31:31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x v="992"/>
    <n v="82.963254817987149"/>
    <x v="4"/>
    <x v="11"/>
    <x v="1274"/>
    <x v="3"/>
    <x v="5"/>
    <d v="2012-08-30T16:33:4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x v="993"/>
    <n v="62.522107969151669"/>
    <x v="4"/>
    <x v="11"/>
    <x v="1275"/>
    <x v="3"/>
    <x v="4"/>
    <d v="2013-08-07T20:49:47"/>
    <s v="Aug"/>
    <s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x v="994"/>
    <n v="46.06808823529412"/>
    <x v="4"/>
    <x v="11"/>
    <x v="1276"/>
    <x v="3"/>
    <x v="8"/>
    <d v="2009-09-01T04:00:00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x v="995"/>
    <n v="38.543946731234868"/>
    <x v="4"/>
    <x v="11"/>
    <x v="1277"/>
    <x v="3"/>
    <x v="5"/>
    <d v="2012-09-04T13:29:07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x v="996"/>
    <n v="53.005263157894738"/>
    <x v="4"/>
    <x v="11"/>
    <x v="1278"/>
    <x v="5"/>
    <x v="3"/>
    <d v="2014-06-25T02:00:00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x v="997"/>
    <n v="73.355396825396824"/>
    <x v="4"/>
    <x v="11"/>
    <x v="1279"/>
    <x v="2"/>
    <x v="3"/>
    <d v="2014-03-24T01:22:50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x v="998"/>
    <n v="127.97523076923076"/>
    <x v="4"/>
    <x v="11"/>
    <x v="1280"/>
    <x v="11"/>
    <x v="7"/>
    <d v="2011-03-01T18:10:54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x v="592"/>
    <n v="104.72972972972973"/>
    <x v="4"/>
    <x v="11"/>
    <x v="1281"/>
    <x v="3"/>
    <x v="4"/>
    <d v="2013-07-28T17:50:36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x v="999"/>
    <n v="67.671532846715323"/>
    <x v="4"/>
    <x v="11"/>
    <x v="1282"/>
    <x v="4"/>
    <x v="4"/>
    <d v="2013-12-09T04:59:00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x v="1000"/>
    <n v="95.931818181818187"/>
    <x v="4"/>
    <x v="11"/>
    <x v="1283"/>
    <x v="2"/>
    <x v="4"/>
    <d v="2013-03-11T04:00:00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x v="50"/>
    <n v="65.161290322580641"/>
    <x v="1"/>
    <x v="6"/>
    <x v="1284"/>
    <x v="11"/>
    <x v="2"/>
    <d v="2016-12-31T16:59:00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x v="1001"/>
    <n v="32.269841269841272"/>
    <x v="1"/>
    <x v="6"/>
    <x v="1285"/>
    <x v="0"/>
    <x v="0"/>
    <d v="2015-06-20T13:59:35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x v="1002"/>
    <n v="81.25"/>
    <x v="1"/>
    <x v="6"/>
    <x v="1286"/>
    <x v="2"/>
    <x v="0"/>
    <d v="2015-02-17T14:00:0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x v="1003"/>
    <n v="24.2"/>
    <x v="1"/>
    <x v="6"/>
    <x v="1287"/>
    <x v="6"/>
    <x v="0"/>
    <d v="2015-06-12T14:54:16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x v="1004"/>
    <n v="65.868852459016395"/>
    <x v="1"/>
    <x v="6"/>
    <x v="1288"/>
    <x v="3"/>
    <x v="2"/>
    <d v="2016-08-10T04:00:00"/>
    <s v="Aug"/>
    <s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x v="1005"/>
    <n v="36.07692307692308"/>
    <x v="1"/>
    <x v="6"/>
    <x v="1289"/>
    <x v="11"/>
    <x v="2"/>
    <d v="2017-01-04T03:14:05"/>
    <s v="Jan"/>
    <s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x v="1006"/>
    <n v="44.186046511627907"/>
    <x v="1"/>
    <x v="6"/>
    <x v="1290"/>
    <x v="7"/>
    <x v="0"/>
    <d v="2015-04-23T06:59:0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x v="945"/>
    <n v="104.07142857142857"/>
    <x v="1"/>
    <x v="6"/>
    <x v="1291"/>
    <x v="7"/>
    <x v="0"/>
    <d v="2015-04-07T07:00:0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x v="1007"/>
    <n v="35.96153846153846"/>
    <x v="1"/>
    <x v="6"/>
    <x v="1292"/>
    <x v="8"/>
    <x v="0"/>
    <d v="2015-10-06T22:59:0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x v="1008"/>
    <n v="127.79166666666667"/>
    <x v="1"/>
    <x v="6"/>
    <x v="1293"/>
    <x v="9"/>
    <x v="0"/>
    <d v="2015-11-14T17:49:31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x v="1009"/>
    <n v="27.727272727272727"/>
    <x v="1"/>
    <x v="6"/>
    <x v="1294"/>
    <x v="9"/>
    <x v="0"/>
    <d v="2015-10-19T11:00:0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x v="1010"/>
    <n v="39.828125"/>
    <x v="1"/>
    <x v="6"/>
    <x v="1295"/>
    <x v="0"/>
    <x v="0"/>
    <d v="2015-07-29T17:00:0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x v="1011"/>
    <n v="52.173913043478258"/>
    <x v="1"/>
    <x v="6"/>
    <x v="1296"/>
    <x v="2"/>
    <x v="2"/>
    <d v="2016-03-14T00:12:53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x v="1012"/>
    <n v="92.037815126050418"/>
    <x v="1"/>
    <x v="6"/>
    <x v="1297"/>
    <x v="6"/>
    <x v="2"/>
    <d v="2016-05-01T17:55:58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x v="1013"/>
    <n v="63.424242424242422"/>
    <x v="1"/>
    <x v="6"/>
    <x v="1298"/>
    <x v="7"/>
    <x v="2"/>
    <d v="2016-04-28T16:20:3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x v="1014"/>
    <n v="135.625"/>
    <x v="1"/>
    <x v="6"/>
    <x v="1299"/>
    <x v="0"/>
    <x v="0"/>
    <d v="2015-07-14T19:32:39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x v="920"/>
    <n v="168.75"/>
    <x v="1"/>
    <x v="6"/>
    <x v="1300"/>
    <x v="6"/>
    <x v="2"/>
    <d v="2016-06-01T18:57:00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x v="1015"/>
    <n v="70.862068965517238"/>
    <x v="1"/>
    <x v="6"/>
    <x v="1301"/>
    <x v="3"/>
    <x v="0"/>
    <d v="2015-07-21T03:00:0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x v="31"/>
    <n v="50"/>
    <x v="1"/>
    <x v="6"/>
    <x v="1302"/>
    <x v="4"/>
    <x v="2"/>
    <d v="2016-12-01T02:23:31"/>
    <s v="Dec"/>
    <s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x v="1016"/>
    <n v="42.214166666666671"/>
    <x v="1"/>
    <x v="6"/>
    <x v="1303"/>
    <x v="3"/>
    <x v="2"/>
    <d v="2016-07-31T11:00:00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x v="1017"/>
    <n v="152.41346153846155"/>
    <x v="2"/>
    <x v="8"/>
    <x v="1304"/>
    <x v="1"/>
    <x v="1"/>
    <d v="2017-03-13T03:40:05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x v="1018"/>
    <n v="90.616279069767444"/>
    <x v="2"/>
    <x v="8"/>
    <x v="1305"/>
    <x v="0"/>
    <x v="2"/>
    <d v="2016-07-21T17:30:00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x v="1019"/>
    <n v="201.60393258426967"/>
    <x v="2"/>
    <x v="8"/>
    <x v="1306"/>
    <x v="4"/>
    <x v="3"/>
    <d v="2014-12-04T10:58:54"/>
    <s v="Dec"/>
    <s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x v="1020"/>
    <n v="127.93333333333334"/>
    <x v="2"/>
    <x v="8"/>
    <x v="1307"/>
    <x v="1"/>
    <x v="2"/>
    <d v="2016-02-17T12:04:39"/>
    <s v="Feb"/>
    <s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x v="1021"/>
    <n v="29.894736842105264"/>
    <x v="2"/>
    <x v="8"/>
    <x v="1308"/>
    <x v="10"/>
    <x v="2"/>
    <d v="2016-10-08T14:43:32"/>
    <s v="Oct"/>
    <s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x v="1022"/>
    <n v="367.97142857142859"/>
    <x v="2"/>
    <x v="8"/>
    <x v="1309"/>
    <x v="8"/>
    <x v="0"/>
    <d v="2015-10-15T21:11:08"/>
    <s v="Oct"/>
    <s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x v="1023"/>
    <n v="129.16666666666666"/>
    <x v="2"/>
    <x v="8"/>
    <x v="1310"/>
    <x v="3"/>
    <x v="2"/>
    <d v="2016-08-19T16:00:50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x v="1024"/>
    <n v="800.7"/>
    <x v="2"/>
    <x v="8"/>
    <x v="1311"/>
    <x v="9"/>
    <x v="2"/>
    <d v="2016-11-30T20:15:19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x v="1025"/>
    <n v="28"/>
    <x v="2"/>
    <x v="8"/>
    <x v="1312"/>
    <x v="7"/>
    <x v="0"/>
    <d v="2015-04-18T16:52:02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x v="1026"/>
    <n v="102.01639344262296"/>
    <x v="2"/>
    <x v="8"/>
    <x v="1313"/>
    <x v="2"/>
    <x v="2"/>
    <d v="2016-03-03T17:01:54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x v="1027"/>
    <n v="184.36363636363637"/>
    <x v="2"/>
    <x v="8"/>
    <x v="1314"/>
    <x v="10"/>
    <x v="2"/>
    <d v="2016-10-21T16:04:20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x v="1028"/>
    <n v="162.91935483870967"/>
    <x v="2"/>
    <x v="8"/>
    <x v="1315"/>
    <x v="9"/>
    <x v="0"/>
    <d v="2015-11-06T01:00:0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x v="1029"/>
    <n v="1"/>
    <x v="2"/>
    <x v="8"/>
    <x v="1316"/>
    <x v="1"/>
    <x v="2"/>
    <d v="2016-02-28T23:05:09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x v="1030"/>
    <n v="603.52631578947364"/>
    <x v="2"/>
    <x v="8"/>
    <x v="1317"/>
    <x v="5"/>
    <x v="2"/>
    <d v="2016-07-21T14:00:00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x v="1031"/>
    <n v="45.407407407407405"/>
    <x v="2"/>
    <x v="8"/>
    <x v="1318"/>
    <x v="11"/>
    <x v="3"/>
    <d v="2015-01-11T01:02:52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x v="1032"/>
    <n v="97.333333333333329"/>
    <x v="2"/>
    <x v="8"/>
    <x v="1319"/>
    <x v="0"/>
    <x v="3"/>
    <d v="2014-07-11T16:00:00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x v="1033"/>
    <n v="167.66666666666666"/>
    <x v="2"/>
    <x v="8"/>
    <x v="1320"/>
    <x v="11"/>
    <x v="2"/>
    <d v="2016-12-30T23:00:00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x v="1034"/>
    <n v="859.85714285714289"/>
    <x v="2"/>
    <x v="8"/>
    <x v="1321"/>
    <x v="4"/>
    <x v="2"/>
    <d v="2016-12-23T17:58:57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x v="1035"/>
    <n v="26.5"/>
    <x v="2"/>
    <x v="8"/>
    <x v="1322"/>
    <x v="6"/>
    <x v="0"/>
    <d v="2015-05-21T15:45:2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x v="1036"/>
    <n v="30.272727272727273"/>
    <x v="2"/>
    <x v="8"/>
    <x v="1323"/>
    <x v="7"/>
    <x v="2"/>
    <d v="2016-04-26T06:55:00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x v="1037"/>
    <n v="54.666666666666664"/>
    <x v="2"/>
    <x v="8"/>
    <x v="1324"/>
    <x v="8"/>
    <x v="2"/>
    <d v="2016-10-13T15:12:3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x v="1038"/>
    <n v="60.75"/>
    <x v="2"/>
    <x v="8"/>
    <x v="1325"/>
    <x v="4"/>
    <x v="2"/>
    <d v="2016-12-30T02:03:55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x v="1039"/>
    <n v="102.72727272727273"/>
    <x v="2"/>
    <x v="8"/>
    <x v="1326"/>
    <x v="11"/>
    <x v="3"/>
    <d v="2015-01-15T19:00:28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x v="1040"/>
    <n v="41.585365853658537"/>
    <x v="2"/>
    <x v="8"/>
    <x v="1327"/>
    <x v="6"/>
    <x v="0"/>
    <d v="2015-05-29T16:17: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x v="1041"/>
    <n v="116.53333333333333"/>
    <x v="2"/>
    <x v="8"/>
    <x v="1328"/>
    <x v="10"/>
    <x v="2"/>
    <d v="2016-10-14T15:25:34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x v="1042"/>
    <n v="45.333333333333336"/>
    <x v="2"/>
    <x v="8"/>
    <x v="1329"/>
    <x v="9"/>
    <x v="3"/>
    <d v="2014-12-02T06:19:05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x v="1043"/>
    <n v="157.46"/>
    <x v="2"/>
    <x v="8"/>
    <x v="1330"/>
    <x v="0"/>
    <x v="2"/>
    <d v="2016-07-02T04:00:00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x v="1044"/>
    <n v="100.5"/>
    <x v="2"/>
    <x v="8"/>
    <x v="1331"/>
    <x v="3"/>
    <x v="2"/>
    <d v="2016-08-17T12:05:54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x v="109"/>
    <e v="#DIV/0!"/>
    <x v="2"/>
    <x v="8"/>
    <x v="1332"/>
    <x v="11"/>
    <x v="2"/>
    <d v="2017-01-27T01:26:48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x v="109"/>
    <e v="#DIV/0!"/>
    <x v="2"/>
    <x v="8"/>
    <x v="1333"/>
    <x v="0"/>
    <x v="3"/>
    <d v="2014-07-16T02:33:45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x v="1045"/>
    <n v="51.822463768115945"/>
    <x v="2"/>
    <x v="8"/>
    <x v="1334"/>
    <x v="2"/>
    <x v="2"/>
    <d v="2016-03-11T18:34:47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x v="1046"/>
    <n v="308.75"/>
    <x v="2"/>
    <x v="8"/>
    <x v="1335"/>
    <x v="4"/>
    <x v="0"/>
    <d v="2015-12-05T22:28:22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x v="1047"/>
    <n v="379.22767857142856"/>
    <x v="2"/>
    <x v="8"/>
    <x v="1336"/>
    <x v="4"/>
    <x v="3"/>
    <d v="2014-12-17T20:43:48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x v="1048"/>
    <n v="176.36428571428573"/>
    <x v="2"/>
    <x v="8"/>
    <x v="1337"/>
    <x v="2"/>
    <x v="1"/>
    <d v="2017-03-03T13:51:19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x v="1049"/>
    <n v="66.066666666666663"/>
    <x v="2"/>
    <x v="8"/>
    <x v="1338"/>
    <x v="3"/>
    <x v="0"/>
    <d v="2015-08-02T19:17:13"/>
    <s v="Aug"/>
    <s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x v="1050"/>
    <n v="89.648648648648646"/>
    <x v="2"/>
    <x v="8"/>
    <x v="1339"/>
    <x v="9"/>
    <x v="3"/>
    <d v="2014-12-08T16:31:55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x v="109"/>
    <e v="#DIV/0!"/>
    <x v="2"/>
    <x v="8"/>
    <x v="1340"/>
    <x v="3"/>
    <x v="3"/>
    <d v="2014-08-15T14:17:3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x v="1051"/>
    <n v="382.39130434782606"/>
    <x v="2"/>
    <x v="8"/>
    <x v="1341"/>
    <x v="10"/>
    <x v="2"/>
    <d v="2016-10-01T14:58:37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x v="418"/>
    <n v="100"/>
    <x v="2"/>
    <x v="8"/>
    <x v="1342"/>
    <x v="0"/>
    <x v="0"/>
    <d v="2015-07-17T19:35:39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x v="1052"/>
    <n v="158.35603715170279"/>
    <x v="2"/>
    <x v="8"/>
    <x v="1343"/>
    <x v="0"/>
    <x v="2"/>
    <d v="2016-08-19T03:59:00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x v="1053"/>
    <n v="40.762589928057551"/>
    <x v="3"/>
    <x v="9"/>
    <x v="1344"/>
    <x v="0"/>
    <x v="2"/>
    <d v="2016-06-30T18:57:19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x v="1054"/>
    <n v="53.571428571428569"/>
    <x v="3"/>
    <x v="9"/>
    <x v="1345"/>
    <x v="0"/>
    <x v="3"/>
    <d v="2014-07-14T19:32:39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x v="1055"/>
    <n v="48.449664429530202"/>
    <x v="3"/>
    <x v="9"/>
    <x v="1346"/>
    <x v="5"/>
    <x v="4"/>
    <d v="2013-06-27T01:49:11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x v="1056"/>
    <n v="82.41935483870968"/>
    <x v="3"/>
    <x v="9"/>
    <x v="1347"/>
    <x v="2"/>
    <x v="0"/>
    <d v="2015-03-07T15:18:4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x v="1057"/>
    <n v="230.19230769230768"/>
    <x v="3"/>
    <x v="9"/>
    <x v="1348"/>
    <x v="4"/>
    <x v="3"/>
    <d v="2014-12-18T12:08:5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x v="1058"/>
    <n v="59.360465116279073"/>
    <x v="3"/>
    <x v="9"/>
    <x v="1349"/>
    <x v="4"/>
    <x v="0"/>
    <d v="2015-12-16T06:59:0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x v="1059"/>
    <n v="66.698717948717942"/>
    <x v="3"/>
    <x v="9"/>
    <x v="1350"/>
    <x v="4"/>
    <x v="0"/>
    <d v="2015-12-26T00:18:54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x v="1060"/>
    <n v="168.77500000000001"/>
    <x v="3"/>
    <x v="9"/>
    <x v="1351"/>
    <x v="1"/>
    <x v="2"/>
    <d v="2016-02-12T17:45:44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x v="1061"/>
    <n v="59.973568281938327"/>
    <x v="3"/>
    <x v="9"/>
    <x v="1352"/>
    <x v="3"/>
    <x v="0"/>
    <d v="2015-09-05T03:59:0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x v="1062"/>
    <n v="31.80952380952381"/>
    <x v="3"/>
    <x v="9"/>
    <x v="1353"/>
    <x v="2"/>
    <x v="4"/>
    <d v="2013-03-11T00:00:00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x v="1063"/>
    <n v="24.421875"/>
    <x v="3"/>
    <x v="9"/>
    <x v="1354"/>
    <x v="5"/>
    <x v="2"/>
    <d v="2016-06-11T19:22:59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x v="1064"/>
    <n v="25.347107438016529"/>
    <x v="3"/>
    <x v="9"/>
    <x v="1355"/>
    <x v="9"/>
    <x v="5"/>
    <d v="2012-11-30T10:00:00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x v="1065"/>
    <n v="71.443218390804603"/>
    <x v="3"/>
    <x v="9"/>
    <x v="1356"/>
    <x v="0"/>
    <x v="4"/>
    <d v="2013-07-05T00:56:00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x v="1066"/>
    <n v="38.553846153846152"/>
    <x v="3"/>
    <x v="9"/>
    <x v="1357"/>
    <x v="1"/>
    <x v="4"/>
    <d v="2013-03-01T05:59:00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x v="1067"/>
    <n v="68.367346938775512"/>
    <x v="3"/>
    <x v="9"/>
    <x v="1358"/>
    <x v="5"/>
    <x v="6"/>
    <d v="2011-06-25T13:42:03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x v="1068"/>
    <n v="40.210526315789473"/>
    <x v="3"/>
    <x v="9"/>
    <x v="1359"/>
    <x v="5"/>
    <x v="6"/>
    <d v="2011-07-06T19:33:10"/>
    <s v="Jul"/>
    <s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x v="1069"/>
    <n v="32.074074074074076"/>
    <x v="3"/>
    <x v="9"/>
    <x v="1360"/>
    <x v="3"/>
    <x v="5"/>
    <d v="2012-08-02T21:37:00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x v="1070"/>
    <n v="28.632575757575758"/>
    <x v="3"/>
    <x v="9"/>
    <x v="1361"/>
    <x v="5"/>
    <x v="3"/>
    <d v="2014-06-21T17:12:52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x v="1071"/>
    <n v="43.64"/>
    <x v="3"/>
    <x v="9"/>
    <x v="1362"/>
    <x v="3"/>
    <x v="4"/>
    <d v="2013-09-07T22:25:31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x v="31"/>
    <n v="40"/>
    <x v="3"/>
    <x v="9"/>
    <x v="1363"/>
    <x v="1"/>
    <x v="2"/>
    <d v="2016-02-15T07:59:00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x v="1072"/>
    <n v="346.04166666666669"/>
    <x v="4"/>
    <x v="11"/>
    <x v="1364"/>
    <x v="4"/>
    <x v="3"/>
    <d v="2015-01-07T16:41:46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x v="1073"/>
    <n v="81.739130434782609"/>
    <x v="4"/>
    <x v="11"/>
    <x v="1365"/>
    <x v="2"/>
    <x v="0"/>
    <d v="2015-03-16T16:35:52"/>
    <s v="Mar"/>
    <s v="20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x v="1074"/>
    <n v="64.535306122448986"/>
    <x v="4"/>
    <x v="11"/>
    <x v="1366"/>
    <x v="9"/>
    <x v="3"/>
    <d v="2014-11-27T00:54:2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x v="1075"/>
    <n v="63.477777777777774"/>
    <x v="4"/>
    <x v="11"/>
    <x v="1367"/>
    <x v="9"/>
    <x v="0"/>
    <d v="2015-11-14T01:04:1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x v="1076"/>
    <n v="63.620689655172413"/>
    <x v="4"/>
    <x v="11"/>
    <x v="1368"/>
    <x v="5"/>
    <x v="0"/>
    <d v="2015-06-15T04:34:54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x v="1077"/>
    <n v="83.967068965517228"/>
    <x v="4"/>
    <x v="11"/>
    <x v="1369"/>
    <x v="7"/>
    <x v="3"/>
    <d v="2014-04-11T14:15:46"/>
    <s v="Apr"/>
    <s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x v="1078"/>
    <n v="77.75"/>
    <x v="4"/>
    <x v="11"/>
    <x v="1370"/>
    <x v="9"/>
    <x v="4"/>
    <d v="2013-10-16T00:04:50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x v="1079"/>
    <n v="107.07142857142857"/>
    <x v="4"/>
    <x v="11"/>
    <x v="1371"/>
    <x v="6"/>
    <x v="0"/>
    <d v="2015-05-07T18:12:22"/>
    <s v="May"/>
    <s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x v="1014"/>
    <n v="38.75"/>
    <x v="4"/>
    <x v="11"/>
    <x v="1372"/>
    <x v="0"/>
    <x v="5"/>
    <d v="2012-07-12T17:45:32"/>
    <s v="Jul"/>
    <s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x v="1080"/>
    <n v="201.94230769230768"/>
    <x v="4"/>
    <x v="11"/>
    <x v="1373"/>
    <x v="4"/>
    <x v="2"/>
    <d v="2016-12-30T22:50:33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x v="1081"/>
    <n v="43.060606060606062"/>
    <x v="4"/>
    <x v="11"/>
    <x v="1374"/>
    <x v="2"/>
    <x v="2"/>
    <d v="2016-03-25T02:53:08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x v="1082"/>
    <n v="62.871559633027523"/>
    <x v="4"/>
    <x v="11"/>
    <x v="1375"/>
    <x v="11"/>
    <x v="2"/>
    <d v="2017-01-15T01:35:19"/>
    <s v="Jan"/>
    <s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x v="1083"/>
    <n v="55.607142857142854"/>
    <x v="4"/>
    <x v="11"/>
    <x v="1376"/>
    <x v="4"/>
    <x v="2"/>
    <d v="2016-12-03T17:03:26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x v="1084"/>
    <n v="48.70967741935484"/>
    <x v="4"/>
    <x v="11"/>
    <x v="1377"/>
    <x v="1"/>
    <x v="1"/>
    <d v="2017-02-03T04:11:00"/>
    <s v="Feb"/>
    <s v="2017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x v="1085"/>
    <n v="30.578947368421051"/>
    <x v="4"/>
    <x v="11"/>
    <x v="1378"/>
    <x v="3"/>
    <x v="2"/>
    <d v="2016-08-01T18:13:30"/>
    <s v="Aug"/>
    <s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x v="1086"/>
    <n v="73.907284768211923"/>
    <x v="4"/>
    <x v="11"/>
    <x v="1379"/>
    <x v="5"/>
    <x v="0"/>
    <d v="2015-06-05T11:47:56"/>
    <s v="Jun"/>
    <s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x v="1087"/>
    <n v="21.2"/>
    <x v="4"/>
    <x v="11"/>
    <x v="1380"/>
    <x v="5"/>
    <x v="0"/>
    <d v="2015-06-09T02:00:0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x v="1088"/>
    <n v="73.356164383561648"/>
    <x v="4"/>
    <x v="11"/>
    <x v="1381"/>
    <x v="4"/>
    <x v="2"/>
    <d v="2016-12-29T05:08:45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x v="1089"/>
    <n v="56.412162162162161"/>
    <x v="4"/>
    <x v="11"/>
    <x v="1382"/>
    <x v="6"/>
    <x v="4"/>
    <d v="2013-05-06T19:12:16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x v="1090"/>
    <n v="50.247311827956992"/>
    <x v="4"/>
    <x v="11"/>
    <x v="1383"/>
    <x v="11"/>
    <x v="2"/>
    <d v="2016-12-23T01:47:58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x v="1091"/>
    <n v="68.936507936507937"/>
    <x v="4"/>
    <x v="11"/>
    <x v="1384"/>
    <x v="0"/>
    <x v="0"/>
    <d v="2015-07-05T17:38:42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x v="1092"/>
    <n v="65.914104477611943"/>
    <x v="4"/>
    <x v="11"/>
    <x v="1385"/>
    <x v="7"/>
    <x v="2"/>
    <d v="2016-04-29T12:11:00"/>
    <s v="Apr"/>
    <s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x v="1093"/>
    <n v="62.5"/>
    <x v="4"/>
    <x v="11"/>
    <x v="1386"/>
    <x v="0"/>
    <x v="0"/>
    <d v="2015-07-29T15:31:29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x v="1094"/>
    <n v="70.064102564102569"/>
    <x v="4"/>
    <x v="11"/>
    <x v="1387"/>
    <x v="5"/>
    <x v="0"/>
    <d v="2015-06-03T04:30:0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x v="1095"/>
    <n v="60.181874999999998"/>
    <x v="4"/>
    <x v="11"/>
    <x v="1388"/>
    <x v="8"/>
    <x v="2"/>
    <d v="2016-10-17T16:14:00"/>
    <s v="Oct"/>
    <s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x v="663"/>
    <n v="21.382352941176471"/>
    <x v="4"/>
    <x v="11"/>
    <x v="1389"/>
    <x v="3"/>
    <x v="2"/>
    <d v="2016-08-13T11:32:37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x v="1096"/>
    <n v="160.78947368421052"/>
    <x v="4"/>
    <x v="11"/>
    <x v="1390"/>
    <x v="7"/>
    <x v="0"/>
    <d v="2015-04-27T17:12:00"/>
    <s v="Apr"/>
    <s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x v="1097"/>
    <n v="42.384615384615387"/>
    <x v="4"/>
    <x v="11"/>
    <x v="1391"/>
    <x v="3"/>
    <x v="0"/>
    <d v="2015-08-22T04:59:0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x v="1098"/>
    <n v="27.317307692307693"/>
    <x v="4"/>
    <x v="11"/>
    <x v="1392"/>
    <x v="2"/>
    <x v="2"/>
    <d v="2016-03-03T03:43:06"/>
    <s v="Mar"/>
    <s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x v="1099"/>
    <n v="196.82692307692307"/>
    <x v="4"/>
    <x v="11"/>
    <x v="1393"/>
    <x v="3"/>
    <x v="2"/>
    <d v="2016-08-01T16:22:03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x v="1100"/>
    <n v="53.882352941176471"/>
    <x v="4"/>
    <x v="11"/>
    <x v="1394"/>
    <x v="1"/>
    <x v="1"/>
    <d v="2017-03-01T03:00:00"/>
    <s v="Mar"/>
    <s v="2017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x v="1101"/>
    <n v="47.756097560975611"/>
    <x v="4"/>
    <x v="11"/>
    <x v="1395"/>
    <x v="11"/>
    <x v="2"/>
    <d v="2017-01-14T21:48:01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x v="1102"/>
    <n v="88.191780821917803"/>
    <x v="4"/>
    <x v="11"/>
    <x v="1396"/>
    <x v="1"/>
    <x v="0"/>
    <d v="2015-02-13T23:58:02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x v="1103"/>
    <n v="72.056962025316452"/>
    <x v="4"/>
    <x v="11"/>
    <x v="1397"/>
    <x v="8"/>
    <x v="2"/>
    <d v="2016-10-27T21:19:00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x v="1104"/>
    <n v="74.246153846153845"/>
    <x v="4"/>
    <x v="11"/>
    <x v="1398"/>
    <x v="0"/>
    <x v="2"/>
    <d v="2016-07-05T20:58:54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x v="1105"/>
    <n v="61.701086956521742"/>
    <x v="4"/>
    <x v="11"/>
    <x v="1399"/>
    <x v="8"/>
    <x v="3"/>
    <d v="2014-10-07T00:06:1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x v="1106"/>
    <n v="17.235294117647058"/>
    <x v="4"/>
    <x v="11"/>
    <x v="1400"/>
    <x v="5"/>
    <x v="2"/>
    <d v="2016-06-12T05:30:00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x v="1107"/>
    <n v="51.720833333333331"/>
    <x v="4"/>
    <x v="11"/>
    <x v="1401"/>
    <x v="5"/>
    <x v="4"/>
    <d v="2013-05-26T23:54:3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x v="1108"/>
    <n v="24.150442477876105"/>
    <x v="4"/>
    <x v="11"/>
    <x v="1402"/>
    <x v="7"/>
    <x v="0"/>
    <d v="2015-05-01T00:16:51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x v="1109"/>
    <n v="62.166666666666664"/>
    <x v="4"/>
    <x v="11"/>
    <x v="1403"/>
    <x v="0"/>
    <x v="4"/>
    <d v="2013-07-26T01:30:35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x v="1110"/>
    <n v="48.2"/>
    <x v="3"/>
    <x v="22"/>
    <x v="1404"/>
    <x v="1"/>
    <x v="0"/>
    <d v="2015-02-22T12:14:45"/>
    <s v="Feb"/>
    <s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x v="714"/>
    <n v="6.1764705882352944"/>
    <x v="3"/>
    <x v="22"/>
    <x v="1405"/>
    <x v="9"/>
    <x v="3"/>
    <d v="2014-11-28T17:20:01"/>
    <s v="Nov"/>
    <s v="2014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x v="415"/>
    <n v="5"/>
    <x v="3"/>
    <x v="22"/>
    <x v="1406"/>
    <x v="9"/>
    <x v="0"/>
    <d v="2015-12-12T10:00:0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x v="724"/>
    <n v="7.5"/>
    <x v="3"/>
    <x v="22"/>
    <x v="1407"/>
    <x v="3"/>
    <x v="3"/>
    <d v="2014-08-12T12:52:58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x v="705"/>
    <n v="12"/>
    <x v="3"/>
    <x v="22"/>
    <x v="1408"/>
    <x v="9"/>
    <x v="0"/>
    <d v="2015-11-13T21:55:56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x v="109"/>
    <e v="#DIV/0!"/>
    <x v="3"/>
    <x v="22"/>
    <x v="1409"/>
    <x v="4"/>
    <x v="3"/>
    <d v="2015-01-01T04:12:15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x v="374"/>
    <n v="1"/>
    <x v="3"/>
    <x v="22"/>
    <x v="1410"/>
    <x v="6"/>
    <x v="2"/>
    <d v="2016-06-03T07:38:40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x v="1111"/>
    <n v="2.3333333333333335"/>
    <x v="3"/>
    <x v="22"/>
    <x v="1411"/>
    <x v="1"/>
    <x v="0"/>
    <d v="2015-02-06T01:25:0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x v="1112"/>
    <n v="24.615384615384617"/>
    <x v="3"/>
    <x v="22"/>
    <x v="1412"/>
    <x v="4"/>
    <x v="3"/>
    <d v="2014-12-04T01:31:39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x v="152"/>
    <n v="100"/>
    <x v="3"/>
    <x v="22"/>
    <x v="1413"/>
    <x v="11"/>
    <x v="0"/>
    <d v="2016-02-20T10:29:3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x v="418"/>
    <n v="1"/>
    <x v="3"/>
    <x v="22"/>
    <x v="1414"/>
    <x v="11"/>
    <x v="2"/>
    <d v="2017-01-03T06:04:2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x v="1113"/>
    <n v="88.888888888888886"/>
    <x v="3"/>
    <x v="22"/>
    <x v="1415"/>
    <x v="3"/>
    <x v="0"/>
    <d v="2015-08-16T16:13:11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x v="109"/>
    <e v="#DIV/0!"/>
    <x v="3"/>
    <x v="22"/>
    <x v="1416"/>
    <x v="9"/>
    <x v="0"/>
    <d v="2015-11-21T23:13:39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x v="1114"/>
    <n v="27.5"/>
    <x v="3"/>
    <x v="22"/>
    <x v="1417"/>
    <x v="10"/>
    <x v="0"/>
    <d v="2015-09-15T11:11:0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x v="418"/>
    <n v="6"/>
    <x v="3"/>
    <x v="22"/>
    <x v="1418"/>
    <x v="1"/>
    <x v="2"/>
    <d v="2016-02-25T10:57:14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x v="1115"/>
    <n v="44.5"/>
    <x v="3"/>
    <x v="22"/>
    <x v="1419"/>
    <x v="8"/>
    <x v="2"/>
    <d v="2016-10-09T10:56:59"/>
    <s v="Oct"/>
    <s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x v="1116"/>
    <n v="1"/>
    <x v="3"/>
    <x v="22"/>
    <x v="1420"/>
    <x v="0"/>
    <x v="2"/>
    <d v="2016-06-28T16:01:2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x v="370"/>
    <n v="100"/>
    <x v="3"/>
    <x v="22"/>
    <x v="1421"/>
    <x v="1"/>
    <x v="0"/>
    <d v="2015-02-08T21:58:29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x v="477"/>
    <n v="13"/>
    <x v="3"/>
    <x v="22"/>
    <x v="1422"/>
    <x v="10"/>
    <x v="2"/>
    <d v="2016-09-21T05:45:04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x v="119"/>
    <n v="100"/>
    <x v="3"/>
    <x v="22"/>
    <x v="1423"/>
    <x v="11"/>
    <x v="0"/>
    <d v="2016-01-01T08:38:51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x v="1117"/>
    <n v="109.07142857142857"/>
    <x v="3"/>
    <x v="22"/>
    <x v="1424"/>
    <x v="4"/>
    <x v="2"/>
    <d v="2016-11-15T18:13:2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x v="109"/>
    <e v="#DIV/0!"/>
    <x v="3"/>
    <x v="22"/>
    <x v="1425"/>
    <x v="7"/>
    <x v="0"/>
    <d v="2015-04-29T03:09:19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x v="109"/>
    <e v="#DIV/0!"/>
    <x v="3"/>
    <x v="22"/>
    <x v="1426"/>
    <x v="0"/>
    <x v="0"/>
    <d v="2015-08-24T09:22:0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x v="1118"/>
    <n v="104.75"/>
    <x v="3"/>
    <x v="22"/>
    <x v="1427"/>
    <x v="10"/>
    <x v="2"/>
    <d v="2016-09-18T20:26:25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x v="684"/>
    <n v="15"/>
    <x v="3"/>
    <x v="22"/>
    <x v="1428"/>
    <x v="7"/>
    <x v="2"/>
    <d v="2016-04-02T08:06:57"/>
    <s v="Apr"/>
    <s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x v="109"/>
    <e v="#DIV/0!"/>
    <x v="3"/>
    <x v="22"/>
    <x v="1429"/>
    <x v="7"/>
    <x v="0"/>
    <d v="2015-04-10T01:27:22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x v="1119"/>
    <n v="80.599999999999994"/>
    <x v="3"/>
    <x v="22"/>
    <x v="1430"/>
    <x v="4"/>
    <x v="3"/>
    <d v="2014-12-19T19:31:28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x v="1120"/>
    <n v="115.55319148936171"/>
    <x v="3"/>
    <x v="22"/>
    <x v="1431"/>
    <x v="9"/>
    <x v="0"/>
    <d v="2015-11-26T06:03:36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x v="109"/>
    <e v="#DIV/0!"/>
    <x v="3"/>
    <x v="22"/>
    <x v="1432"/>
    <x v="0"/>
    <x v="0"/>
    <d v="2015-07-20T18:43:48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x v="1121"/>
    <n v="80.5"/>
    <x v="3"/>
    <x v="22"/>
    <x v="1433"/>
    <x v="9"/>
    <x v="2"/>
    <d v="2016-12-10T11:00:00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x v="1122"/>
    <n v="744.5454545454545"/>
    <x v="3"/>
    <x v="22"/>
    <x v="1434"/>
    <x v="5"/>
    <x v="0"/>
    <d v="2015-06-08T15:00:0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x v="370"/>
    <n v="7.5"/>
    <x v="3"/>
    <x v="22"/>
    <x v="1435"/>
    <x v="8"/>
    <x v="0"/>
    <d v="2015-10-11T18:43:4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x v="1123"/>
    <n v="38.5"/>
    <x v="3"/>
    <x v="22"/>
    <x v="1436"/>
    <x v="1"/>
    <x v="2"/>
    <d v="2016-02-21T08:24:17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x v="1124"/>
    <n v="36.68181818181818"/>
    <x v="3"/>
    <x v="22"/>
    <x v="1437"/>
    <x v="0"/>
    <x v="3"/>
    <d v="2014-07-13T04:59:00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x v="419"/>
    <n v="75"/>
    <x v="3"/>
    <x v="22"/>
    <x v="1438"/>
    <x v="7"/>
    <x v="2"/>
    <d v="2016-04-27T13:55:00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x v="1125"/>
    <n v="30"/>
    <x v="3"/>
    <x v="22"/>
    <x v="1439"/>
    <x v="2"/>
    <x v="0"/>
    <d v="2015-03-07T19:55:01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x v="1126"/>
    <n v="1"/>
    <x v="3"/>
    <x v="22"/>
    <x v="1440"/>
    <x v="6"/>
    <x v="2"/>
    <d v="2016-05-26T17:57:43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x v="1127"/>
    <n v="673.33333333333337"/>
    <x v="3"/>
    <x v="22"/>
    <x v="1441"/>
    <x v="3"/>
    <x v="0"/>
    <d v="2015-09-11T18:22:49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x v="109"/>
    <e v="#DIV/0!"/>
    <x v="3"/>
    <x v="22"/>
    <x v="1442"/>
    <x v="6"/>
    <x v="2"/>
    <d v="2016-05-25T15:29:18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x v="109"/>
    <e v="#DIV/0!"/>
    <x v="3"/>
    <x v="22"/>
    <x v="1443"/>
    <x v="11"/>
    <x v="2"/>
    <d v="2017-01-02T22:13:29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x v="109"/>
    <e v="#DIV/0!"/>
    <x v="3"/>
    <x v="22"/>
    <x v="1444"/>
    <x v="3"/>
    <x v="0"/>
    <d v="2015-09-12T20:57:42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x v="109"/>
    <e v="#DIV/0!"/>
    <x v="3"/>
    <x v="22"/>
    <x v="1445"/>
    <x v="5"/>
    <x v="0"/>
    <d v="2015-06-14T13:00:5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x v="109"/>
    <e v="#DIV/0!"/>
    <x v="3"/>
    <x v="22"/>
    <x v="1446"/>
    <x v="6"/>
    <x v="2"/>
    <d v="2016-04-21T10:44:38"/>
    <s v="Apr"/>
    <s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x v="1128"/>
    <n v="25"/>
    <x v="3"/>
    <x v="22"/>
    <x v="1447"/>
    <x v="0"/>
    <x v="2"/>
    <d v="2016-07-08T17:32:14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x v="109"/>
    <e v="#DIV/0!"/>
    <x v="3"/>
    <x v="22"/>
    <x v="1448"/>
    <x v="6"/>
    <x v="0"/>
    <d v="2015-05-22T05:25:0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x v="109"/>
    <e v="#DIV/0!"/>
    <x v="3"/>
    <x v="22"/>
    <x v="1449"/>
    <x v="7"/>
    <x v="0"/>
    <d v="2015-05-10T19:28:25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x v="1129"/>
    <n v="1"/>
    <x v="3"/>
    <x v="22"/>
    <x v="1450"/>
    <x v="1"/>
    <x v="2"/>
    <d v="2016-02-20T04:06:37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x v="1130"/>
    <n v="1"/>
    <x v="3"/>
    <x v="22"/>
    <x v="1451"/>
    <x v="9"/>
    <x v="3"/>
    <d v="2014-11-19T00:00:59"/>
    <s v="Nov"/>
    <s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x v="109"/>
    <e v="#DIV/0!"/>
    <x v="3"/>
    <x v="22"/>
    <x v="1452"/>
    <x v="0"/>
    <x v="3"/>
    <d v="2014-07-28T16:52:4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x v="109"/>
    <e v="#DIV/0!"/>
    <x v="3"/>
    <x v="22"/>
    <x v="1453"/>
    <x v="7"/>
    <x v="1"/>
    <d v="2017-04-15T15:42:2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x v="719"/>
    <n v="15"/>
    <x v="3"/>
    <x v="22"/>
    <x v="1454"/>
    <x v="6"/>
    <x v="2"/>
    <d v="2016-04-24T21:59:00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x v="1131"/>
    <n v="225"/>
    <x v="3"/>
    <x v="22"/>
    <x v="1455"/>
    <x v="3"/>
    <x v="3"/>
    <d v="2014-09-05T13:39:00"/>
    <s v="Sep"/>
    <s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x v="1132"/>
    <n v="48.333333333333336"/>
    <x v="3"/>
    <x v="22"/>
    <x v="1456"/>
    <x v="11"/>
    <x v="2"/>
    <d v="2017-01-03T16:02:45"/>
    <s v="Jan"/>
    <s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x v="109"/>
    <e v="#DIV/0!"/>
    <x v="3"/>
    <x v="22"/>
    <x v="1457"/>
    <x v="9"/>
    <x v="0"/>
    <d v="2015-11-11T22:30:44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x v="109"/>
    <e v="#DIV/0!"/>
    <x v="3"/>
    <x v="22"/>
    <x v="1458"/>
    <x v="3"/>
    <x v="3"/>
    <d v="2014-08-11T04:00:00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x v="109"/>
    <e v="#DIV/0!"/>
    <x v="3"/>
    <x v="22"/>
    <x v="1459"/>
    <x v="4"/>
    <x v="0"/>
    <d v="2015-12-02T17:25:0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x v="109"/>
    <e v="#DIV/0!"/>
    <x v="3"/>
    <x v="22"/>
    <x v="1460"/>
    <x v="9"/>
    <x v="3"/>
    <d v="2014-11-30T23:45:00"/>
    <s v="Nov"/>
    <s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x v="1133"/>
    <n v="44.66673529411765"/>
    <x v="3"/>
    <x v="23"/>
    <x v="1461"/>
    <x v="8"/>
    <x v="3"/>
    <d v="2014-10-21T00:00:00"/>
    <s v="Oct"/>
    <s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x v="1134"/>
    <n v="28.937999999999999"/>
    <x v="3"/>
    <x v="23"/>
    <x v="1462"/>
    <x v="7"/>
    <x v="4"/>
    <d v="2013-04-10T15:54:31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x v="1135"/>
    <n v="35.44"/>
    <x v="3"/>
    <x v="23"/>
    <x v="1463"/>
    <x v="2"/>
    <x v="4"/>
    <d v="2013-04-07T20:52:18"/>
    <s v="Apr"/>
    <s v="201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x v="1136"/>
    <n v="34.871794871794869"/>
    <x v="3"/>
    <x v="23"/>
    <x v="1464"/>
    <x v="1"/>
    <x v="4"/>
    <d v="2013-02-16T15:52:38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x v="1137"/>
    <n v="52.622732513451197"/>
    <x v="3"/>
    <x v="23"/>
    <x v="1465"/>
    <x v="2"/>
    <x v="5"/>
    <d v="2012-03-22T03:00:00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x v="1138"/>
    <n v="69.598266129032254"/>
    <x v="3"/>
    <x v="23"/>
    <x v="1466"/>
    <x v="11"/>
    <x v="0"/>
    <d v="2016-01-12T05:00:00"/>
    <s v="Jan"/>
    <s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x v="1139"/>
    <n v="76.72"/>
    <x v="3"/>
    <x v="23"/>
    <x v="1467"/>
    <x v="1"/>
    <x v="5"/>
    <d v="2012-03-25T18:14:4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x v="1140"/>
    <n v="33.191126279863482"/>
    <x v="3"/>
    <x v="23"/>
    <x v="1468"/>
    <x v="6"/>
    <x v="6"/>
    <d v="2011-06-12T00:20:49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x v="1141"/>
    <n v="149.46417445482865"/>
    <x v="3"/>
    <x v="23"/>
    <x v="1469"/>
    <x v="1"/>
    <x v="4"/>
    <d v="2013-02-15T14:21:49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x v="1142"/>
    <n v="23.172839506172838"/>
    <x v="3"/>
    <x v="23"/>
    <x v="1470"/>
    <x v="11"/>
    <x v="5"/>
    <d v="2012-12-28T19:51:03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x v="1143"/>
    <n v="96.877551020408163"/>
    <x v="3"/>
    <x v="23"/>
    <x v="1471"/>
    <x v="7"/>
    <x v="0"/>
    <d v="2015-04-09T22:58:54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x v="1144"/>
    <n v="103.20238095238095"/>
    <x v="3"/>
    <x v="23"/>
    <x v="1472"/>
    <x v="8"/>
    <x v="4"/>
    <d v="2013-10-16T13:01:43"/>
    <s v="Oct"/>
    <s v="201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x v="1145"/>
    <n v="38.462553191489363"/>
    <x v="3"/>
    <x v="23"/>
    <x v="1473"/>
    <x v="1"/>
    <x v="5"/>
    <d v="2012-03-01T23:30:39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x v="1146"/>
    <n v="44.315789473684212"/>
    <x v="3"/>
    <x v="23"/>
    <x v="1474"/>
    <x v="10"/>
    <x v="4"/>
    <d v="2013-09-13T17:28:12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x v="1147"/>
    <n v="64.173356009070289"/>
    <x v="3"/>
    <x v="23"/>
    <x v="1475"/>
    <x v="4"/>
    <x v="3"/>
    <d v="2014-12-20T04:59:00"/>
    <s v="Dec"/>
    <s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x v="1148"/>
    <n v="43.333275109170302"/>
    <x v="3"/>
    <x v="23"/>
    <x v="1476"/>
    <x v="10"/>
    <x v="6"/>
    <d v="2011-09-10T01:00:22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x v="1149"/>
    <n v="90.495934959349597"/>
    <x v="3"/>
    <x v="23"/>
    <x v="1477"/>
    <x v="9"/>
    <x v="6"/>
    <d v="2011-12-23T03:00:00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x v="1150"/>
    <n v="29.187190495010373"/>
    <x v="3"/>
    <x v="23"/>
    <x v="1478"/>
    <x v="6"/>
    <x v="4"/>
    <d v="2013-05-14T20:55:13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x v="1151"/>
    <n v="30.95774647887324"/>
    <x v="3"/>
    <x v="23"/>
    <x v="1479"/>
    <x v="6"/>
    <x v="3"/>
    <d v="2014-05-10T03:59:00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x v="1152"/>
    <n v="92.157795275590544"/>
    <x v="3"/>
    <x v="23"/>
    <x v="1480"/>
    <x v="3"/>
    <x v="4"/>
    <d v="2013-07-26T17:00:00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x v="1153"/>
    <n v="17.5"/>
    <x v="3"/>
    <x v="10"/>
    <x v="1481"/>
    <x v="9"/>
    <x v="4"/>
    <d v="2013-11-02T22:09:05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x v="370"/>
    <n v="5"/>
    <x v="3"/>
    <x v="10"/>
    <x v="1482"/>
    <x v="10"/>
    <x v="5"/>
    <d v="2012-09-07T07:51:00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x v="1154"/>
    <n v="25"/>
    <x v="3"/>
    <x v="10"/>
    <x v="1483"/>
    <x v="0"/>
    <x v="2"/>
    <d v="2016-07-22T04:37:55"/>
    <s v="Jul"/>
    <s v="2016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x v="109"/>
    <e v="#DIV/0!"/>
    <x v="3"/>
    <x v="10"/>
    <x v="1484"/>
    <x v="5"/>
    <x v="5"/>
    <d v="2012-07-21T14:51:00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x v="1155"/>
    <n v="50"/>
    <x v="3"/>
    <x v="10"/>
    <x v="1485"/>
    <x v="5"/>
    <x v="0"/>
    <d v="2015-06-20T19:06:13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x v="1156"/>
    <n v="16"/>
    <x v="3"/>
    <x v="10"/>
    <x v="1486"/>
    <x v="1"/>
    <x v="0"/>
    <d v="2015-02-27T04:02:41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x v="109"/>
    <e v="#DIV/0!"/>
    <x v="3"/>
    <x v="10"/>
    <x v="1487"/>
    <x v="3"/>
    <x v="2"/>
    <d v="2016-08-02T22:01:11"/>
    <s v="Aug"/>
    <s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x v="365"/>
    <n v="60"/>
    <x v="3"/>
    <x v="10"/>
    <x v="1488"/>
    <x v="11"/>
    <x v="4"/>
    <d v="2014-01-05T13:31:00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x v="109"/>
    <e v="#DIV/0!"/>
    <x v="3"/>
    <x v="10"/>
    <x v="1489"/>
    <x v="9"/>
    <x v="5"/>
    <d v="2012-11-15T15:40:5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x v="1157"/>
    <n v="47.10526315789474"/>
    <x v="3"/>
    <x v="10"/>
    <x v="1490"/>
    <x v="8"/>
    <x v="4"/>
    <d v="2013-10-02T13:27:5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x v="1158"/>
    <n v="100"/>
    <x v="3"/>
    <x v="10"/>
    <x v="1491"/>
    <x v="11"/>
    <x v="3"/>
    <d v="2015-02-15T15:38:00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x v="571"/>
    <n v="15"/>
    <x v="3"/>
    <x v="10"/>
    <x v="1492"/>
    <x v="5"/>
    <x v="6"/>
    <d v="2011-06-18T21:14:06"/>
    <s v="Jun"/>
    <s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x v="109"/>
    <e v="#DIV/0!"/>
    <x v="3"/>
    <x v="10"/>
    <x v="1493"/>
    <x v="5"/>
    <x v="4"/>
    <d v="2013-06-16T20:47:55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x v="1159"/>
    <n v="40.454545454545453"/>
    <x v="3"/>
    <x v="10"/>
    <x v="1494"/>
    <x v="7"/>
    <x v="0"/>
    <d v="2015-04-03T15:38:00"/>
    <s v="Apr"/>
    <s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x v="109"/>
    <e v="#DIV/0!"/>
    <x v="3"/>
    <x v="10"/>
    <x v="1495"/>
    <x v="3"/>
    <x v="6"/>
    <d v="2011-08-27T18:57:11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x v="109"/>
    <e v="#DIV/0!"/>
    <x v="3"/>
    <x v="10"/>
    <x v="1496"/>
    <x v="3"/>
    <x v="3"/>
    <d v="2014-09-16T11:24:19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x v="440"/>
    <n v="1"/>
    <x v="3"/>
    <x v="10"/>
    <x v="1497"/>
    <x v="0"/>
    <x v="4"/>
    <d v="2013-07-31T19:43:00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x v="1160"/>
    <n v="19"/>
    <x v="3"/>
    <x v="10"/>
    <x v="1498"/>
    <x v="3"/>
    <x v="3"/>
    <d v="2014-09-03T23:36:18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x v="1161"/>
    <n v="5"/>
    <x v="3"/>
    <x v="10"/>
    <x v="1499"/>
    <x v="0"/>
    <x v="2"/>
    <d v="2016-08-05T00:10:33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x v="1162"/>
    <n v="46.733333333333334"/>
    <x v="3"/>
    <x v="10"/>
    <x v="1500"/>
    <x v="6"/>
    <x v="4"/>
    <d v="2013-05-01T21:42:37"/>
    <s v="May"/>
    <s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x v="1163"/>
    <n v="97.731073446327684"/>
    <x v="8"/>
    <x v="20"/>
    <x v="1501"/>
    <x v="0"/>
    <x v="0"/>
    <d v="2015-07-08T14:00:23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x v="1164"/>
    <n v="67.835866261398181"/>
    <x v="8"/>
    <x v="20"/>
    <x v="1502"/>
    <x v="2"/>
    <x v="2"/>
    <d v="2016-03-25T22:00:00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x v="1165"/>
    <n v="56.98492957746479"/>
    <x v="8"/>
    <x v="20"/>
    <x v="1503"/>
    <x v="10"/>
    <x v="2"/>
    <d v="2016-10-23T08:20:01"/>
    <s v="Oct"/>
    <s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x v="1166"/>
    <n v="67.159851301115239"/>
    <x v="8"/>
    <x v="20"/>
    <x v="1504"/>
    <x v="5"/>
    <x v="3"/>
    <d v="2014-06-10T08:33:00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x v="1167"/>
    <n v="48.037681159420288"/>
    <x v="8"/>
    <x v="20"/>
    <x v="1505"/>
    <x v="2"/>
    <x v="2"/>
    <d v="2016-03-22T20:01:00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x v="209"/>
    <n v="38.860465116279073"/>
    <x v="8"/>
    <x v="20"/>
    <x v="1506"/>
    <x v="0"/>
    <x v="3"/>
    <d v="2014-07-24T18:51:4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x v="1168"/>
    <n v="78.181818181818187"/>
    <x v="8"/>
    <x v="20"/>
    <x v="1507"/>
    <x v="7"/>
    <x v="7"/>
    <d v="2010-05-15T08:10:0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x v="1169"/>
    <n v="97.113744075829388"/>
    <x v="8"/>
    <x v="20"/>
    <x v="1508"/>
    <x v="5"/>
    <x v="3"/>
    <d v="2014-06-27T14:44:41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x v="1170"/>
    <n v="110.39397959183674"/>
    <x v="8"/>
    <x v="20"/>
    <x v="1509"/>
    <x v="1"/>
    <x v="1"/>
    <d v="2017-02-14T22:59:00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x v="1171"/>
    <n v="39.91506172839506"/>
    <x v="8"/>
    <x v="20"/>
    <x v="1510"/>
    <x v="0"/>
    <x v="3"/>
    <d v="2014-07-19T09:14:38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x v="1172"/>
    <n v="75.975728155339809"/>
    <x v="8"/>
    <x v="20"/>
    <x v="1511"/>
    <x v="9"/>
    <x v="0"/>
    <d v="2015-11-18T15:00:04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x v="1173"/>
    <n v="58.379104477611939"/>
    <x v="8"/>
    <x v="20"/>
    <x v="1512"/>
    <x v="1"/>
    <x v="1"/>
    <d v="2017-02-05T16:25:39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x v="1174"/>
    <n v="55.82093023255814"/>
    <x v="8"/>
    <x v="20"/>
    <x v="1513"/>
    <x v="0"/>
    <x v="3"/>
    <d v="2014-07-16T15:17:46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x v="1175"/>
    <n v="151.24431818181819"/>
    <x v="8"/>
    <x v="20"/>
    <x v="1514"/>
    <x v="10"/>
    <x v="0"/>
    <d v="2015-09-27T14:20:4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x v="1176"/>
    <n v="849.67027027027029"/>
    <x v="8"/>
    <x v="20"/>
    <x v="1515"/>
    <x v="2"/>
    <x v="2"/>
    <d v="2016-03-16T05:04:57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x v="1177"/>
    <n v="159.24137931034483"/>
    <x v="8"/>
    <x v="20"/>
    <x v="1516"/>
    <x v="8"/>
    <x v="2"/>
    <d v="2016-10-06T14:00:00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x v="1178"/>
    <n v="39.507317073170732"/>
    <x v="8"/>
    <x v="20"/>
    <x v="1517"/>
    <x v="4"/>
    <x v="3"/>
    <d v="2014-12-06T06:00:00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x v="1179"/>
    <n v="130.52966101694915"/>
    <x v="8"/>
    <x v="20"/>
    <x v="1518"/>
    <x v="5"/>
    <x v="3"/>
    <d v="2014-05-31T19:40:52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x v="1180"/>
    <n v="64.156896551724131"/>
    <x v="8"/>
    <x v="20"/>
    <x v="1519"/>
    <x v="5"/>
    <x v="3"/>
    <d v="2014-06-20T21:59:00"/>
    <s v="Jun"/>
    <s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x v="1181"/>
    <n v="111.52694610778443"/>
    <x v="8"/>
    <x v="20"/>
    <x v="1520"/>
    <x v="4"/>
    <x v="3"/>
    <d v="2014-12-19T04:00:00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x v="1182"/>
    <n v="170.44680851063831"/>
    <x v="8"/>
    <x v="20"/>
    <x v="1521"/>
    <x v="5"/>
    <x v="2"/>
    <d v="2016-06-07T04:01:31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x v="1183"/>
    <n v="133.7391592920354"/>
    <x v="8"/>
    <x v="20"/>
    <x v="1522"/>
    <x v="8"/>
    <x v="3"/>
    <d v="2014-10-17T19:55:39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x v="1184"/>
    <n v="95.834024896265561"/>
    <x v="8"/>
    <x v="20"/>
    <x v="1523"/>
    <x v="4"/>
    <x v="3"/>
    <d v="2014-12-23T00:00:00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x v="1185"/>
    <n v="221.78571428571428"/>
    <x v="8"/>
    <x v="20"/>
    <x v="1524"/>
    <x v="1"/>
    <x v="1"/>
    <d v="2017-02-20T12:01:30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x v="1186"/>
    <n v="32.315357142857138"/>
    <x v="8"/>
    <x v="20"/>
    <x v="1525"/>
    <x v="3"/>
    <x v="2"/>
    <d v="2016-08-18T16:52:18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x v="1187"/>
    <n v="98.839285714285708"/>
    <x v="8"/>
    <x v="20"/>
    <x v="1526"/>
    <x v="11"/>
    <x v="0"/>
    <d v="2016-01-19T06:37:27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x v="1188"/>
    <n v="55.222142857142863"/>
    <x v="8"/>
    <x v="20"/>
    <x v="1527"/>
    <x v="2"/>
    <x v="1"/>
    <d v="2017-03-14T13:24:46"/>
    <s v="Mar"/>
    <s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x v="1189"/>
    <n v="52.793750000000003"/>
    <x v="8"/>
    <x v="20"/>
    <x v="1528"/>
    <x v="1"/>
    <x v="1"/>
    <d v="2017-02-01T00:00:00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x v="1190"/>
    <n v="135.66666666666666"/>
    <x v="8"/>
    <x v="20"/>
    <x v="1529"/>
    <x v="2"/>
    <x v="0"/>
    <d v="2015-03-19T14:05:2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x v="1191"/>
    <n v="53.991990846681922"/>
    <x v="8"/>
    <x v="20"/>
    <x v="1530"/>
    <x v="8"/>
    <x v="0"/>
    <d v="2015-10-23T18:24:55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x v="1192"/>
    <n v="56.643835616438359"/>
    <x v="8"/>
    <x v="20"/>
    <x v="1531"/>
    <x v="9"/>
    <x v="3"/>
    <d v="2014-12-01T03:00:00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x v="1193"/>
    <n v="82.316326530612244"/>
    <x v="8"/>
    <x v="20"/>
    <x v="1532"/>
    <x v="1"/>
    <x v="2"/>
    <d v="2016-02-15T15:00:00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x v="1194"/>
    <n v="88.26081081081081"/>
    <x v="8"/>
    <x v="20"/>
    <x v="1533"/>
    <x v="7"/>
    <x v="2"/>
    <d v="2016-05-02T03:59:00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x v="1195"/>
    <n v="84.905149051490511"/>
    <x v="8"/>
    <x v="20"/>
    <x v="1534"/>
    <x v="10"/>
    <x v="0"/>
    <d v="2015-09-04T16:11:02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x v="1196"/>
    <n v="48.154545454545456"/>
    <x v="8"/>
    <x v="20"/>
    <x v="1535"/>
    <x v="6"/>
    <x v="2"/>
    <d v="2016-05-23T22:00:00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x v="1197"/>
    <n v="66.015406593406595"/>
    <x v="8"/>
    <x v="20"/>
    <x v="1536"/>
    <x v="3"/>
    <x v="0"/>
    <d v="2015-08-27T19:15:1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x v="1198"/>
    <n v="96.375"/>
    <x v="8"/>
    <x v="20"/>
    <x v="1537"/>
    <x v="3"/>
    <x v="2"/>
    <d v="2016-08-06T18:00:00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x v="1199"/>
    <n v="156.17391304347825"/>
    <x v="8"/>
    <x v="20"/>
    <x v="1538"/>
    <x v="11"/>
    <x v="3"/>
    <d v="2015-01-22T18:46:10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x v="1200"/>
    <n v="95.764859154929582"/>
    <x v="8"/>
    <x v="20"/>
    <x v="1539"/>
    <x v="11"/>
    <x v="2"/>
    <d v="2017-01-03T22:03:39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x v="1201"/>
    <n v="180.40816326530611"/>
    <x v="8"/>
    <x v="20"/>
    <x v="1540"/>
    <x v="9"/>
    <x v="3"/>
    <d v="2014-11-26T01:15:00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x v="108"/>
    <n v="3"/>
    <x v="8"/>
    <x v="24"/>
    <x v="1541"/>
    <x v="11"/>
    <x v="3"/>
    <d v="2014-12-31T17:05:38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x v="914"/>
    <n v="20"/>
    <x v="8"/>
    <x v="24"/>
    <x v="1542"/>
    <x v="0"/>
    <x v="0"/>
    <d v="2015-06-30T23:55:0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x v="1202"/>
    <n v="10"/>
    <x v="8"/>
    <x v="24"/>
    <x v="1543"/>
    <x v="9"/>
    <x v="3"/>
    <d v="2014-11-22T13:13:54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x v="109"/>
    <e v="#DIV/0!"/>
    <x v="8"/>
    <x v="24"/>
    <x v="1544"/>
    <x v="2"/>
    <x v="0"/>
    <d v="2015-04-01T00:18:00"/>
    <s v="Apr"/>
    <s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x v="108"/>
    <n v="1"/>
    <x v="8"/>
    <x v="24"/>
    <x v="1545"/>
    <x v="1"/>
    <x v="0"/>
    <d v="2015-03-02T21:16:0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x v="1203"/>
    <n v="26.272727272727273"/>
    <x v="8"/>
    <x v="24"/>
    <x v="1546"/>
    <x v="3"/>
    <x v="3"/>
    <d v="2014-09-17T05:06:39"/>
    <s v="Sep"/>
    <s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x v="109"/>
    <e v="#DIV/0!"/>
    <x v="8"/>
    <x v="24"/>
    <x v="1547"/>
    <x v="2"/>
    <x v="1"/>
    <d v="2017-02-23T10:14:42"/>
    <s v="Feb"/>
    <s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x v="1204"/>
    <n v="60"/>
    <x v="8"/>
    <x v="24"/>
    <x v="1548"/>
    <x v="9"/>
    <x v="0"/>
    <d v="2015-11-08T22:10:2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x v="481"/>
    <n v="28.333333333333332"/>
    <x v="8"/>
    <x v="24"/>
    <x v="1549"/>
    <x v="9"/>
    <x v="0"/>
    <d v="2015-11-03T04:15:59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x v="1205"/>
    <n v="14.428571428571429"/>
    <x v="8"/>
    <x v="24"/>
    <x v="1550"/>
    <x v="6"/>
    <x v="2"/>
    <d v="2016-05-12T10:47:14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x v="109"/>
    <e v="#DIV/0!"/>
    <x v="8"/>
    <x v="24"/>
    <x v="1551"/>
    <x v="6"/>
    <x v="0"/>
    <d v="2015-05-27T19:47:19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x v="1206"/>
    <n v="132.1875"/>
    <x v="8"/>
    <x v="24"/>
    <x v="1552"/>
    <x v="8"/>
    <x v="3"/>
    <d v="2014-10-01T03:59:00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x v="109"/>
    <e v="#DIV/0!"/>
    <x v="8"/>
    <x v="24"/>
    <x v="1553"/>
    <x v="10"/>
    <x v="0"/>
    <d v="2015-09-02T06:47:27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x v="109"/>
    <e v="#DIV/0!"/>
    <x v="8"/>
    <x v="24"/>
    <x v="1554"/>
    <x v="3"/>
    <x v="0"/>
    <d v="2015-08-02T06:03:1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x v="109"/>
    <e v="#DIV/0!"/>
    <x v="8"/>
    <x v="24"/>
    <x v="1555"/>
    <x v="10"/>
    <x v="0"/>
    <d v="2015-09-17T17:00:0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x v="1207"/>
    <n v="56.416666666666664"/>
    <x v="8"/>
    <x v="24"/>
    <x v="1556"/>
    <x v="0"/>
    <x v="2"/>
    <d v="2016-07-04T03:40:24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x v="914"/>
    <n v="100"/>
    <x v="8"/>
    <x v="24"/>
    <x v="1557"/>
    <x v="10"/>
    <x v="3"/>
    <d v="2014-09-20T15:40:3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x v="1208"/>
    <n v="11.666666666666666"/>
    <x v="8"/>
    <x v="24"/>
    <x v="1558"/>
    <x v="0"/>
    <x v="0"/>
    <d v="2015-08-28T12:12:0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x v="119"/>
    <n v="50"/>
    <x v="8"/>
    <x v="24"/>
    <x v="1559"/>
    <x v="6"/>
    <x v="0"/>
    <d v="2015-04-29T01:16:39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x v="1209"/>
    <n v="23.5"/>
    <x v="8"/>
    <x v="24"/>
    <x v="1560"/>
    <x v="9"/>
    <x v="3"/>
    <d v="2014-11-13T01:29:5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x v="1210"/>
    <n v="67"/>
    <x v="3"/>
    <x v="25"/>
    <x v="1561"/>
    <x v="9"/>
    <x v="4"/>
    <d v="2013-11-07T02:00:0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x v="109"/>
    <e v="#DIV/0!"/>
    <x v="3"/>
    <x v="25"/>
    <x v="1562"/>
    <x v="8"/>
    <x v="8"/>
    <d v="2009-12-02T00:50:00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x v="1211"/>
    <n v="42.5"/>
    <x v="3"/>
    <x v="25"/>
    <x v="1563"/>
    <x v="1"/>
    <x v="3"/>
    <d v="2014-03-14T16:49:11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x v="370"/>
    <n v="10"/>
    <x v="3"/>
    <x v="25"/>
    <x v="1564"/>
    <x v="6"/>
    <x v="0"/>
    <d v="2015-05-28T20:05:0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x v="453"/>
    <n v="100"/>
    <x v="3"/>
    <x v="25"/>
    <x v="1565"/>
    <x v="5"/>
    <x v="6"/>
    <d v="2011-06-08T17:31:01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x v="1212"/>
    <n v="108.05084745762711"/>
    <x v="3"/>
    <x v="25"/>
    <x v="1566"/>
    <x v="0"/>
    <x v="2"/>
    <d v="2016-07-27T22:00:00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x v="1213"/>
    <n v="26.923076923076923"/>
    <x v="3"/>
    <x v="25"/>
    <x v="1567"/>
    <x v="2"/>
    <x v="3"/>
    <d v="2014-02-17T00:00:00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x v="1214"/>
    <n v="155"/>
    <x v="3"/>
    <x v="25"/>
    <x v="1568"/>
    <x v="4"/>
    <x v="3"/>
    <d v="2014-12-24T01:29:45"/>
    <s v="Dec"/>
    <s v="2014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x v="109"/>
    <e v="#DIV/0!"/>
    <x v="3"/>
    <x v="25"/>
    <x v="1569"/>
    <x v="6"/>
    <x v="4"/>
    <d v="2013-05-25T16:18:3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x v="613"/>
    <n v="47.769230769230766"/>
    <x v="3"/>
    <x v="25"/>
    <x v="1570"/>
    <x v="7"/>
    <x v="2"/>
    <d v="2016-04-08T18:31:2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x v="1215"/>
    <n v="20"/>
    <x v="3"/>
    <x v="25"/>
    <x v="1571"/>
    <x v="5"/>
    <x v="0"/>
    <d v="2015-06-19T18:28:03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x v="152"/>
    <n v="41.666666666666664"/>
    <x v="3"/>
    <x v="25"/>
    <x v="1572"/>
    <x v="2"/>
    <x v="2"/>
    <d v="2016-02-28T23:59:00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x v="1216"/>
    <n v="74.333333333333329"/>
    <x v="3"/>
    <x v="25"/>
    <x v="1573"/>
    <x v="2"/>
    <x v="1"/>
    <d v="2017-04-01T03:59:00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x v="1217"/>
    <n v="84.333333333333329"/>
    <x v="3"/>
    <x v="25"/>
    <x v="1574"/>
    <x v="1"/>
    <x v="0"/>
    <d v="2015-02-17T22:15:29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x v="1218"/>
    <n v="65.457142857142856"/>
    <x v="3"/>
    <x v="25"/>
    <x v="1575"/>
    <x v="0"/>
    <x v="3"/>
    <d v="2014-07-09T12:34:56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x v="175"/>
    <n v="65"/>
    <x v="3"/>
    <x v="25"/>
    <x v="1576"/>
    <x v="5"/>
    <x v="0"/>
    <d v="2015-06-30T21:06:08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x v="1219"/>
    <n v="27.5"/>
    <x v="3"/>
    <x v="25"/>
    <x v="1577"/>
    <x v="5"/>
    <x v="5"/>
    <d v="2012-07-24T20:20:48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x v="1220"/>
    <n v="51.25"/>
    <x v="3"/>
    <x v="25"/>
    <x v="1578"/>
    <x v="10"/>
    <x v="7"/>
    <d v="2010-09-02T02:00:00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x v="1221"/>
    <n v="14"/>
    <x v="3"/>
    <x v="25"/>
    <x v="1579"/>
    <x v="3"/>
    <x v="4"/>
    <d v="2013-08-28T23:54:51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x v="109"/>
    <e v="#DIV/0!"/>
    <x v="3"/>
    <x v="25"/>
    <x v="1580"/>
    <x v="7"/>
    <x v="5"/>
    <d v="2012-05-21T01:12:06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x v="724"/>
    <n v="5"/>
    <x v="8"/>
    <x v="26"/>
    <x v="1581"/>
    <x v="4"/>
    <x v="0"/>
    <d v="2015-12-19T10:46:30"/>
    <s v="Dec"/>
    <s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x v="1222"/>
    <n v="31"/>
    <x v="8"/>
    <x v="26"/>
    <x v="1582"/>
    <x v="10"/>
    <x v="0"/>
    <d v="2015-10-26T21:20:0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x v="1223"/>
    <n v="15"/>
    <x v="8"/>
    <x v="26"/>
    <x v="1583"/>
    <x v="10"/>
    <x v="3"/>
    <d v="2014-09-25T21:43:11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x v="109"/>
    <e v="#DIV/0!"/>
    <x v="8"/>
    <x v="26"/>
    <x v="1584"/>
    <x v="5"/>
    <x v="3"/>
    <d v="2014-05-30T15:35:01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x v="1224"/>
    <n v="131.66666666666666"/>
    <x v="8"/>
    <x v="26"/>
    <x v="1585"/>
    <x v="11"/>
    <x v="2"/>
    <d v="2016-12-25T11:00:00"/>
    <s v="Dec"/>
    <s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x v="109"/>
    <e v="#DIV/0!"/>
    <x v="8"/>
    <x v="26"/>
    <x v="1586"/>
    <x v="7"/>
    <x v="0"/>
    <d v="2015-04-05T01:30:22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x v="473"/>
    <n v="1"/>
    <x v="8"/>
    <x v="26"/>
    <x v="1587"/>
    <x v="4"/>
    <x v="3"/>
    <d v="2014-12-13T22:49:25"/>
    <s v="Dec"/>
    <s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x v="109"/>
    <e v="#DIV/0!"/>
    <x v="8"/>
    <x v="26"/>
    <x v="1588"/>
    <x v="1"/>
    <x v="0"/>
    <d v="2015-01-31T20:12:00"/>
    <s v="Jan"/>
    <s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x v="109"/>
    <e v="#DIV/0!"/>
    <x v="8"/>
    <x v="26"/>
    <x v="1589"/>
    <x v="8"/>
    <x v="0"/>
    <d v="2015-10-09T23:38:06"/>
    <s v="Oct"/>
    <s v="2015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x v="617"/>
    <n v="510"/>
    <x v="8"/>
    <x v="26"/>
    <x v="1590"/>
    <x v="10"/>
    <x v="0"/>
    <d v="2015-09-23T20:34:24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x v="1225"/>
    <n v="44.478260869565219"/>
    <x v="8"/>
    <x v="26"/>
    <x v="1591"/>
    <x v="7"/>
    <x v="2"/>
    <d v="2016-04-03T16:25:41"/>
    <s v="Apr"/>
    <s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x v="109"/>
    <e v="#DIV/0!"/>
    <x v="8"/>
    <x v="26"/>
    <x v="1592"/>
    <x v="2"/>
    <x v="0"/>
    <d v="2015-03-28T00:44:45"/>
    <s v="Mar"/>
    <s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x v="1226"/>
    <n v="1"/>
    <x v="8"/>
    <x v="26"/>
    <x v="1593"/>
    <x v="1"/>
    <x v="0"/>
    <d v="2015-02-28T20:17:35"/>
    <s v="Feb"/>
    <s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x v="1227"/>
    <n v="20.5"/>
    <x v="8"/>
    <x v="26"/>
    <x v="1594"/>
    <x v="7"/>
    <x v="2"/>
    <d v="2016-05-15T16:21:00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x v="1228"/>
    <n v="40"/>
    <x v="8"/>
    <x v="26"/>
    <x v="1595"/>
    <x v="5"/>
    <x v="3"/>
    <d v="2014-06-18T20:13:00"/>
    <s v="Jun"/>
    <s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x v="1229"/>
    <n v="25"/>
    <x v="8"/>
    <x v="26"/>
    <x v="1596"/>
    <x v="9"/>
    <x v="3"/>
    <d v="2014-12-13T11:19:29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x v="109"/>
    <e v="#DIV/0!"/>
    <x v="8"/>
    <x v="26"/>
    <x v="1597"/>
    <x v="10"/>
    <x v="2"/>
    <d v="2016-09-20T08:29:57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x v="415"/>
    <n v="1"/>
    <x v="8"/>
    <x v="26"/>
    <x v="1598"/>
    <x v="5"/>
    <x v="0"/>
    <d v="2015-07-26T16:00:58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x v="109"/>
    <e v="#DIV/0!"/>
    <x v="8"/>
    <x v="26"/>
    <x v="1599"/>
    <x v="7"/>
    <x v="2"/>
    <d v="2016-04-08T11:56:16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x v="1230"/>
    <n v="40.777777777777779"/>
    <x v="8"/>
    <x v="26"/>
    <x v="1600"/>
    <x v="0"/>
    <x v="3"/>
    <d v="2014-07-15T05:11:00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x v="1231"/>
    <n v="48.325535714285714"/>
    <x v="4"/>
    <x v="11"/>
    <x v="1601"/>
    <x v="6"/>
    <x v="6"/>
    <d v="2011-05-05T02:13:53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x v="325"/>
    <n v="46.953125"/>
    <x v="4"/>
    <x v="11"/>
    <x v="1602"/>
    <x v="8"/>
    <x v="6"/>
    <d v="2011-10-14T23:00:00"/>
    <s v="Oct"/>
    <s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x v="1232"/>
    <n v="66.688666666666663"/>
    <x v="4"/>
    <x v="11"/>
    <x v="1603"/>
    <x v="4"/>
    <x v="6"/>
    <d v="2012-01-28T04:04:19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x v="1233"/>
    <n v="48.842857142857142"/>
    <x v="4"/>
    <x v="11"/>
    <x v="1604"/>
    <x v="2"/>
    <x v="5"/>
    <d v="2012-03-17T19:17:1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x v="1234"/>
    <n v="137.30909090909091"/>
    <x v="4"/>
    <x v="11"/>
    <x v="1605"/>
    <x v="3"/>
    <x v="6"/>
    <d v="2011-08-01T07:00:00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x v="1235"/>
    <n v="87.829673913043479"/>
    <x v="4"/>
    <x v="11"/>
    <x v="1606"/>
    <x v="11"/>
    <x v="7"/>
    <d v="2011-03-24T01:40:38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x v="1236"/>
    <n v="70.785365853658533"/>
    <x v="4"/>
    <x v="11"/>
    <x v="1607"/>
    <x v="5"/>
    <x v="5"/>
    <d v="2012-06-14T19:24:11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x v="982"/>
    <n v="52.826086956521742"/>
    <x v="4"/>
    <x v="11"/>
    <x v="1608"/>
    <x v="4"/>
    <x v="4"/>
    <d v="2014-01-01T05:26:00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x v="1237"/>
    <n v="443.75"/>
    <x v="4"/>
    <x v="11"/>
    <x v="1609"/>
    <x v="8"/>
    <x v="6"/>
    <d v="2011-11-02T08:00:00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x v="1238"/>
    <n v="48.544642857142854"/>
    <x v="4"/>
    <x v="11"/>
    <x v="1610"/>
    <x v="4"/>
    <x v="5"/>
    <d v="2012-12-15T22:11:50"/>
    <s v="Dec"/>
    <s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x v="1239"/>
    <n v="37.074074074074076"/>
    <x v="4"/>
    <x v="11"/>
    <x v="1611"/>
    <x v="5"/>
    <x v="4"/>
    <d v="2013-06-05T00:00:32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x v="1007"/>
    <n v="50"/>
    <x v="4"/>
    <x v="11"/>
    <x v="1612"/>
    <x v="11"/>
    <x v="5"/>
    <d v="2013-01-02T20:59:44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x v="1240"/>
    <n v="39.03846153846154"/>
    <x v="4"/>
    <x v="11"/>
    <x v="1613"/>
    <x v="0"/>
    <x v="5"/>
    <d v="2012-07-22T01:40:0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x v="1241"/>
    <n v="66.688311688311686"/>
    <x v="4"/>
    <x v="11"/>
    <x v="1614"/>
    <x v="0"/>
    <x v="3"/>
    <d v="2014-08-03T17:00:00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x v="1242"/>
    <n v="67.132352941176464"/>
    <x v="4"/>
    <x v="11"/>
    <x v="1615"/>
    <x v="9"/>
    <x v="6"/>
    <d v="2011-12-13T02:13:1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x v="1243"/>
    <n v="66.369426751592357"/>
    <x v="4"/>
    <x v="11"/>
    <x v="1616"/>
    <x v="9"/>
    <x v="5"/>
    <d v="2012-11-22T22:00:00"/>
    <s v="Nov"/>
    <s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x v="1244"/>
    <n v="64.620253164556956"/>
    <x v="4"/>
    <x v="11"/>
    <x v="1617"/>
    <x v="8"/>
    <x v="4"/>
    <d v="2013-11-01T19:00:00"/>
    <s v="Nov"/>
    <s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x v="1245"/>
    <n v="58.370370370370374"/>
    <x v="4"/>
    <x v="11"/>
    <x v="1618"/>
    <x v="1"/>
    <x v="4"/>
    <d v="2013-03-08T15:42:15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x v="25"/>
    <n v="86.956521739130437"/>
    <x v="4"/>
    <x v="11"/>
    <x v="1619"/>
    <x v="10"/>
    <x v="3"/>
    <d v="2014-09-15T04:28:06"/>
    <s v="Sep"/>
    <s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x v="1246"/>
    <n v="66.470588235294116"/>
    <x v="4"/>
    <x v="11"/>
    <x v="1620"/>
    <x v="2"/>
    <x v="4"/>
    <d v="2013-02-23T08:09:00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x v="1247"/>
    <n v="163.78378378378378"/>
    <x v="4"/>
    <x v="11"/>
    <x v="1621"/>
    <x v="6"/>
    <x v="5"/>
    <d v="2012-05-28T03:59:00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x v="1248"/>
    <n v="107.98461538461538"/>
    <x v="4"/>
    <x v="11"/>
    <x v="1622"/>
    <x v="4"/>
    <x v="3"/>
    <d v="2014-12-17T07:59:00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x v="1249"/>
    <n v="42.111111111111114"/>
    <x v="4"/>
    <x v="11"/>
    <x v="1623"/>
    <x v="0"/>
    <x v="4"/>
    <d v="2013-08-27T16:31:29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x v="1250"/>
    <n v="47.2"/>
    <x v="4"/>
    <x v="11"/>
    <x v="1624"/>
    <x v="4"/>
    <x v="5"/>
    <d v="2013-01-09T08:48:5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x v="1251"/>
    <n v="112.01923076923077"/>
    <x v="4"/>
    <x v="11"/>
    <x v="1625"/>
    <x v="10"/>
    <x v="5"/>
    <d v="2012-09-11T16:47:33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x v="1252"/>
    <n v="74.953703703703709"/>
    <x v="4"/>
    <x v="11"/>
    <x v="1626"/>
    <x v="4"/>
    <x v="4"/>
    <d v="2013-12-01T21:21:07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x v="967"/>
    <n v="61.578947368421055"/>
    <x v="4"/>
    <x v="11"/>
    <x v="1627"/>
    <x v="9"/>
    <x v="5"/>
    <d v="2012-11-26T04:59:00"/>
    <s v="Nov"/>
    <s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x v="1253"/>
    <n v="45.875"/>
    <x v="4"/>
    <x v="11"/>
    <x v="1628"/>
    <x v="5"/>
    <x v="3"/>
    <d v="2014-06-17T17:41:22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x v="1078"/>
    <n v="75.853658536585371"/>
    <x v="4"/>
    <x v="11"/>
    <x v="1629"/>
    <x v="1"/>
    <x v="3"/>
    <d v="2014-02-20T20:48:5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x v="1254"/>
    <n v="84.206349206349202"/>
    <x v="4"/>
    <x v="11"/>
    <x v="1630"/>
    <x v="1"/>
    <x v="5"/>
    <d v="2012-03-02T06:59:00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x v="1255"/>
    <n v="117.22556390977444"/>
    <x v="4"/>
    <x v="11"/>
    <x v="1631"/>
    <x v="8"/>
    <x v="5"/>
    <d v="2012-10-12T20:37:41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x v="1256"/>
    <n v="86.489361702127653"/>
    <x v="4"/>
    <x v="11"/>
    <x v="1632"/>
    <x v="3"/>
    <x v="6"/>
    <d v="2011-09-24T08:10:54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x v="31"/>
    <n v="172.41379310344828"/>
    <x v="4"/>
    <x v="11"/>
    <x v="1633"/>
    <x v="11"/>
    <x v="6"/>
    <d v="2012-01-16T05:00:00"/>
    <s v="Jan"/>
    <s v="20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x v="10"/>
    <n v="62.8125"/>
    <x v="4"/>
    <x v="11"/>
    <x v="1634"/>
    <x v="6"/>
    <x v="6"/>
    <d v="2011-06-02T05:59:00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x v="1066"/>
    <n v="67.729729729729726"/>
    <x v="4"/>
    <x v="11"/>
    <x v="1635"/>
    <x v="5"/>
    <x v="2"/>
    <d v="2016-07-11T20:51:01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x v="1257"/>
    <n v="53.5632183908046"/>
    <x v="4"/>
    <x v="11"/>
    <x v="1636"/>
    <x v="6"/>
    <x v="6"/>
    <d v="2011-06-12T04:00:00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x v="965"/>
    <n v="34.6"/>
    <x v="4"/>
    <x v="11"/>
    <x v="1637"/>
    <x v="4"/>
    <x v="8"/>
    <d v="2009-12-31T23:39:00"/>
    <s v="Dec"/>
    <s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x v="2"/>
    <n v="38.888888888888886"/>
    <x v="4"/>
    <x v="11"/>
    <x v="1638"/>
    <x v="1"/>
    <x v="4"/>
    <d v="2013-02-28T21:25:00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x v="31"/>
    <n v="94.736842105263165"/>
    <x v="4"/>
    <x v="11"/>
    <x v="1639"/>
    <x v="2"/>
    <x v="5"/>
    <d v="2012-03-03T15:39:2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x v="1258"/>
    <n v="39.967058823529413"/>
    <x v="4"/>
    <x v="11"/>
    <x v="1640"/>
    <x v="3"/>
    <x v="7"/>
    <d v="2010-08-03T01:59:00"/>
    <s v="Aug"/>
    <s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x v="578"/>
    <n v="97.5"/>
    <x v="4"/>
    <x v="27"/>
    <x v="1641"/>
    <x v="4"/>
    <x v="3"/>
    <d v="2014-12-19T14:19:04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x v="31"/>
    <n v="42.857142857142854"/>
    <x v="4"/>
    <x v="27"/>
    <x v="1642"/>
    <x v="5"/>
    <x v="6"/>
    <d v="2011-06-14T00:35:27"/>
    <s v="Jun"/>
    <s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x v="1259"/>
    <n v="168.51351351351352"/>
    <x v="4"/>
    <x v="27"/>
    <x v="1643"/>
    <x v="10"/>
    <x v="5"/>
    <d v="2012-09-24T19:46:52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x v="1260"/>
    <n v="85.546875"/>
    <x v="4"/>
    <x v="27"/>
    <x v="1644"/>
    <x v="8"/>
    <x v="5"/>
    <d v="2012-11-22T02:26:00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x v="1261"/>
    <n v="554"/>
    <x v="4"/>
    <x v="27"/>
    <x v="1645"/>
    <x v="8"/>
    <x v="4"/>
    <d v="2013-09-18T14:49:00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x v="1097"/>
    <n v="26.554216867469879"/>
    <x v="4"/>
    <x v="27"/>
    <x v="1646"/>
    <x v="3"/>
    <x v="3"/>
    <d v="2014-08-14T18:11:00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x v="1262"/>
    <n v="113.82608695652173"/>
    <x v="4"/>
    <x v="27"/>
    <x v="1647"/>
    <x v="5"/>
    <x v="5"/>
    <d v="2012-06-09T09:49:37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x v="1263"/>
    <n v="32.011111111111113"/>
    <x v="4"/>
    <x v="27"/>
    <x v="1648"/>
    <x v="2"/>
    <x v="6"/>
    <d v="2011-03-20T15:54:42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x v="1264"/>
    <n v="47.189259259259259"/>
    <x v="4"/>
    <x v="27"/>
    <x v="1649"/>
    <x v="6"/>
    <x v="3"/>
    <d v="2014-05-23T16:25:55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x v="1265"/>
    <n v="88.46875"/>
    <x v="4"/>
    <x v="27"/>
    <x v="1650"/>
    <x v="8"/>
    <x v="4"/>
    <d v="2013-10-09T10:27:17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x v="1266"/>
    <n v="100.75"/>
    <x v="4"/>
    <x v="27"/>
    <x v="1651"/>
    <x v="7"/>
    <x v="6"/>
    <d v="2011-04-26T06:59:00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x v="17"/>
    <n v="64.714285714285708"/>
    <x v="4"/>
    <x v="27"/>
    <x v="1652"/>
    <x v="9"/>
    <x v="4"/>
    <d v="2013-11-24T12:49:53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x v="1267"/>
    <n v="51.854285714285716"/>
    <x v="4"/>
    <x v="27"/>
    <x v="1653"/>
    <x v="7"/>
    <x v="6"/>
    <d v="2011-04-24T20:01:3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x v="1268"/>
    <n v="38.794117647058826"/>
    <x v="4"/>
    <x v="27"/>
    <x v="1654"/>
    <x v="7"/>
    <x v="5"/>
    <d v="2012-04-18T21:22:40"/>
    <s v="Apr"/>
    <s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x v="1269"/>
    <n v="44.645833333333336"/>
    <x v="4"/>
    <x v="27"/>
    <x v="1655"/>
    <x v="7"/>
    <x v="5"/>
    <d v="2012-04-05T18:00:20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x v="1270"/>
    <n v="156.77333333333334"/>
    <x v="4"/>
    <x v="27"/>
    <x v="1656"/>
    <x v="4"/>
    <x v="5"/>
    <d v="2012-12-13T22:17:32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x v="1271"/>
    <n v="118.70339366515837"/>
    <x v="4"/>
    <x v="27"/>
    <x v="1657"/>
    <x v="6"/>
    <x v="5"/>
    <d v="2012-05-24T18:46:08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x v="1272"/>
    <n v="74.149532710280369"/>
    <x v="4"/>
    <x v="27"/>
    <x v="1658"/>
    <x v="4"/>
    <x v="5"/>
    <d v="2012-12-18T14:20:00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x v="1273"/>
    <n v="12.533333333333333"/>
    <x v="4"/>
    <x v="27"/>
    <x v="1659"/>
    <x v="4"/>
    <x v="4"/>
    <d v="2013-12-17T12:00:00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x v="1274"/>
    <n v="27.861111111111111"/>
    <x v="4"/>
    <x v="27"/>
    <x v="1660"/>
    <x v="7"/>
    <x v="2"/>
    <d v="2016-04-30T21:59:00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x v="1275"/>
    <n v="80.178217821782184"/>
    <x v="4"/>
    <x v="27"/>
    <x v="1661"/>
    <x v="11"/>
    <x v="0"/>
    <d v="2016-01-17T21:00:0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x v="1276"/>
    <n v="132.43548387096774"/>
    <x v="4"/>
    <x v="27"/>
    <x v="1662"/>
    <x v="4"/>
    <x v="6"/>
    <d v="2011-12-31T05:45:3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x v="1277"/>
    <n v="33.75"/>
    <x v="4"/>
    <x v="27"/>
    <x v="1663"/>
    <x v="1"/>
    <x v="0"/>
    <d v="2015-02-01T00:31:47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x v="1278"/>
    <n v="34.384494382022467"/>
    <x v="4"/>
    <x v="27"/>
    <x v="1664"/>
    <x v="1"/>
    <x v="5"/>
    <d v="2012-03-16T03:59:00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x v="1279"/>
    <n v="44.956989247311824"/>
    <x v="4"/>
    <x v="27"/>
    <x v="1665"/>
    <x v="1"/>
    <x v="6"/>
    <d v="2011-02-22T03:00:00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x v="1280"/>
    <n v="41.04081632653061"/>
    <x v="4"/>
    <x v="27"/>
    <x v="1666"/>
    <x v="2"/>
    <x v="4"/>
    <d v="2013-03-28T05:04:3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x v="1281"/>
    <n v="52.597560975609753"/>
    <x v="4"/>
    <x v="27"/>
    <x v="1667"/>
    <x v="2"/>
    <x v="3"/>
    <d v="2014-03-11T06:59:00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x v="1276"/>
    <n v="70.784482758620683"/>
    <x v="4"/>
    <x v="27"/>
    <x v="1668"/>
    <x v="9"/>
    <x v="6"/>
    <d v="2011-11-28T04:35:39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x v="1282"/>
    <n v="53.75"/>
    <x v="4"/>
    <x v="27"/>
    <x v="1669"/>
    <x v="6"/>
    <x v="2"/>
    <d v="2016-05-31T21:14:3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x v="946"/>
    <n v="44.608695652173914"/>
    <x v="4"/>
    <x v="27"/>
    <x v="1670"/>
    <x v="5"/>
    <x v="7"/>
    <d v="2010-07-05T04:00:00"/>
    <s v="Jul"/>
    <s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x v="1283"/>
    <n v="26.148961038961041"/>
    <x v="4"/>
    <x v="27"/>
    <x v="1671"/>
    <x v="3"/>
    <x v="2"/>
    <d v="2016-08-01T13:03:34"/>
    <s v="Aug"/>
    <s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x v="1284"/>
    <n v="39.183673469387756"/>
    <x v="4"/>
    <x v="27"/>
    <x v="1672"/>
    <x v="5"/>
    <x v="5"/>
    <d v="2012-06-04T15:45:30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x v="1285"/>
    <n v="45.593220338983052"/>
    <x v="4"/>
    <x v="27"/>
    <x v="1673"/>
    <x v="2"/>
    <x v="0"/>
    <d v="2015-03-06T21:04:52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x v="1286"/>
    <n v="89.247787610619469"/>
    <x v="4"/>
    <x v="27"/>
    <x v="1674"/>
    <x v="3"/>
    <x v="2"/>
    <d v="2016-08-18T06:59:00"/>
    <s v="Aug"/>
    <s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x v="1287"/>
    <n v="40.416470588235299"/>
    <x v="4"/>
    <x v="27"/>
    <x v="1675"/>
    <x v="8"/>
    <x v="6"/>
    <d v="2011-10-16T22:03:00"/>
    <s v="Oct"/>
    <s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x v="1288"/>
    <n v="82.38095238095238"/>
    <x v="4"/>
    <x v="27"/>
    <x v="1676"/>
    <x v="7"/>
    <x v="5"/>
    <d v="2012-04-21T03:59:00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x v="1067"/>
    <n v="159.52380952380952"/>
    <x v="4"/>
    <x v="27"/>
    <x v="1677"/>
    <x v="2"/>
    <x v="2"/>
    <d v="2016-04-16T05:59:00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x v="1289"/>
    <n v="36.244897959183675"/>
    <x v="4"/>
    <x v="27"/>
    <x v="1678"/>
    <x v="1"/>
    <x v="3"/>
    <d v="2014-02-06T20:31:11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x v="1290"/>
    <n v="62.5"/>
    <x v="4"/>
    <x v="27"/>
    <x v="1679"/>
    <x v="0"/>
    <x v="6"/>
    <d v="2011-07-22T01:39:05"/>
    <s v="Jul"/>
    <s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x v="1291"/>
    <n v="47"/>
    <x v="4"/>
    <x v="27"/>
    <x v="1680"/>
    <x v="0"/>
    <x v="3"/>
    <d v="2014-07-12T18:11:07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x v="1292"/>
    <n v="74.575090497737563"/>
    <x v="4"/>
    <x v="28"/>
    <x v="1681"/>
    <x v="2"/>
    <x v="1"/>
    <d v="2017-03-29T02:00:00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x v="109"/>
    <e v="#DIV/0!"/>
    <x v="4"/>
    <x v="28"/>
    <x v="1682"/>
    <x v="2"/>
    <x v="1"/>
    <d v="2017-04-14T04:07:40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x v="1293"/>
    <n v="76"/>
    <x v="4"/>
    <x v="28"/>
    <x v="1683"/>
    <x v="7"/>
    <x v="1"/>
    <d v="2017-04-07T18:45:38"/>
    <s v="Apr"/>
    <s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x v="1294"/>
    <n v="86.43564356435644"/>
    <x v="4"/>
    <x v="28"/>
    <x v="1684"/>
    <x v="2"/>
    <x v="1"/>
    <d v="2017-03-17T18:34:0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x v="82"/>
    <n v="24"/>
    <x v="4"/>
    <x v="28"/>
    <x v="1685"/>
    <x v="2"/>
    <x v="1"/>
    <d v="2017-03-24T05:00:23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x v="1295"/>
    <n v="18"/>
    <x v="4"/>
    <x v="28"/>
    <x v="1686"/>
    <x v="2"/>
    <x v="1"/>
    <d v="2017-04-27T19:15:19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x v="1296"/>
    <n v="80.128205128205124"/>
    <x v="4"/>
    <x v="28"/>
    <x v="1687"/>
    <x v="7"/>
    <x v="1"/>
    <d v="2017-04-10T20:15:00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x v="1297"/>
    <n v="253.14285714285714"/>
    <x v="4"/>
    <x v="28"/>
    <x v="1688"/>
    <x v="7"/>
    <x v="1"/>
    <d v="2017-04-09T11:49:54"/>
    <s v="Apr"/>
    <s v="2017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x v="31"/>
    <n v="171.42857142857142"/>
    <x v="4"/>
    <x v="28"/>
    <x v="1689"/>
    <x v="2"/>
    <x v="1"/>
    <d v="2017-03-16T21:37:10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x v="1298"/>
    <n v="57.727272727272727"/>
    <x v="4"/>
    <x v="28"/>
    <x v="1690"/>
    <x v="7"/>
    <x v="1"/>
    <d v="2017-04-06T09:20:42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x v="1299"/>
    <n v="264.26315789473682"/>
    <x v="4"/>
    <x v="28"/>
    <x v="1691"/>
    <x v="7"/>
    <x v="1"/>
    <d v="2017-04-03T01:00:00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x v="1300"/>
    <n v="159.33333333333334"/>
    <x v="4"/>
    <x v="28"/>
    <x v="1692"/>
    <x v="2"/>
    <x v="1"/>
    <d v="2017-03-26T23:59:00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x v="1301"/>
    <n v="35"/>
    <x v="4"/>
    <x v="28"/>
    <x v="1693"/>
    <x v="7"/>
    <x v="1"/>
    <d v="2017-04-09T20:00:00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x v="833"/>
    <n v="5"/>
    <x v="4"/>
    <x v="28"/>
    <x v="1694"/>
    <x v="2"/>
    <x v="1"/>
    <d v="2017-03-27T04:36:00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x v="1302"/>
    <n v="61.086956521739133"/>
    <x v="4"/>
    <x v="28"/>
    <x v="1695"/>
    <x v="7"/>
    <x v="1"/>
    <d v="2017-04-10T01:00:00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x v="109"/>
    <e v="#DIV/0!"/>
    <x v="4"/>
    <x v="28"/>
    <x v="1696"/>
    <x v="7"/>
    <x v="1"/>
    <d v="2017-04-01T00:40:1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x v="1303"/>
    <n v="114.81818181818181"/>
    <x v="4"/>
    <x v="28"/>
    <x v="1697"/>
    <x v="7"/>
    <x v="1"/>
    <d v="2017-04-09T23:47:28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x v="109"/>
    <e v="#DIV/0!"/>
    <x v="4"/>
    <x v="28"/>
    <x v="1698"/>
    <x v="7"/>
    <x v="1"/>
    <d v="2017-03-26T03:33:00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x v="1304"/>
    <n v="54"/>
    <x v="4"/>
    <x v="28"/>
    <x v="1699"/>
    <x v="7"/>
    <x v="1"/>
    <d v="2017-04-11T20:44:05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x v="1305"/>
    <n v="65.974683544303801"/>
    <x v="4"/>
    <x v="28"/>
    <x v="1700"/>
    <x v="7"/>
    <x v="1"/>
    <d v="2017-04-01T04:00:00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x v="1306"/>
    <n v="5"/>
    <x v="4"/>
    <x v="28"/>
    <x v="1701"/>
    <x v="11"/>
    <x v="3"/>
    <d v="2015-01-15T15:56:45"/>
    <s v="Jan"/>
    <s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x v="1307"/>
    <n v="1"/>
    <x v="4"/>
    <x v="28"/>
    <x v="1702"/>
    <x v="2"/>
    <x v="0"/>
    <d v="2015-03-30T19:52:3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x v="391"/>
    <n v="25.5"/>
    <x v="4"/>
    <x v="28"/>
    <x v="1703"/>
    <x v="3"/>
    <x v="0"/>
    <d v="2015-08-31T06:45:37"/>
    <s v="Aug"/>
    <s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x v="1308"/>
    <n v="118.36363636363636"/>
    <x v="4"/>
    <x v="28"/>
    <x v="1704"/>
    <x v="1"/>
    <x v="0"/>
    <d v="2015-02-16T03:21:13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x v="109"/>
    <e v="#DIV/0!"/>
    <x v="4"/>
    <x v="28"/>
    <x v="1705"/>
    <x v="10"/>
    <x v="0"/>
    <d v="2015-09-09T16:00:0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x v="109"/>
    <e v="#DIV/0!"/>
    <x v="4"/>
    <x v="28"/>
    <x v="1706"/>
    <x v="0"/>
    <x v="0"/>
    <d v="2015-08-23T07:21:12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x v="1309"/>
    <n v="54.111111111111114"/>
    <x v="4"/>
    <x v="28"/>
    <x v="1707"/>
    <x v="2"/>
    <x v="2"/>
    <d v="2016-03-28T16:18:15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x v="109"/>
    <e v="#DIV/0!"/>
    <x v="4"/>
    <x v="28"/>
    <x v="1708"/>
    <x v="7"/>
    <x v="2"/>
    <d v="2016-05-01T20:48:26"/>
    <s v="May"/>
    <s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x v="1310"/>
    <n v="21.25"/>
    <x v="4"/>
    <x v="28"/>
    <x v="1709"/>
    <x v="3"/>
    <x v="3"/>
    <d v="2014-08-31T19:39:00"/>
    <s v="Aug"/>
    <s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x v="1311"/>
    <n v="34"/>
    <x v="4"/>
    <x v="28"/>
    <x v="1710"/>
    <x v="11"/>
    <x v="0"/>
    <d v="2016-01-18T13:00:0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x v="1131"/>
    <n v="525"/>
    <x v="4"/>
    <x v="28"/>
    <x v="1711"/>
    <x v="10"/>
    <x v="3"/>
    <d v="2014-09-01T15:30:34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x v="109"/>
    <e v="#DIV/0!"/>
    <x v="4"/>
    <x v="28"/>
    <x v="1712"/>
    <x v="5"/>
    <x v="0"/>
    <d v="2015-06-30T21:55:53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x v="1312"/>
    <n v="50"/>
    <x v="4"/>
    <x v="28"/>
    <x v="1713"/>
    <x v="8"/>
    <x v="3"/>
    <d v="2014-10-05T19:13:32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x v="1313"/>
    <n v="115.70588235294117"/>
    <x v="4"/>
    <x v="28"/>
    <x v="1714"/>
    <x v="6"/>
    <x v="0"/>
    <d v="2015-05-01T22:02:41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x v="881"/>
    <n v="5.5"/>
    <x v="4"/>
    <x v="28"/>
    <x v="1715"/>
    <x v="7"/>
    <x v="0"/>
    <d v="2015-03-31T03:22:0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x v="847"/>
    <n v="50"/>
    <x v="4"/>
    <x v="28"/>
    <x v="1716"/>
    <x v="9"/>
    <x v="2"/>
    <d v="2016-12-09T14:51:39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x v="1314"/>
    <n v="34.024390243902438"/>
    <x v="4"/>
    <x v="28"/>
    <x v="1717"/>
    <x v="7"/>
    <x v="2"/>
    <d v="2016-04-21T04:00:00"/>
    <s v="Apr"/>
    <s v="2016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x v="1315"/>
    <n v="37.5"/>
    <x v="4"/>
    <x v="28"/>
    <x v="1718"/>
    <x v="7"/>
    <x v="2"/>
    <d v="2016-05-14T04:59:00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x v="1316"/>
    <n v="11.666666666666666"/>
    <x v="4"/>
    <x v="28"/>
    <x v="1719"/>
    <x v="10"/>
    <x v="3"/>
    <d v="2014-09-17T12:49:51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x v="1317"/>
    <n v="28.125"/>
    <x v="4"/>
    <x v="28"/>
    <x v="1720"/>
    <x v="9"/>
    <x v="3"/>
    <d v="2014-11-09T19:47:51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x v="109"/>
    <e v="#DIV/0!"/>
    <x v="4"/>
    <x v="28"/>
    <x v="1721"/>
    <x v="4"/>
    <x v="0"/>
    <d v="2015-12-11T11:04:23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x v="1318"/>
    <n v="1"/>
    <x v="4"/>
    <x v="28"/>
    <x v="1722"/>
    <x v="2"/>
    <x v="2"/>
    <d v="2016-04-03T00:10:00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x v="896"/>
    <n v="216.66666666666666"/>
    <x v="4"/>
    <x v="28"/>
    <x v="1723"/>
    <x v="5"/>
    <x v="0"/>
    <d v="2015-07-01T06:00:0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x v="1319"/>
    <n v="8.75"/>
    <x v="4"/>
    <x v="28"/>
    <x v="1724"/>
    <x v="8"/>
    <x v="3"/>
    <d v="2014-10-30T22:22:42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x v="1320"/>
    <n v="62.222222222222221"/>
    <x v="4"/>
    <x v="28"/>
    <x v="1725"/>
    <x v="3"/>
    <x v="3"/>
    <d v="2014-08-24T23:14:09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x v="1321"/>
    <n v="137.25"/>
    <x v="4"/>
    <x v="28"/>
    <x v="1726"/>
    <x v="5"/>
    <x v="3"/>
    <d v="2014-06-27T22:04:24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x v="108"/>
    <n v="1"/>
    <x v="4"/>
    <x v="28"/>
    <x v="1727"/>
    <x v="2"/>
    <x v="0"/>
    <d v="2015-04-05T11:00:0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x v="1322"/>
    <n v="122.14285714285714"/>
    <x v="4"/>
    <x v="28"/>
    <x v="1728"/>
    <x v="8"/>
    <x v="0"/>
    <d v="2015-10-21T15:01:14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x v="109"/>
    <e v="#DIV/0!"/>
    <x v="4"/>
    <x v="28"/>
    <x v="1729"/>
    <x v="6"/>
    <x v="2"/>
    <d v="2016-06-10T01:15:06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x v="109"/>
    <e v="#DIV/0!"/>
    <x v="4"/>
    <x v="28"/>
    <x v="1730"/>
    <x v="8"/>
    <x v="0"/>
    <d v="2015-10-25T02:06:23"/>
    <s v="Oct"/>
    <s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x v="109"/>
    <e v="#DIV/0!"/>
    <x v="4"/>
    <x v="28"/>
    <x v="1731"/>
    <x v="5"/>
    <x v="0"/>
    <d v="2015-06-11T15:00:0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x v="109"/>
    <e v="#DIV/0!"/>
    <x v="4"/>
    <x v="28"/>
    <x v="1732"/>
    <x v="4"/>
    <x v="0"/>
    <d v="2016-01-16T05:00:0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x v="109"/>
    <e v="#DIV/0!"/>
    <x v="4"/>
    <x v="28"/>
    <x v="1733"/>
    <x v="8"/>
    <x v="2"/>
    <d v="2016-09-13T21:30:00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x v="1323"/>
    <n v="1"/>
    <x v="4"/>
    <x v="28"/>
    <x v="1734"/>
    <x v="6"/>
    <x v="0"/>
    <d v="2015-05-08T00:52:36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x v="1324"/>
    <n v="55"/>
    <x v="4"/>
    <x v="28"/>
    <x v="1735"/>
    <x v="3"/>
    <x v="2"/>
    <d v="2016-08-07T19:32:25"/>
    <s v="Aug"/>
    <s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x v="1325"/>
    <n v="22"/>
    <x v="4"/>
    <x v="28"/>
    <x v="1736"/>
    <x v="9"/>
    <x v="0"/>
    <d v="2015-11-08T21:40:33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x v="1212"/>
    <n v="56.666666666666664"/>
    <x v="4"/>
    <x v="28"/>
    <x v="1737"/>
    <x v="0"/>
    <x v="0"/>
    <d v="2015-07-20T22:46:32"/>
    <s v="Jul"/>
    <s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x v="177"/>
    <n v="20"/>
    <x v="4"/>
    <x v="28"/>
    <x v="1738"/>
    <x v="8"/>
    <x v="3"/>
    <d v="2014-10-02T20:59:02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x v="370"/>
    <n v="1"/>
    <x v="4"/>
    <x v="28"/>
    <x v="1739"/>
    <x v="7"/>
    <x v="2"/>
    <d v="2016-05-04T19:58:5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x v="109"/>
    <e v="#DIV/0!"/>
    <x v="4"/>
    <x v="28"/>
    <x v="1740"/>
    <x v="0"/>
    <x v="0"/>
    <d v="2015-07-16T19:37:02"/>
    <s v="Jul"/>
    <s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x v="1326"/>
    <n v="25.576923076923077"/>
    <x v="8"/>
    <x v="20"/>
    <x v="1741"/>
    <x v="6"/>
    <x v="0"/>
    <d v="2015-06-10T15:04:31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x v="648"/>
    <n v="63.970588235294116"/>
    <x v="8"/>
    <x v="20"/>
    <x v="1742"/>
    <x v="11"/>
    <x v="2"/>
    <d v="2017-01-07T21:00:00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x v="1327"/>
    <n v="89.925373134328353"/>
    <x v="8"/>
    <x v="20"/>
    <x v="1743"/>
    <x v="10"/>
    <x v="2"/>
    <d v="2016-08-27T03:59:00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x v="1328"/>
    <n v="93.071428571428569"/>
    <x v="8"/>
    <x v="20"/>
    <x v="1744"/>
    <x v="1"/>
    <x v="0"/>
    <d v="2015-03-08T13:31:17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x v="1329"/>
    <n v="89.674157303370791"/>
    <x v="8"/>
    <x v="20"/>
    <x v="1745"/>
    <x v="4"/>
    <x v="2"/>
    <d v="2016-12-22T02:00:00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x v="1330"/>
    <n v="207.61682242990653"/>
    <x v="8"/>
    <x v="20"/>
    <x v="1746"/>
    <x v="9"/>
    <x v="2"/>
    <d v="2016-11-24T02:00:00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x v="1331"/>
    <n v="59.408805031446541"/>
    <x v="8"/>
    <x v="20"/>
    <x v="1747"/>
    <x v="9"/>
    <x v="0"/>
    <d v="2015-11-13T15:00:00"/>
    <s v="Nov"/>
    <s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x v="1332"/>
    <n v="358.97237569060775"/>
    <x v="8"/>
    <x v="20"/>
    <x v="1748"/>
    <x v="10"/>
    <x v="0"/>
    <d v="2015-09-02T22:49:03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x v="1333"/>
    <n v="94.736641221374043"/>
    <x v="8"/>
    <x v="20"/>
    <x v="1749"/>
    <x v="1"/>
    <x v="1"/>
    <d v="2017-03-01T19:00:00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x v="1334"/>
    <n v="80.647999999999996"/>
    <x v="8"/>
    <x v="20"/>
    <x v="1750"/>
    <x v="7"/>
    <x v="2"/>
    <d v="2016-04-19T20:05:04"/>
    <s v="Apr"/>
    <s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x v="1335"/>
    <n v="168.68852459016392"/>
    <x v="8"/>
    <x v="20"/>
    <x v="1751"/>
    <x v="2"/>
    <x v="0"/>
    <d v="2015-03-19T17:45:23"/>
    <s v="Mar"/>
    <s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x v="1336"/>
    <n v="34.68888888888889"/>
    <x v="8"/>
    <x v="20"/>
    <x v="1752"/>
    <x v="8"/>
    <x v="2"/>
    <d v="2016-10-14T06:04:4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x v="1277"/>
    <n v="462.85714285714283"/>
    <x v="8"/>
    <x v="20"/>
    <x v="1753"/>
    <x v="2"/>
    <x v="2"/>
    <d v="2016-03-21T16:59:28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x v="1337"/>
    <n v="104.38888888888889"/>
    <x v="8"/>
    <x v="20"/>
    <x v="1754"/>
    <x v="7"/>
    <x v="0"/>
    <d v="2015-04-03T20:02:33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x v="43"/>
    <n v="7.5"/>
    <x v="8"/>
    <x v="20"/>
    <x v="1755"/>
    <x v="8"/>
    <x v="0"/>
    <d v="2015-10-05T18:56:01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x v="1338"/>
    <n v="47.13"/>
    <x v="8"/>
    <x v="20"/>
    <x v="1756"/>
    <x v="3"/>
    <x v="2"/>
    <d v="2016-08-29T04:01:09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x v="1339"/>
    <n v="414.28571428571428"/>
    <x v="8"/>
    <x v="20"/>
    <x v="1757"/>
    <x v="11"/>
    <x v="2"/>
    <d v="2017-01-28T19:29:00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x v="1340"/>
    <n v="42.481481481481481"/>
    <x v="8"/>
    <x v="20"/>
    <x v="1758"/>
    <x v="5"/>
    <x v="2"/>
    <d v="2016-07-14T22:56:32"/>
    <s v="Jul"/>
    <s v="2016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x v="15"/>
    <n v="108.77551020408163"/>
    <x v="8"/>
    <x v="20"/>
    <x v="1759"/>
    <x v="7"/>
    <x v="0"/>
    <d v="2015-03-25T18:53:49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x v="1341"/>
    <n v="81.098039215686271"/>
    <x v="8"/>
    <x v="20"/>
    <x v="1760"/>
    <x v="2"/>
    <x v="2"/>
    <d v="2016-02-25T16:08:33"/>
    <s v="Feb"/>
    <s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x v="1342"/>
    <n v="51.666666666666664"/>
    <x v="8"/>
    <x v="20"/>
    <x v="1761"/>
    <x v="3"/>
    <x v="0"/>
    <d v="2015-09-12T13:37:40"/>
    <s v="Sep"/>
    <s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x v="1343"/>
    <n v="35.4"/>
    <x v="8"/>
    <x v="20"/>
    <x v="1762"/>
    <x v="2"/>
    <x v="2"/>
    <d v="2016-03-11T23:34:05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x v="1344"/>
    <n v="103.63559322033899"/>
    <x v="8"/>
    <x v="20"/>
    <x v="1763"/>
    <x v="8"/>
    <x v="2"/>
    <d v="2016-10-23T20:50:40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x v="1345"/>
    <n v="55.282051282051285"/>
    <x v="8"/>
    <x v="20"/>
    <x v="1764"/>
    <x v="3"/>
    <x v="3"/>
    <d v="2014-08-03T11:39:39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x v="1346"/>
    <n v="72.16970873786407"/>
    <x v="8"/>
    <x v="20"/>
    <x v="1765"/>
    <x v="3"/>
    <x v="3"/>
    <d v="2014-08-13T23:31:52"/>
    <s v="Aug"/>
    <s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x v="109"/>
    <e v="#DIV/0!"/>
    <x v="8"/>
    <x v="20"/>
    <x v="1766"/>
    <x v="10"/>
    <x v="3"/>
    <d v="2014-08-25T20:38:08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x v="1347"/>
    <n v="58.615384615384613"/>
    <x v="8"/>
    <x v="20"/>
    <x v="1767"/>
    <x v="3"/>
    <x v="3"/>
    <d v="2014-08-03T15:48:04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x v="1348"/>
    <n v="12.466666666666667"/>
    <x v="8"/>
    <x v="20"/>
    <x v="1768"/>
    <x v="3"/>
    <x v="3"/>
    <d v="2014-09-27T13:27:24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x v="1349"/>
    <n v="49.136363636363633"/>
    <x v="8"/>
    <x v="20"/>
    <x v="1769"/>
    <x v="11"/>
    <x v="3"/>
    <d v="2015-01-13T19:39:19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x v="1350"/>
    <n v="150.5"/>
    <x v="8"/>
    <x v="20"/>
    <x v="1770"/>
    <x v="8"/>
    <x v="3"/>
    <d v="2014-10-14T18:43:14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x v="1351"/>
    <n v="35.799999999999997"/>
    <x v="8"/>
    <x v="20"/>
    <x v="1771"/>
    <x v="8"/>
    <x v="3"/>
    <d v="2014-10-23T23:30:40"/>
    <s v="Oct"/>
    <s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x v="1352"/>
    <n v="45.157894736842103"/>
    <x v="8"/>
    <x v="20"/>
    <x v="1772"/>
    <x v="5"/>
    <x v="3"/>
    <d v="2014-07-06T17:13:56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x v="1353"/>
    <n v="98.78947368421052"/>
    <x v="8"/>
    <x v="20"/>
    <x v="1773"/>
    <x v="11"/>
    <x v="3"/>
    <d v="2015-01-19T18:14:58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x v="768"/>
    <n v="88.307692307692307"/>
    <x v="8"/>
    <x v="20"/>
    <x v="1774"/>
    <x v="9"/>
    <x v="3"/>
    <d v="2014-11-29T14:59:00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x v="1354"/>
    <n v="170.62903225806451"/>
    <x v="8"/>
    <x v="20"/>
    <x v="1775"/>
    <x v="8"/>
    <x v="3"/>
    <d v="2014-10-24T23:26:00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x v="1355"/>
    <n v="83.75"/>
    <x v="8"/>
    <x v="20"/>
    <x v="1776"/>
    <x v="8"/>
    <x v="3"/>
    <d v="2014-10-29T22:57:51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x v="1356"/>
    <n v="65.099999999999994"/>
    <x v="8"/>
    <x v="20"/>
    <x v="1777"/>
    <x v="1"/>
    <x v="0"/>
    <d v="2015-02-20T08:34:13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x v="1357"/>
    <n v="66.333333333333329"/>
    <x v="8"/>
    <x v="20"/>
    <x v="1778"/>
    <x v="2"/>
    <x v="0"/>
    <d v="2015-03-27T19:43:15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x v="1358"/>
    <n v="104.89473684210526"/>
    <x v="8"/>
    <x v="20"/>
    <x v="1779"/>
    <x v="10"/>
    <x v="2"/>
    <d v="2016-09-02T16:36:20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x v="1359"/>
    <n v="78.440789473684205"/>
    <x v="8"/>
    <x v="20"/>
    <x v="1780"/>
    <x v="5"/>
    <x v="2"/>
    <d v="2016-07-02T14:25:10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x v="1360"/>
    <n v="59.041666666666664"/>
    <x v="8"/>
    <x v="20"/>
    <x v="1781"/>
    <x v="10"/>
    <x v="2"/>
    <d v="2016-09-15T14:49:05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x v="1361"/>
    <n v="71.34210526315789"/>
    <x v="8"/>
    <x v="20"/>
    <x v="1782"/>
    <x v="1"/>
    <x v="2"/>
    <d v="2016-02-21T13:48:09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x v="1362"/>
    <n v="51.227027027027027"/>
    <x v="8"/>
    <x v="20"/>
    <x v="1783"/>
    <x v="6"/>
    <x v="0"/>
    <d v="2015-05-21T22:47:58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x v="1363"/>
    <n v="60.242424242424242"/>
    <x v="8"/>
    <x v="20"/>
    <x v="1784"/>
    <x v="11"/>
    <x v="3"/>
    <d v="2015-01-31T03:25:00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x v="1364"/>
    <n v="44.935185185185183"/>
    <x v="8"/>
    <x v="20"/>
    <x v="1785"/>
    <x v="8"/>
    <x v="3"/>
    <d v="2014-10-16T00:00:00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x v="1365"/>
    <n v="31.206896551724139"/>
    <x v="8"/>
    <x v="20"/>
    <x v="1786"/>
    <x v="4"/>
    <x v="3"/>
    <d v="2014-12-15T13:12:57"/>
    <s v="Dec"/>
    <s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x v="1366"/>
    <n v="63.875"/>
    <x v="8"/>
    <x v="20"/>
    <x v="1787"/>
    <x v="7"/>
    <x v="0"/>
    <d v="2015-04-04T14:43:57"/>
    <s v="Apr"/>
    <s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x v="1367"/>
    <n v="19"/>
    <x v="8"/>
    <x v="20"/>
    <x v="1788"/>
    <x v="9"/>
    <x v="3"/>
    <d v="2014-10-31T22:45:42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x v="724"/>
    <n v="10"/>
    <x v="8"/>
    <x v="20"/>
    <x v="1789"/>
    <x v="4"/>
    <x v="3"/>
    <d v="2015-01-12T06:00:0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x v="1368"/>
    <n v="109.06666666666666"/>
    <x v="8"/>
    <x v="20"/>
    <x v="1790"/>
    <x v="1"/>
    <x v="0"/>
    <d v="2015-02-05T16:11:18"/>
    <s v="Feb"/>
    <s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x v="1369"/>
    <n v="26.75"/>
    <x v="8"/>
    <x v="20"/>
    <x v="1791"/>
    <x v="4"/>
    <x v="3"/>
    <d v="2015-01-29T17:46:05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x v="1370"/>
    <n v="109.93525179856115"/>
    <x v="8"/>
    <x v="20"/>
    <x v="1792"/>
    <x v="3"/>
    <x v="0"/>
    <d v="2015-08-10T06:59:0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x v="843"/>
    <n v="20"/>
    <x v="8"/>
    <x v="20"/>
    <x v="1793"/>
    <x v="9"/>
    <x v="3"/>
    <d v="2014-11-27T22:24:00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x v="1371"/>
    <n v="55.388888888888886"/>
    <x v="8"/>
    <x v="20"/>
    <x v="1794"/>
    <x v="1"/>
    <x v="0"/>
    <d v="2015-02-11T13:13:42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x v="1372"/>
    <n v="133.90123456790124"/>
    <x v="8"/>
    <x v="20"/>
    <x v="1795"/>
    <x v="8"/>
    <x v="2"/>
    <d v="2016-10-14T16:00:00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x v="1373"/>
    <n v="48.720930232558139"/>
    <x v="8"/>
    <x v="20"/>
    <x v="1796"/>
    <x v="5"/>
    <x v="2"/>
    <d v="2016-07-24T10:32:46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x v="697"/>
    <n v="48.25"/>
    <x v="8"/>
    <x v="20"/>
    <x v="1797"/>
    <x v="4"/>
    <x v="2"/>
    <d v="2016-12-15T13:39:49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x v="1374"/>
    <n v="58.972972972972975"/>
    <x v="8"/>
    <x v="20"/>
    <x v="1798"/>
    <x v="11"/>
    <x v="0"/>
    <d v="2016-02-04T07:50:33"/>
    <s v="Feb"/>
    <s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x v="1375"/>
    <n v="11.638333333333334"/>
    <x v="8"/>
    <x v="20"/>
    <x v="1799"/>
    <x v="9"/>
    <x v="3"/>
    <d v="2014-11-11T21:13:28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x v="1376"/>
    <n v="83.716814159292042"/>
    <x v="8"/>
    <x v="20"/>
    <x v="1800"/>
    <x v="8"/>
    <x v="2"/>
    <d v="2016-10-10T14:32:50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x v="1377"/>
    <n v="63.648648648648646"/>
    <x v="8"/>
    <x v="20"/>
    <x v="1801"/>
    <x v="4"/>
    <x v="0"/>
    <d v="2015-12-15T12:10:00"/>
    <s v="Dec"/>
    <s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x v="1378"/>
    <n v="94.277777777777771"/>
    <x v="8"/>
    <x v="20"/>
    <x v="1802"/>
    <x v="0"/>
    <x v="0"/>
    <d v="2015-06-27T21:59:0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x v="1379"/>
    <n v="71.86666666666666"/>
    <x v="8"/>
    <x v="20"/>
    <x v="1803"/>
    <x v="1"/>
    <x v="0"/>
    <d v="2015-02-14T01:43:02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x v="1380"/>
    <n v="104.84615384615384"/>
    <x v="8"/>
    <x v="20"/>
    <x v="1804"/>
    <x v="9"/>
    <x v="0"/>
    <d v="2015-11-14T17:16:44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x v="1381"/>
    <n v="67.139344262295083"/>
    <x v="8"/>
    <x v="20"/>
    <x v="1805"/>
    <x v="10"/>
    <x v="0"/>
    <d v="2015-10-02T18:00:0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x v="1382"/>
    <n v="73.875"/>
    <x v="8"/>
    <x v="20"/>
    <x v="1806"/>
    <x v="10"/>
    <x v="3"/>
    <d v="2014-09-30T15:19:09"/>
    <s v="Sep"/>
    <s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x v="1383"/>
    <n v="69.125"/>
    <x v="8"/>
    <x v="20"/>
    <x v="1807"/>
    <x v="10"/>
    <x v="3"/>
    <d v="2014-09-28T01:38:3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x v="1384"/>
    <n v="120.77083333333333"/>
    <x v="8"/>
    <x v="20"/>
    <x v="1808"/>
    <x v="1"/>
    <x v="1"/>
    <d v="2017-02-11T16:20:30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x v="1385"/>
    <n v="42.222222222222221"/>
    <x v="8"/>
    <x v="20"/>
    <x v="1809"/>
    <x v="1"/>
    <x v="0"/>
    <d v="2015-03-01T21:47:19"/>
    <s v="Mar"/>
    <s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x v="422"/>
    <n v="7.5"/>
    <x v="8"/>
    <x v="20"/>
    <x v="1810"/>
    <x v="10"/>
    <x v="3"/>
    <d v="2014-08-21T21:50:26"/>
    <s v="Aug"/>
    <s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x v="1386"/>
    <n v="1.5384615384615385"/>
    <x v="8"/>
    <x v="20"/>
    <x v="1811"/>
    <x v="10"/>
    <x v="3"/>
    <d v="2014-10-24T04:00:00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x v="1387"/>
    <n v="37.608695652173914"/>
    <x v="8"/>
    <x v="20"/>
    <x v="1812"/>
    <x v="0"/>
    <x v="2"/>
    <d v="2016-07-03T07:38:56"/>
    <s v="Jul"/>
    <s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x v="109"/>
    <e v="#DIV/0!"/>
    <x v="8"/>
    <x v="20"/>
    <x v="1813"/>
    <x v="3"/>
    <x v="3"/>
    <d v="2014-08-08T21:20:12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x v="1388"/>
    <n v="42.157142857142858"/>
    <x v="8"/>
    <x v="20"/>
    <x v="1814"/>
    <x v="1"/>
    <x v="0"/>
    <d v="2015-02-28T07:32:16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x v="109"/>
    <e v="#DIV/0!"/>
    <x v="8"/>
    <x v="20"/>
    <x v="1815"/>
    <x v="0"/>
    <x v="0"/>
    <d v="2015-07-01T21:45:37"/>
    <s v="Jul"/>
    <s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x v="1389"/>
    <n v="84.833333333333329"/>
    <x v="8"/>
    <x v="20"/>
    <x v="1816"/>
    <x v="0"/>
    <x v="2"/>
    <d v="2016-07-25T19:00:00"/>
    <s v="Jul"/>
    <s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x v="1390"/>
    <n v="94.19"/>
    <x v="8"/>
    <x v="20"/>
    <x v="1817"/>
    <x v="11"/>
    <x v="2"/>
    <d v="2017-01-30T06:59:00"/>
    <s v="Jan"/>
    <s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x v="109"/>
    <e v="#DIV/0!"/>
    <x v="8"/>
    <x v="20"/>
    <x v="1818"/>
    <x v="7"/>
    <x v="0"/>
    <d v="2015-04-03T04:37:3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x v="1391"/>
    <n v="6.25"/>
    <x v="8"/>
    <x v="20"/>
    <x v="1819"/>
    <x v="0"/>
    <x v="3"/>
    <d v="2014-07-30T18:03:16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x v="1392"/>
    <n v="213.375"/>
    <x v="8"/>
    <x v="20"/>
    <x v="1820"/>
    <x v="7"/>
    <x v="0"/>
    <d v="2015-04-01T01:01:3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x v="1393"/>
    <n v="59.162280701754383"/>
    <x v="4"/>
    <x v="11"/>
    <x v="1821"/>
    <x v="1"/>
    <x v="5"/>
    <d v="2012-03-03T07:39:27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x v="31"/>
    <n v="27.272727272727273"/>
    <x v="4"/>
    <x v="11"/>
    <x v="1822"/>
    <x v="11"/>
    <x v="4"/>
    <d v="2014-01-31T19:01:00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x v="1394"/>
    <n v="24.575757575757574"/>
    <x v="4"/>
    <x v="11"/>
    <x v="1823"/>
    <x v="8"/>
    <x v="5"/>
    <d v="2012-10-24T16:26:16"/>
    <s v="Oct"/>
    <s v="2012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x v="1395"/>
    <n v="75.05"/>
    <x v="4"/>
    <x v="11"/>
    <x v="1824"/>
    <x v="11"/>
    <x v="4"/>
    <d v="2014-01-08T02:08:00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x v="1396"/>
    <n v="42.02"/>
    <x v="4"/>
    <x v="11"/>
    <x v="1825"/>
    <x v="0"/>
    <x v="4"/>
    <d v="2013-07-11T20:01:43"/>
    <s v="Jul"/>
    <s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x v="50"/>
    <n v="53.157894736842103"/>
    <x v="4"/>
    <x v="11"/>
    <x v="1826"/>
    <x v="1"/>
    <x v="3"/>
    <d v="2014-02-17T22:10:17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x v="1397"/>
    <n v="83.885416666666671"/>
    <x v="4"/>
    <x v="11"/>
    <x v="1827"/>
    <x v="1"/>
    <x v="6"/>
    <d v="2011-03-03T07:49:2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x v="1398"/>
    <n v="417.33333333333331"/>
    <x v="4"/>
    <x v="11"/>
    <x v="1828"/>
    <x v="6"/>
    <x v="3"/>
    <d v="2014-05-09T22:00:00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x v="1399"/>
    <n v="75.765151515151516"/>
    <x v="4"/>
    <x v="11"/>
    <x v="1829"/>
    <x v="11"/>
    <x v="7"/>
    <d v="2011-01-21T22:00:00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x v="1400"/>
    <n v="67.389380530973455"/>
    <x v="4"/>
    <x v="11"/>
    <x v="1830"/>
    <x v="1"/>
    <x v="3"/>
    <d v="2014-02-24T16:25:07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x v="288"/>
    <n v="73.571428571428569"/>
    <x v="4"/>
    <x v="11"/>
    <x v="1831"/>
    <x v="6"/>
    <x v="5"/>
    <d v="2012-05-12T23:54:23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x v="1401"/>
    <n v="25"/>
    <x v="4"/>
    <x v="11"/>
    <x v="1832"/>
    <x v="2"/>
    <x v="6"/>
    <d v="2011-03-04T12:57:07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x v="1402"/>
    <n v="42"/>
    <x v="4"/>
    <x v="11"/>
    <x v="1833"/>
    <x v="1"/>
    <x v="4"/>
    <d v="2013-03-02T07:59:00"/>
    <s v="Mar"/>
    <s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x v="1403"/>
    <n v="131.16666666666666"/>
    <x v="4"/>
    <x v="11"/>
    <x v="1834"/>
    <x v="11"/>
    <x v="3"/>
    <d v="2015-01-24T23:08:15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x v="87"/>
    <n v="47.272727272727273"/>
    <x v="4"/>
    <x v="11"/>
    <x v="1835"/>
    <x v="7"/>
    <x v="2"/>
    <d v="2016-03-31T15:51:11"/>
    <s v="Mar"/>
    <s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x v="1404"/>
    <n v="182.12727272727273"/>
    <x v="4"/>
    <x v="11"/>
    <x v="1836"/>
    <x v="1"/>
    <x v="4"/>
    <d v="2013-02-17T19:25:29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x v="1405"/>
    <n v="61.366666666666667"/>
    <x v="4"/>
    <x v="11"/>
    <x v="1837"/>
    <x v="1"/>
    <x v="5"/>
    <d v="2012-03-18T00:08:5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x v="1406"/>
    <n v="35.767499999999998"/>
    <x v="4"/>
    <x v="11"/>
    <x v="1838"/>
    <x v="8"/>
    <x v="6"/>
    <d v="2011-10-01T03:00:00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x v="1407"/>
    <n v="45.62222222222222"/>
    <x v="4"/>
    <x v="11"/>
    <x v="1839"/>
    <x v="8"/>
    <x v="2"/>
    <d v="2016-10-01T17:19:4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x v="1408"/>
    <n v="75.384615384615387"/>
    <x v="4"/>
    <x v="11"/>
    <x v="1840"/>
    <x v="6"/>
    <x v="4"/>
    <d v="2013-05-07T04:59:00"/>
    <s v="May"/>
    <s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x v="1409"/>
    <n v="50.875"/>
    <x v="4"/>
    <x v="11"/>
    <x v="1841"/>
    <x v="6"/>
    <x v="3"/>
    <d v="2014-05-20T04:59:00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x v="1410"/>
    <n v="119.28571428571429"/>
    <x v="4"/>
    <x v="11"/>
    <x v="1842"/>
    <x v="1"/>
    <x v="0"/>
    <d v="2015-03-02T05:59:0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x v="1411"/>
    <n v="92.541865671641801"/>
    <x v="4"/>
    <x v="11"/>
    <x v="1843"/>
    <x v="1"/>
    <x v="6"/>
    <d v="2011-02-20T23:52:34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x v="578"/>
    <n v="76.05"/>
    <x v="4"/>
    <x v="11"/>
    <x v="1844"/>
    <x v="5"/>
    <x v="6"/>
    <d v="2011-06-11T03:00:00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x v="31"/>
    <n v="52.631578947368418"/>
    <x v="4"/>
    <x v="11"/>
    <x v="1845"/>
    <x v="0"/>
    <x v="2"/>
    <d v="2016-06-17T04:55:00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x v="1412"/>
    <n v="98.990430622009569"/>
    <x v="4"/>
    <x v="11"/>
    <x v="1846"/>
    <x v="4"/>
    <x v="5"/>
    <d v="2012-12-15T15:36:17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x v="1413"/>
    <n v="79.526315789473685"/>
    <x v="4"/>
    <x v="11"/>
    <x v="1847"/>
    <x v="7"/>
    <x v="0"/>
    <d v="2015-04-21T05:40:32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x v="1414"/>
    <n v="134.20833333333334"/>
    <x v="4"/>
    <x v="11"/>
    <x v="1848"/>
    <x v="5"/>
    <x v="6"/>
    <d v="2011-07-31T06:59:00"/>
    <s v="Jul"/>
    <s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x v="1415"/>
    <n v="37.625"/>
    <x v="4"/>
    <x v="11"/>
    <x v="1849"/>
    <x v="8"/>
    <x v="5"/>
    <d v="2012-10-17T20:17:39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x v="1416"/>
    <n v="51.044692737430168"/>
    <x v="4"/>
    <x v="11"/>
    <x v="1850"/>
    <x v="0"/>
    <x v="3"/>
    <d v="2014-07-10T23:01:40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x v="1417"/>
    <n v="50.03846153846154"/>
    <x v="4"/>
    <x v="11"/>
    <x v="1851"/>
    <x v="3"/>
    <x v="3"/>
    <d v="2014-07-28T01:00:00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x v="1418"/>
    <n v="133.93129770992365"/>
    <x v="4"/>
    <x v="11"/>
    <x v="1852"/>
    <x v="7"/>
    <x v="0"/>
    <d v="2015-04-25T00:00:0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x v="1419"/>
    <n v="58.214285714285715"/>
    <x v="4"/>
    <x v="11"/>
    <x v="1853"/>
    <x v="8"/>
    <x v="5"/>
    <d v="2012-11-14T02:26:57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x v="1420"/>
    <n v="88.037643678160919"/>
    <x v="4"/>
    <x v="11"/>
    <x v="1854"/>
    <x v="6"/>
    <x v="4"/>
    <d v="2013-05-24T00:30:37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x v="1421"/>
    <n v="70.576753926701571"/>
    <x v="4"/>
    <x v="11"/>
    <x v="1855"/>
    <x v="4"/>
    <x v="4"/>
    <d v="2014-01-06T12:55:40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x v="982"/>
    <n v="53.289473684210527"/>
    <x v="4"/>
    <x v="11"/>
    <x v="1856"/>
    <x v="0"/>
    <x v="3"/>
    <d v="2014-07-18T20:31:12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x v="31"/>
    <n v="136.36363636363637"/>
    <x v="4"/>
    <x v="11"/>
    <x v="1857"/>
    <x v="10"/>
    <x v="3"/>
    <d v="2014-09-12T18:26:5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x v="1422"/>
    <n v="40.547315436241611"/>
    <x v="4"/>
    <x v="11"/>
    <x v="1858"/>
    <x v="9"/>
    <x v="6"/>
    <d v="2011-12-16T05:48:41"/>
    <s v="Dec"/>
    <s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x v="1423"/>
    <n v="70.625"/>
    <x v="4"/>
    <x v="11"/>
    <x v="1859"/>
    <x v="10"/>
    <x v="6"/>
    <d v="2011-09-22T18:28:49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x v="1424"/>
    <n v="52.684210526315788"/>
    <x v="4"/>
    <x v="11"/>
    <x v="1860"/>
    <x v="1"/>
    <x v="3"/>
    <d v="2014-02-06T17:01:24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x v="109"/>
    <e v="#DIV/0!"/>
    <x v="6"/>
    <x v="18"/>
    <x v="1861"/>
    <x v="11"/>
    <x v="3"/>
    <d v="2015-01-26T07:12:21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x v="1425"/>
    <n v="90.9375"/>
    <x v="6"/>
    <x v="18"/>
    <x v="1862"/>
    <x v="1"/>
    <x v="1"/>
    <d v="2017-03-08T07:30:00"/>
    <s v="Mar"/>
    <s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x v="177"/>
    <n v="5"/>
    <x v="6"/>
    <x v="18"/>
    <x v="1863"/>
    <x v="5"/>
    <x v="3"/>
    <d v="2014-06-12T19:08:05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x v="1426"/>
    <n v="58.083333333333336"/>
    <x v="6"/>
    <x v="18"/>
    <x v="1864"/>
    <x v="6"/>
    <x v="3"/>
    <d v="2014-05-04T17:11:40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x v="1427"/>
    <n v="2"/>
    <x v="6"/>
    <x v="18"/>
    <x v="1865"/>
    <x v="9"/>
    <x v="2"/>
    <d v="2016-11-06T09:49:07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x v="724"/>
    <n v="62.5"/>
    <x v="6"/>
    <x v="18"/>
    <x v="1866"/>
    <x v="1"/>
    <x v="1"/>
    <d v="2017-03-01T04:00:00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x v="833"/>
    <n v="10"/>
    <x v="6"/>
    <x v="18"/>
    <x v="1867"/>
    <x v="9"/>
    <x v="2"/>
    <d v="2016-11-05T22:11:5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x v="1428"/>
    <n v="71.588235294117652"/>
    <x v="6"/>
    <x v="18"/>
    <x v="1868"/>
    <x v="4"/>
    <x v="0"/>
    <d v="2015-12-15T07:59:0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x v="109"/>
    <e v="#DIV/0!"/>
    <x v="6"/>
    <x v="18"/>
    <x v="1869"/>
    <x v="11"/>
    <x v="2"/>
    <d v="2017-01-04T00:04:09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x v="1429"/>
    <n v="32.81818181818182"/>
    <x v="6"/>
    <x v="18"/>
    <x v="1870"/>
    <x v="1"/>
    <x v="2"/>
    <d v="2016-01-31T04:17:00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x v="1430"/>
    <n v="49.11578947368421"/>
    <x v="6"/>
    <x v="18"/>
    <x v="1871"/>
    <x v="9"/>
    <x v="3"/>
    <d v="2014-11-20T19:48:21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x v="550"/>
    <n v="16.307692307692307"/>
    <x v="6"/>
    <x v="18"/>
    <x v="1872"/>
    <x v="5"/>
    <x v="0"/>
    <d v="2015-06-30T03:06:42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x v="871"/>
    <n v="18"/>
    <x v="6"/>
    <x v="18"/>
    <x v="1873"/>
    <x v="0"/>
    <x v="0"/>
    <d v="2015-07-08T16:45:0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x v="1431"/>
    <n v="13"/>
    <x v="6"/>
    <x v="18"/>
    <x v="1874"/>
    <x v="0"/>
    <x v="2"/>
    <d v="2016-06-28T23:15:33"/>
    <s v="Jun"/>
    <s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x v="872"/>
    <n v="17"/>
    <x v="6"/>
    <x v="18"/>
    <x v="1875"/>
    <x v="0"/>
    <x v="2"/>
    <d v="2016-08-06T21:35:08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x v="109"/>
    <e v="#DIV/0!"/>
    <x v="6"/>
    <x v="18"/>
    <x v="1876"/>
    <x v="5"/>
    <x v="3"/>
    <d v="2014-06-16T06:50:05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x v="109"/>
    <e v="#DIV/0!"/>
    <x v="6"/>
    <x v="18"/>
    <x v="1877"/>
    <x v="1"/>
    <x v="0"/>
    <d v="2015-03-01T00:42:05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x v="109"/>
    <e v="#DIV/0!"/>
    <x v="6"/>
    <x v="18"/>
    <x v="1878"/>
    <x v="5"/>
    <x v="3"/>
    <d v="2014-06-13T00:12:35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x v="154"/>
    <n v="3"/>
    <x v="6"/>
    <x v="18"/>
    <x v="1879"/>
    <x v="2"/>
    <x v="2"/>
    <d v="2016-03-14T14:35:29"/>
    <s v="Mar"/>
    <s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x v="1432"/>
    <n v="41.833333333333336"/>
    <x v="6"/>
    <x v="18"/>
    <x v="1880"/>
    <x v="7"/>
    <x v="2"/>
    <d v="2016-03-30T12:36:20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x v="1433"/>
    <n v="49.338428571428572"/>
    <x v="4"/>
    <x v="14"/>
    <x v="1881"/>
    <x v="2"/>
    <x v="0"/>
    <d v="2015-03-10T02:39:49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x v="1434"/>
    <n v="41.728395061728392"/>
    <x v="4"/>
    <x v="14"/>
    <x v="1882"/>
    <x v="0"/>
    <x v="5"/>
    <d v="2012-07-10T23:48:00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x v="1435"/>
    <n v="32.71875"/>
    <x v="4"/>
    <x v="14"/>
    <x v="1883"/>
    <x v="7"/>
    <x v="5"/>
    <d v="2012-04-08T21:45:08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x v="1436"/>
    <n v="51.96153846153846"/>
    <x v="4"/>
    <x v="14"/>
    <x v="1884"/>
    <x v="9"/>
    <x v="5"/>
    <d v="2012-11-27T12:00:00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x v="1437"/>
    <n v="50.685714285714283"/>
    <x v="4"/>
    <x v="14"/>
    <x v="1885"/>
    <x v="3"/>
    <x v="5"/>
    <d v="2012-08-10T22:00:00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x v="1438"/>
    <n v="42.241379310344826"/>
    <x v="4"/>
    <x v="14"/>
    <x v="1886"/>
    <x v="9"/>
    <x v="3"/>
    <d v="2014-11-12T22:45:38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x v="1439"/>
    <n v="416.875"/>
    <x v="4"/>
    <x v="14"/>
    <x v="1887"/>
    <x v="4"/>
    <x v="0"/>
    <d v="2015-12-03T21:30:0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x v="1440"/>
    <n v="46.651685393258425"/>
    <x v="4"/>
    <x v="14"/>
    <x v="1888"/>
    <x v="5"/>
    <x v="7"/>
    <d v="2010-06-01T04:59:00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x v="15"/>
    <n v="48.454545454545453"/>
    <x v="4"/>
    <x v="14"/>
    <x v="1889"/>
    <x v="1"/>
    <x v="4"/>
    <d v="2013-03-11T18:02:26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x v="1441"/>
    <n v="70.5289837398374"/>
    <x v="4"/>
    <x v="14"/>
    <x v="1890"/>
    <x v="4"/>
    <x v="5"/>
    <d v="2012-12-15T18:52:08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x v="1442"/>
    <n v="87.958333333333329"/>
    <x v="4"/>
    <x v="14"/>
    <x v="1891"/>
    <x v="0"/>
    <x v="7"/>
    <d v="2010-07-22T06:00:00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x v="1443"/>
    <n v="26.26923076923077"/>
    <x v="4"/>
    <x v="14"/>
    <x v="1892"/>
    <x v="5"/>
    <x v="6"/>
    <d v="2011-06-07T15:18:01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x v="87"/>
    <n v="57.777777777777779"/>
    <x v="4"/>
    <x v="14"/>
    <x v="1893"/>
    <x v="7"/>
    <x v="6"/>
    <d v="2011-04-16T03:59:00"/>
    <s v="Apr"/>
    <s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x v="1444"/>
    <n v="57.25"/>
    <x v="4"/>
    <x v="14"/>
    <x v="1894"/>
    <x v="1"/>
    <x v="5"/>
    <d v="2012-02-12T21:43:03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x v="1445"/>
    <n v="196.34042553191489"/>
    <x v="4"/>
    <x v="14"/>
    <x v="1895"/>
    <x v="8"/>
    <x v="0"/>
    <d v="2015-10-20T17:55:22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x v="1446"/>
    <n v="43"/>
    <x v="4"/>
    <x v="14"/>
    <x v="1896"/>
    <x v="7"/>
    <x v="5"/>
    <d v="2012-04-12T17:02:4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x v="1447"/>
    <n v="35.551912568306008"/>
    <x v="4"/>
    <x v="14"/>
    <x v="1897"/>
    <x v="2"/>
    <x v="3"/>
    <d v="2014-03-04T21:00:00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x v="1448"/>
    <n v="68.80952380952381"/>
    <x v="4"/>
    <x v="14"/>
    <x v="1898"/>
    <x v="11"/>
    <x v="0"/>
    <d v="2016-02-01T18:00:0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x v="25"/>
    <n v="28.571428571428573"/>
    <x v="4"/>
    <x v="14"/>
    <x v="1899"/>
    <x v="2"/>
    <x v="0"/>
    <d v="2015-03-25T21:36:06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x v="1449"/>
    <n v="50.631666666666668"/>
    <x v="4"/>
    <x v="14"/>
    <x v="1900"/>
    <x v="8"/>
    <x v="5"/>
    <d v="2012-10-06T09:59:00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x v="1450"/>
    <n v="106.8"/>
    <x v="2"/>
    <x v="29"/>
    <x v="1901"/>
    <x v="6"/>
    <x v="0"/>
    <d v="2015-05-22T13:00:0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x v="444"/>
    <n v="4"/>
    <x v="2"/>
    <x v="29"/>
    <x v="1902"/>
    <x v="2"/>
    <x v="0"/>
    <d v="2015-03-04T18:57:27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x v="1451"/>
    <n v="34.097560975609753"/>
    <x v="2"/>
    <x v="29"/>
    <x v="1903"/>
    <x v="4"/>
    <x v="2"/>
    <d v="2017-01-27T18:29:51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x v="370"/>
    <n v="25"/>
    <x v="2"/>
    <x v="29"/>
    <x v="1904"/>
    <x v="4"/>
    <x v="0"/>
    <d v="2016-01-02T16:27:01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x v="1452"/>
    <n v="10.5"/>
    <x v="2"/>
    <x v="29"/>
    <x v="1905"/>
    <x v="10"/>
    <x v="3"/>
    <d v="2014-09-07T22:13:14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x v="1453"/>
    <n v="215.95959595959596"/>
    <x v="2"/>
    <x v="29"/>
    <x v="1906"/>
    <x v="5"/>
    <x v="2"/>
    <d v="2016-06-23T16:06:23"/>
    <s v="Jun"/>
    <s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x v="1454"/>
    <n v="21.25"/>
    <x v="2"/>
    <x v="29"/>
    <x v="1907"/>
    <x v="5"/>
    <x v="3"/>
    <d v="2014-05-23T14:05:25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x v="1455"/>
    <n v="108.25"/>
    <x v="2"/>
    <x v="29"/>
    <x v="1908"/>
    <x v="4"/>
    <x v="2"/>
    <d v="2016-12-29T22:01:40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x v="1456"/>
    <n v="129.97368421052633"/>
    <x v="2"/>
    <x v="29"/>
    <x v="1909"/>
    <x v="8"/>
    <x v="3"/>
    <d v="2014-10-23T10:17:59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x v="1457"/>
    <n v="117.49473684210527"/>
    <x v="2"/>
    <x v="29"/>
    <x v="1910"/>
    <x v="8"/>
    <x v="0"/>
    <d v="2015-10-31T22:45:0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x v="1458"/>
    <n v="10"/>
    <x v="2"/>
    <x v="29"/>
    <x v="1911"/>
    <x v="3"/>
    <x v="3"/>
    <d v="2014-08-09T00:48:5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x v="1459"/>
    <n v="70.595238095238102"/>
    <x v="2"/>
    <x v="29"/>
    <x v="1912"/>
    <x v="5"/>
    <x v="0"/>
    <d v="2015-06-04T05:26:00"/>
    <s v="Jun"/>
    <s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x v="1460"/>
    <n v="24.5"/>
    <x v="2"/>
    <x v="29"/>
    <x v="1913"/>
    <x v="8"/>
    <x v="3"/>
    <d v="2014-10-08T12:16:18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x v="1461"/>
    <n v="30"/>
    <x v="2"/>
    <x v="29"/>
    <x v="1914"/>
    <x v="9"/>
    <x v="3"/>
    <d v="2014-11-01T03:59:00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x v="1462"/>
    <n v="2"/>
    <x v="2"/>
    <x v="29"/>
    <x v="1915"/>
    <x v="10"/>
    <x v="3"/>
    <d v="2014-09-02T01:10:22"/>
    <s v="Sep"/>
    <s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x v="872"/>
    <n v="17"/>
    <x v="2"/>
    <x v="29"/>
    <x v="1916"/>
    <x v="9"/>
    <x v="2"/>
    <d v="2016-11-07T18:12:55"/>
    <s v="Nov"/>
    <s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x v="1463"/>
    <n v="2928.9285714285716"/>
    <x v="2"/>
    <x v="29"/>
    <x v="1917"/>
    <x v="1"/>
    <x v="1"/>
    <d v="2017-02-10T06:28:53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x v="1464"/>
    <n v="28.888888888888889"/>
    <x v="2"/>
    <x v="29"/>
    <x v="1918"/>
    <x v="3"/>
    <x v="3"/>
    <d v="2014-08-12T18:57:31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x v="1465"/>
    <n v="29.625"/>
    <x v="2"/>
    <x v="29"/>
    <x v="1919"/>
    <x v="6"/>
    <x v="0"/>
    <d v="2015-05-19T21:00:49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x v="1466"/>
    <n v="40.980952380952381"/>
    <x v="2"/>
    <x v="29"/>
    <x v="1920"/>
    <x v="8"/>
    <x v="0"/>
    <d v="2015-10-21T23:00:00"/>
    <s v="Oct"/>
    <s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x v="346"/>
    <n v="54"/>
    <x v="4"/>
    <x v="14"/>
    <x v="1921"/>
    <x v="0"/>
    <x v="5"/>
    <d v="2012-07-14T05:19:03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x v="1467"/>
    <n v="36.109375"/>
    <x v="4"/>
    <x v="14"/>
    <x v="1922"/>
    <x v="4"/>
    <x v="4"/>
    <d v="2013-12-12T06:08:27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x v="1468"/>
    <n v="23.153846153846153"/>
    <x v="4"/>
    <x v="14"/>
    <x v="1923"/>
    <x v="10"/>
    <x v="6"/>
    <d v="2011-09-27T04:59:00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x v="316"/>
    <n v="104"/>
    <x v="4"/>
    <x v="14"/>
    <x v="1924"/>
    <x v="11"/>
    <x v="4"/>
    <d v="2014-01-15T19:33:00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x v="1469"/>
    <n v="31.826923076923077"/>
    <x v="4"/>
    <x v="14"/>
    <x v="1925"/>
    <x v="8"/>
    <x v="4"/>
    <d v="2013-10-11T00:00:00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x v="1470"/>
    <n v="27.3896261682243"/>
    <x v="4"/>
    <x v="14"/>
    <x v="1926"/>
    <x v="9"/>
    <x v="7"/>
    <d v="2010-11-02T00:26:00"/>
    <s v="Nov"/>
    <s v="201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x v="101"/>
    <n v="56.363636363636367"/>
    <x v="4"/>
    <x v="14"/>
    <x v="1927"/>
    <x v="2"/>
    <x v="5"/>
    <d v="2012-03-08T04:59:00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x v="1471"/>
    <n v="77.352941176470594"/>
    <x v="4"/>
    <x v="14"/>
    <x v="1928"/>
    <x v="6"/>
    <x v="4"/>
    <d v="2013-05-07T15:33:1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x v="1472"/>
    <n v="42.8"/>
    <x v="4"/>
    <x v="14"/>
    <x v="1929"/>
    <x v="5"/>
    <x v="6"/>
    <d v="2011-07-05T00:31:0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x v="74"/>
    <n v="48.846153846153847"/>
    <x v="4"/>
    <x v="14"/>
    <x v="1930"/>
    <x v="5"/>
    <x v="4"/>
    <d v="2013-07-07T13:24:42"/>
    <s v="Jul"/>
    <s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x v="1473"/>
    <n v="48.240400000000001"/>
    <x v="4"/>
    <x v="14"/>
    <x v="1931"/>
    <x v="5"/>
    <x v="5"/>
    <d v="2012-05-22T03:30:00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x v="1474"/>
    <n v="70.212500000000006"/>
    <x v="4"/>
    <x v="14"/>
    <x v="1932"/>
    <x v="1"/>
    <x v="5"/>
    <d v="2012-01-24T19:26:13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x v="1475"/>
    <n v="94.054545454545448"/>
    <x v="4"/>
    <x v="14"/>
    <x v="1933"/>
    <x v="10"/>
    <x v="3"/>
    <d v="2014-09-27T03:08:27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x v="1476"/>
    <n v="80.272727272727266"/>
    <x v="4"/>
    <x v="14"/>
    <x v="1934"/>
    <x v="4"/>
    <x v="6"/>
    <d v="2011-12-25T05:00:00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x v="1477"/>
    <n v="54.2"/>
    <x v="4"/>
    <x v="14"/>
    <x v="1935"/>
    <x v="5"/>
    <x v="3"/>
    <d v="2014-06-21T04:59:00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x v="1478"/>
    <n v="60.26903448275862"/>
    <x v="4"/>
    <x v="14"/>
    <x v="1936"/>
    <x v="4"/>
    <x v="6"/>
    <d v="2011-12-06T05:59:00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x v="1479"/>
    <n v="38.740344827586206"/>
    <x v="4"/>
    <x v="14"/>
    <x v="1937"/>
    <x v="5"/>
    <x v="5"/>
    <d v="2012-06-15T03:59:00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x v="1480"/>
    <n v="152.54385964912279"/>
    <x v="4"/>
    <x v="14"/>
    <x v="1938"/>
    <x v="0"/>
    <x v="4"/>
    <d v="2013-07-02T05:00:00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x v="1076"/>
    <n v="115.3125"/>
    <x v="4"/>
    <x v="14"/>
    <x v="1939"/>
    <x v="2"/>
    <x v="4"/>
    <d v="2013-03-10T22:38:28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x v="1481"/>
    <n v="35.838709677419352"/>
    <x v="4"/>
    <x v="14"/>
    <x v="1940"/>
    <x v="5"/>
    <x v="6"/>
    <d v="2011-06-15T03:59:00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x v="1482"/>
    <n v="64.570118779438872"/>
    <x v="2"/>
    <x v="30"/>
    <x v="1941"/>
    <x v="6"/>
    <x v="3"/>
    <d v="2014-05-15T06:58:51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x v="1483"/>
    <n v="87.436000000000007"/>
    <x v="2"/>
    <x v="30"/>
    <x v="1942"/>
    <x v="6"/>
    <x v="6"/>
    <d v="2011-07-04T19:52:20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x v="1484"/>
    <n v="68.815577078288939"/>
    <x v="2"/>
    <x v="30"/>
    <x v="1943"/>
    <x v="0"/>
    <x v="2"/>
    <d v="2016-08-11T06:28:3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x v="1485"/>
    <n v="176.200223588597"/>
    <x v="2"/>
    <x v="30"/>
    <x v="1944"/>
    <x v="6"/>
    <x v="3"/>
    <d v="2014-05-01T14:01:30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x v="1486"/>
    <n v="511.79117647058825"/>
    <x v="2"/>
    <x v="30"/>
    <x v="1945"/>
    <x v="0"/>
    <x v="0"/>
    <d v="2015-07-12T06:02:38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x v="1487"/>
    <n v="160.44285714285715"/>
    <x v="2"/>
    <x v="30"/>
    <x v="1946"/>
    <x v="2"/>
    <x v="3"/>
    <d v="2014-04-20T02:36:01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x v="1488"/>
    <n v="35.003043478260871"/>
    <x v="2"/>
    <x v="30"/>
    <x v="1947"/>
    <x v="9"/>
    <x v="8"/>
    <d v="2009-11-23T05:59:00"/>
    <s v="Nov"/>
    <s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x v="1489"/>
    <n v="188.50671378091872"/>
    <x v="2"/>
    <x v="30"/>
    <x v="1948"/>
    <x v="6"/>
    <x v="2"/>
    <d v="2016-06-06T17:02:00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x v="1490"/>
    <n v="56.204984093319197"/>
    <x v="2"/>
    <x v="30"/>
    <x v="1949"/>
    <x v="0"/>
    <x v="3"/>
    <d v="2014-07-10T10:09:11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x v="1491"/>
    <n v="51.3054157782516"/>
    <x v="2"/>
    <x v="30"/>
    <x v="1950"/>
    <x v="7"/>
    <x v="6"/>
    <d v="2011-04-22T04:21:13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x v="1492"/>
    <n v="127.36450839328538"/>
    <x v="2"/>
    <x v="30"/>
    <x v="1951"/>
    <x v="9"/>
    <x v="2"/>
    <d v="2016-11-07T11:05:37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x v="1493"/>
    <n v="101.85532258064516"/>
    <x v="2"/>
    <x v="30"/>
    <x v="1952"/>
    <x v="8"/>
    <x v="4"/>
    <d v="2013-10-16T14:33:35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x v="1494"/>
    <n v="230.55782312925169"/>
    <x v="2"/>
    <x v="30"/>
    <x v="1953"/>
    <x v="2"/>
    <x v="5"/>
    <d v="2012-03-02T03:00:00"/>
    <s v="Mar"/>
    <s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x v="1495"/>
    <n v="842.10602409638557"/>
    <x v="2"/>
    <x v="30"/>
    <x v="1954"/>
    <x v="1"/>
    <x v="2"/>
    <d v="2016-03-12T05:00:00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x v="1496"/>
    <n v="577.27593103448271"/>
    <x v="2"/>
    <x v="30"/>
    <x v="1955"/>
    <x v="6"/>
    <x v="5"/>
    <d v="2012-05-23T19:00:00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x v="1497"/>
    <n v="483.34246575342468"/>
    <x v="2"/>
    <x v="30"/>
    <x v="1956"/>
    <x v="7"/>
    <x v="0"/>
    <d v="2015-04-18T21:10:05"/>
    <s v="Apr"/>
    <s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x v="1498"/>
    <n v="76.138500000000008"/>
    <x v="2"/>
    <x v="30"/>
    <x v="1957"/>
    <x v="8"/>
    <x v="5"/>
    <d v="2012-10-27T02:21:53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x v="1499"/>
    <n v="74.107684365781708"/>
    <x v="2"/>
    <x v="30"/>
    <x v="1958"/>
    <x v="2"/>
    <x v="4"/>
    <d v="2013-03-23T22:42:41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x v="1500"/>
    <n v="36.965660377358489"/>
    <x v="2"/>
    <x v="30"/>
    <x v="1959"/>
    <x v="10"/>
    <x v="3"/>
    <d v="2014-10-01T00:00:00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x v="1501"/>
    <n v="2500.969696969697"/>
    <x v="2"/>
    <x v="30"/>
    <x v="1960"/>
    <x v="4"/>
    <x v="3"/>
    <d v="2014-12-21T08:42:21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x v="1502"/>
    <n v="67.690214329454989"/>
    <x v="2"/>
    <x v="30"/>
    <x v="1961"/>
    <x v="10"/>
    <x v="5"/>
    <d v="2012-10-06T03:59:00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x v="1503"/>
    <n v="63.04738562091503"/>
    <x v="2"/>
    <x v="30"/>
    <x v="1962"/>
    <x v="6"/>
    <x v="3"/>
    <d v="2014-05-13T18:43:56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x v="1504"/>
    <n v="117.6"/>
    <x v="2"/>
    <x v="30"/>
    <x v="1963"/>
    <x v="10"/>
    <x v="3"/>
    <d v="2014-09-16T10:18:54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x v="1505"/>
    <n v="180.75185011709601"/>
    <x v="2"/>
    <x v="30"/>
    <x v="1964"/>
    <x v="7"/>
    <x v="2"/>
    <d v="2016-04-22T06:32:5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x v="1506"/>
    <n v="127.32038834951456"/>
    <x v="2"/>
    <x v="30"/>
    <x v="1965"/>
    <x v="11"/>
    <x v="6"/>
    <d v="2012-01-12T01:00:00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x v="1507"/>
    <n v="136.6444745538665"/>
    <x v="2"/>
    <x v="30"/>
    <x v="1966"/>
    <x v="3"/>
    <x v="3"/>
    <d v="2014-08-14T12:58:18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x v="1508"/>
    <n v="182.78024691358024"/>
    <x v="2"/>
    <x v="30"/>
    <x v="1967"/>
    <x v="6"/>
    <x v="3"/>
    <d v="2014-05-01T15:55:29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x v="1509"/>
    <n v="279.37843137254902"/>
    <x v="2"/>
    <x v="30"/>
    <x v="1968"/>
    <x v="4"/>
    <x v="2"/>
    <d v="2016-12-03T15:05:15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x v="1510"/>
    <n v="61.375728669846318"/>
    <x v="2"/>
    <x v="30"/>
    <x v="1969"/>
    <x v="3"/>
    <x v="2"/>
    <d v="2016-08-05T19:01:08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x v="1511"/>
    <n v="80.727532097004286"/>
    <x v="2"/>
    <x v="30"/>
    <x v="1970"/>
    <x v="2"/>
    <x v="4"/>
    <d v="2013-04-20T03:38:21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x v="1512"/>
    <n v="272.35590732591254"/>
    <x v="2"/>
    <x v="30"/>
    <x v="1971"/>
    <x v="9"/>
    <x v="4"/>
    <d v="2013-11-15T04:00:00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x v="1513"/>
    <n v="70.848739495798313"/>
    <x v="2"/>
    <x v="30"/>
    <x v="1972"/>
    <x v="9"/>
    <x v="5"/>
    <d v="2012-11-18T01:17:24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x v="1514"/>
    <n v="247.94003412969283"/>
    <x v="2"/>
    <x v="30"/>
    <x v="1973"/>
    <x v="0"/>
    <x v="2"/>
    <d v="2016-08-06T07:00:00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x v="1515"/>
    <n v="186.81393034825871"/>
    <x v="2"/>
    <x v="30"/>
    <x v="1974"/>
    <x v="0"/>
    <x v="4"/>
    <d v="2013-08-19T08:01:09"/>
    <s v="Aug"/>
    <s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x v="1516"/>
    <n v="131.98948616600788"/>
    <x v="2"/>
    <x v="30"/>
    <x v="1975"/>
    <x v="2"/>
    <x v="4"/>
    <d v="2013-03-10T18:07:31"/>
    <s v="Mar"/>
    <s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x v="1517"/>
    <n v="29.310782241014799"/>
    <x v="2"/>
    <x v="30"/>
    <x v="1976"/>
    <x v="0"/>
    <x v="4"/>
    <d v="2013-07-13T21:35:25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x v="1518"/>
    <n v="245.02436053593178"/>
    <x v="2"/>
    <x v="30"/>
    <x v="1977"/>
    <x v="4"/>
    <x v="0"/>
    <d v="2015-12-19T07:59:0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x v="1519"/>
    <n v="1323.2540463917526"/>
    <x v="2"/>
    <x v="30"/>
    <x v="1978"/>
    <x v="5"/>
    <x v="5"/>
    <d v="2012-06-12T07:00:00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x v="1520"/>
    <n v="282.65966789667897"/>
    <x v="2"/>
    <x v="30"/>
    <x v="1979"/>
    <x v="9"/>
    <x v="0"/>
    <d v="2015-11-19T04:59:00"/>
    <s v="Nov"/>
    <s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x v="1521"/>
    <n v="91.214401028277635"/>
    <x v="2"/>
    <x v="30"/>
    <x v="1980"/>
    <x v="2"/>
    <x v="2"/>
    <d v="2016-04-03T12:01:0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x v="1522"/>
    <n v="31.75"/>
    <x v="8"/>
    <x v="31"/>
    <x v="1981"/>
    <x v="0"/>
    <x v="3"/>
    <d v="2014-07-09T17:24:25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x v="109"/>
    <e v="#DIV/0!"/>
    <x v="8"/>
    <x v="31"/>
    <x v="1982"/>
    <x v="4"/>
    <x v="2"/>
    <d v="2016-12-04T15:04:47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x v="1523"/>
    <n v="88.6875"/>
    <x v="8"/>
    <x v="31"/>
    <x v="1983"/>
    <x v="10"/>
    <x v="2"/>
    <d v="2016-09-02T07:00:00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x v="1524"/>
    <n v="453.14285714285717"/>
    <x v="8"/>
    <x v="31"/>
    <x v="1984"/>
    <x v="9"/>
    <x v="3"/>
    <d v="2014-11-30T19:58:01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x v="1525"/>
    <n v="12.75"/>
    <x v="8"/>
    <x v="31"/>
    <x v="1985"/>
    <x v="3"/>
    <x v="2"/>
    <d v="2016-08-02T23:00:00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x v="833"/>
    <n v="1"/>
    <x v="8"/>
    <x v="31"/>
    <x v="1986"/>
    <x v="2"/>
    <x v="2"/>
    <d v="2016-03-14T09:24:43"/>
    <s v="Mar"/>
    <s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x v="1526"/>
    <n v="83.428571428571431"/>
    <x v="8"/>
    <x v="31"/>
    <x v="1987"/>
    <x v="1"/>
    <x v="0"/>
    <d v="2015-03-01T15:21:16"/>
    <s v="Mar"/>
    <s v="2015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x v="151"/>
    <n v="25"/>
    <x v="8"/>
    <x v="31"/>
    <x v="1988"/>
    <x v="3"/>
    <x v="0"/>
    <d v="2015-08-20T18:19:02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x v="460"/>
    <n v="50"/>
    <x v="8"/>
    <x v="31"/>
    <x v="1989"/>
    <x v="4"/>
    <x v="2"/>
    <d v="2016-12-11T16:20:08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x v="1527"/>
    <n v="101.8"/>
    <x v="8"/>
    <x v="31"/>
    <x v="1990"/>
    <x v="1"/>
    <x v="2"/>
    <d v="2016-02-13T04:42:12"/>
    <s v="Feb"/>
    <s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x v="1528"/>
    <n v="46.666666666666664"/>
    <x v="8"/>
    <x v="31"/>
    <x v="1991"/>
    <x v="0"/>
    <x v="0"/>
    <d v="2015-07-03T21:26:26"/>
    <s v="Jul"/>
    <s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x v="1529"/>
    <n v="1"/>
    <x v="8"/>
    <x v="31"/>
    <x v="1992"/>
    <x v="1"/>
    <x v="0"/>
    <d v="2015-02-18T03:26:31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x v="109"/>
    <e v="#DIV/0!"/>
    <x v="8"/>
    <x v="31"/>
    <x v="1993"/>
    <x v="4"/>
    <x v="0"/>
    <d v="2015-12-21T14:07:17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x v="109"/>
    <e v="#DIV/0!"/>
    <x v="8"/>
    <x v="31"/>
    <x v="1994"/>
    <x v="9"/>
    <x v="2"/>
    <d v="2016-12-07T01:09:0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x v="1530"/>
    <n v="26"/>
    <x v="8"/>
    <x v="31"/>
    <x v="1995"/>
    <x v="0"/>
    <x v="0"/>
    <d v="2015-07-16T21:38:56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x v="109"/>
    <e v="#DIV/0!"/>
    <x v="8"/>
    <x v="31"/>
    <x v="1996"/>
    <x v="0"/>
    <x v="3"/>
    <d v="2014-07-10T19:40:11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x v="109"/>
    <e v="#DIV/0!"/>
    <x v="8"/>
    <x v="31"/>
    <x v="1997"/>
    <x v="3"/>
    <x v="3"/>
    <d v="2014-08-26T22:20:12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x v="1531"/>
    <n v="218.33333333333334"/>
    <x v="8"/>
    <x v="31"/>
    <x v="1998"/>
    <x v="0"/>
    <x v="3"/>
    <d v="2014-08-01T02:50:38"/>
    <s v="Aug"/>
    <s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x v="1532"/>
    <n v="33.714285714285715"/>
    <x v="8"/>
    <x v="31"/>
    <x v="1999"/>
    <x v="9"/>
    <x v="3"/>
    <d v="2014-11-13T12:35:08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x v="856"/>
    <n v="25"/>
    <x v="8"/>
    <x v="31"/>
    <x v="2000"/>
    <x v="11"/>
    <x v="0"/>
    <d v="2016-01-06T22:50:13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x v="1533"/>
    <n v="128.38790470372632"/>
    <x v="2"/>
    <x v="30"/>
    <x v="2001"/>
    <x v="5"/>
    <x v="0"/>
    <d v="2015-06-12T20:00:0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x v="1534"/>
    <n v="78.834261818181815"/>
    <x v="2"/>
    <x v="30"/>
    <x v="2002"/>
    <x v="11"/>
    <x v="2"/>
    <d v="2017-01-23T17:05:43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x v="1535"/>
    <n v="91.764705882352942"/>
    <x v="2"/>
    <x v="30"/>
    <x v="2003"/>
    <x v="0"/>
    <x v="7"/>
    <d v="2010-07-02T23:00:00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x v="1536"/>
    <n v="331.10237288135596"/>
    <x v="2"/>
    <x v="30"/>
    <x v="2004"/>
    <x v="0"/>
    <x v="3"/>
    <d v="2014-07-10T14:31:0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x v="1537"/>
    <n v="194.26193717277485"/>
    <x v="2"/>
    <x v="30"/>
    <x v="2005"/>
    <x v="8"/>
    <x v="4"/>
    <d v="2013-10-16T03:59:00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x v="1538"/>
    <n v="408.97689768976898"/>
    <x v="2"/>
    <x v="30"/>
    <x v="2006"/>
    <x v="9"/>
    <x v="3"/>
    <d v="2014-12-03T13:00:45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x v="1539"/>
    <n v="84.459270072992695"/>
    <x v="2"/>
    <x v="30"/>
    <x v="2007"/>
    <x v="0"/>
    <x v="7"/>
    <d v="2010-08-24T04:00:0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x v="1540"/>
    <n v="44.853658536585364"/>
    <x v="2"/>
    <x v="30"/>
    <x v="2008"/>
    <x v="10"/>
    <x v="6"/>
    <d v="2011-09-19T14:30:22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x v="1541"/>
    <n v="383.3643216080402"/>
    <x v="2"/>
    <x v="30"/>
    <x v="2009"/>
    <x v="9"/>
    <x v="2"/>
    <d v="2016-11-23T08:45:43"/>
    <s v="Nov"/>
    <s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x v="1542"/>
    <n v="55.276856649395505"/>
    <x v="2"/>
    <x v="30"/>
    <x v="2010"/>
    <x v="3"/>
    <x v="2"/>
    <d v="2016-08-18T23:54:51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x v="1543"/>
    <n v="422.02059732234807"/>
    <x v="2"/>
    <x v="30"/>
    <x v="2011"/>
    <x v="11"/>
    <x v="0"/>
    <d v="2016-01-11T23:00:0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x v="1544"/>
    <n v="64.180327868852459"/>
    <x v="2"/>
    <x v="30"/>
    <x v="2012"/>
    <x v="1"/>
    <x v="0"/>
    <d v="2015-02-05T19:44:01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x v="1545"/>
    <n v="173.57781674704077"/>
    <x v="2"/>
    <x v="30"/>
    <x v="2013"/>
    <x v="5"/>
    <x v="2"/>
    <d v="2016-07-08T23:03:34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x v="1546"/>
    <n v="88.601680840609291"/>
    <x v="2"/>
    <x v="30"/>
    <x v="2014"/>
    <x v="2"/>
    <x v="4"/>
    <d v="2013-03-25T04:08:59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x v="1547"/>
    <n v="50.222283950617282"/>
    <x v="2"/>
    <x v="30"/>
    <x v="2015"/>
    <x v="10"/>
    <x v="6"/>
    <d v="2011-09-09T21:02:43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x v="1548"/>
    <n v="192.38876826722338"/>
    <x v="2"/>
    <x v="30"/>
    <x v="2016"/>
    <x v="2"/>
    <x v="4"/>
    <d v="2013-03-09T21:08:19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x v="1549"/>
    <n v="73.416901408450698"/>
    <x v="2"/>
    <x v="30"/>
    <x v="2017"/>
    <x v="2"/>
    <x v="5"/>
    <d v="2012-03-24T04:00:00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x v="1550"/>
    <n v="147.68495555555555"/>
    <x v="2"/>
    <x v="30"/>
    <x v="2018"/>
    <x v="3"/>
    <x v="0"/>
    <d v="2015-08-13T08:46:49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x v="1551"/>
    <n v="108.96848314606741"/>
    <x v="2"/>
    <x v="30"/>
    <x v="2019"/>
    <x v="10"/>
    <x v="2"/>
    <d v="2016-09-22T17:00:21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x v="1552"/>
    <n v="23.647540983606557"/>
    <x v="2"/>
    <x v="30"/>
    <x v="2020"/>
    <x v="6"/>
    <x v="3"/>
    <d v="2014-05-14T23:04:00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x v="1553"/>
    <n v="147.94736842105263"/>
    <x v="2"/>
    <x v="30"/>
    <x v="2021"/>
    <x v="10"/>
    <x v="3"/>
    <d v="2014-09-24T01:41:37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x v="1554"/>
    <n v="385.03692307692307"/>
    <x v="2"/>
    <x v="30"/>
    <x v="2022"/>
    <x v="5"/>
    <x v="2"/>
    <d v="2016-06-11T13:39:3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x v="1555"/>
    <n v="457.39093484419266"/>
    <x v="2"/>
    <x v="30"/>
    <x v="2023"/>
    <x v="5"/>
    <x v="0"/>
    <d v="2015-06-11T10:05:53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x v="1556"/>
    <n v="222.99047619047619"/>
    <x v="2"/>
    <x v="30"/>
    <x v="2024"/>
    <x v="3"/>
    <x v="5"/>
    <d v="2012-08-13T03:00:00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x v="1557"/>
    <n v="220.74074074074073"/>
    <x v="2"/>
    <x v="30"/>
    <x v="2025"/>
    <x v="5"/>
    <x v="0"/>
    <d v="2015-06-11T04:25:46"/>
    <s v="Jun"/>
    <s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x v="1558"/>
    <n v="73.503898678414089"/>
    <x v="2"/>
    <x v="30"/>
    <x v="2026"/>
    <x v="7"/>
    <x v="3"/>
    <d v="2014-04-21T03:59:00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x v="1559"/>
    <n v="223.09647495361781"/>
    <x v="2"/>
    <x v="30"/>
    <x v="2027"/>
    <x v="2"/>
    <x v="0"/>
    <d v="2015-03-30T18:31:59"/>
    <s v="Mar"/>
    <s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x v="1560"/>
    <n v="47.911392405063289"/>
    <x v="2"/>
    <x v="30"/>
    <x v="2028"/>
    <x v="2"/>
    <x v="7"/>
    <d v="2010-03-15T21:55:00"/>
    <s v="Mar"/>
    <s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x v="1561"/>
    <n v="96.063829787234042"/>
    <x v="2"/>
    <x v="30"/>
    <x v="2029"/>
    <x v="3"/>
    <x v="3"/>
    <d v="2014-08-27T00:31:21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x v="1562"/>
    <n v="118.6144"/>
    <x v="2"/>
    <x v="30"/>
    <x v="2030"/>
    <x v="9"/>
    <x v="5"/>
    <d v="2012-11-29T23:54:56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x v="1563"/>
    <n v="118.45472440944881"/>
    <x v="2"/>
    <x v="30"/>
    <x v="2031"/>
    <x v="11"/>
    <x v="3"/>
    <d v="2015-01-09T01:00:00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x v="1564"/>
    <n v="143.21468926553672"/>
    <x v="2"/>
    <x v="30"/>
    <x v="2032"/>
    <x v="4"/>
    <x v="2"/>
    <d v="2016-12-15T05:00:00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x v="1565"/>
    <n v="282.71518987341773"/>
    <x v="2"/>
    <x v="30"/>
    <x v="2033"/>
    <x v="7"/>
    <x v="3"/>
    <d v="2014-04-26T01:58:38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x v="1566"/>
    <n v="593.93620078740162"/>
    <x v="2"/>
    <x v="30"/>
    <x v="2034"/>
    <x v="7"/>
    <x v="0"/>
    <d v="2015-05-07T06:58:0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x v="1567"/>
    <n v="262.15704968944101"/>
    <x v="2"/>
    <x v="30"/>
    <x v="2035"/>
    <x v="4"/>
    <x v="0"/>
    <d v="2015-12-19T01:00:0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x v="1568"/>
    <n v="46.580778301886795"/>
    <x v="2"/>
    <x v="30"/>
    <x v="2036"/>
    <x v="6"/>
    <x v="3"/>
    <d v="2014-05-09T20:45:19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x v="1569"/>
    <n v="70.041118881118877"/>
    <x v="2"/>
    <x v="30"/>
    <x v="2037"/>
    <x v="9"/>
    <x v="4"/>
    <d v="2013-12-30T06:02:33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x v="1570"/>
    <n v="164.90686274509804"/>
    <x v="2"/>
    <x v="30"/>
    <x v="2038"/>
    <x v="5"/>
    <x v="4"/>
    <d v="2013-07-01T18:00:00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x v="1571"/>
    <n v="449.26385224274406"/>
    <x v="2"/>
    <x v="30"/>
    <x v="2039"/>
    <x v="4"/>
    <x v="2"/>
    <d v="2016-12-01T04:59:00"/>
    <s v="Dec"/>
    <s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x v="1572"/>
    <n v="27.472841328413285"/>
    <x v="2"/>
    <x v="30"/>
    <x v="2040"/>
    <x v="9"/>
    <x v="4"/>
    <d v="2013-11-15T23:15:0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x v="1573"/>
    <n v="143.97499999999999"/>
    <x v="2"/>
    <x v="30"/>
    <x v="2041"/>
    <x v="9"/>
    <x v="2"/>
    <d v="2016-11-10T13:37:07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x v="1574"/>
    <n v="88.23571428571428"/>
    <x v="2"/>
    <x v="30"/>
    <x v="2042"/>
    <x v="4"/>
    <x v="0"/>
    <d v="2016-01-22T16:59:34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x v="1575"/>
    <n v="36.326424870466319"/>
    <x v="2"/>
    <x v="30"/>
    <x v="2043"/>
    <x v="9"/>
    <x v="2"/>
    <d v="2016-12-11T04:59:00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x v="1576"/>
    <n v="90.177777777777777"/>
    <x v="2"/>
    <x v="30"/>
    <x v="2044"/>
    <x v="5"/>
    <x v="0"/>
    <d v="2015-06-13T16:25:14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x v="1577"/>
    <n v="152.62361216730039"/>
    <x v="2"/>
    <x v="30"/>
    <x v="2045"/>
    <x v="0"/>
    <x v="5"/>
    <d v="2012-07-09T02:07:27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x v="1578"/>
    <n v="55.806451612903224"/>
    <x v="2"/>
    <x v="30"/>
    <x v="2046"/>
    <x v="6"/>
    <x v="4"/>
    <d v="2013-05-23T04:07:2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x v="1579"/>
    <n v="227.85327313769753"/>
    <x v="2"/>
    <x v="30"/>
    <x v="2047"/>
    <x v="7"/>
    <x v="0"/>
    <d v="2015-04-17T00:00:0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x v="1580"/>
    <n v="91.82989803350327"/>
    <x v="2"/>
    <x v="30"/>
    <x v="2048"/>
    <x v="6"/>
    <x v="4"/>
    <d v="2013-05-23T15:38:11"/>
    <s v="May"/>
    <s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x v="1581"/>
    <n v="80.991037735849048"/>
    <x v="2"/>
    <x v="30"/>
    <x v="2049"/>
    <x v="9"/>
    <x v="4"/>
    <d v="2013-12-02T22:59:00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x v="1582"/>
    <n v="278.39411764705881"/>
    <x v="2"/>
    <x v="30"/>
    <x v="2050"/>
    <x v="6"/>
    <x v="0"/>
    <d v="2015-05-31T01:42:58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x v="1583"/>
    <n v="43.095041322314053"/>
    <x v="2"/>
    <x v="30"/>
    <x v="2051"/>
    <x v="4"/>
    <x v="4"/>
    <d v="2013-12-26T00:32:17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x v="1584"/>
    <n v="326.29205175600737"/>
    <x v="2"/>
    <x v="30"/>
    <x v="2052"/>
    <x v="1"/>
    <x v="2"/>
    <d v="2016-02-20T02:00:53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x v="1585"/>
    <n v="41.743801652892564"/>
    <x v="2"/>
    <x v="30"/>
    <x v="2053"/>
    <x v="9"/>
    <x v="0"/>
    <d v="2015-11-25T15:49:11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x v="1586"/>
    <n v="64.020933977455712"/>
    <x v="2"/>
    <x v="30"/>
    <x v="2054"/>
    <x v="6"/>
    <x v="3"/>
    <d v="2014-05-02T12:30:10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x v="1587"/>
    <n v="99.455445544554451"/>
    <x v="2"/>
    <x v="30"/>
    <x v="2055"/>
    <x v="4"/>
    <x v="3"/>
    <d v="2014-12-03T04:00:00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x v="1588"/>
    <n v="138.49458483754512"/>
    <x v="2"/>
    <x v="30"/>
    <x v="2056"/>
    <x v="7"/>
    <x v="4"/>
    <d v="2013-04-17T18:15:42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x v="1589"/>
    <n v="45.547792792792798"/>
    <x v="2"/>
    <x v="30"/>
    <x v="2057"/>
    <x v="1"/>
    <x v="2"/>
    <d v="2016-02-26T11:52:12"/>
    <s v="Feb"/>
    <s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x v="1590"/>
    <n v="10.507317073170732"/>
    <x v="2"/>
    <x v="30"/>
    <x v="2058"/>
    <x v="1"/>
    <x v="0"/>
    <d v="2015-03-02T20:00:0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x v="1591"/>
    <n v="114.76533333333333"/>
    <x v="2"/>
    <x v="30"/>
    <x v="2059"/>
    <x v="11"/>
    <x v="0"/>
    <d v="2016-01-31T21:59:0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x v="1592"/>
    <n v="35.997067448680355"/>
    <x v="2"/>
    <x v="30"/>
    <x v="2060"/>
    <x v="5"/>
    <x v="3"/>
    <d v="2014-07-23T15:25:50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x v="1593"/>
    <n v="154.17142857142858"/>
    <x v="2"/>
    <x v="30"/>
    <x v="2061"/>
    <x v="11"/>
    <x v="2"/>
    <d v="2016-12-31T18:20:54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x v="1594"/>
    <n v="566.38916256157631"/>
    <x v="2"/>
    <x v="30"/>
    <x v="2062"/>
    <x v="2"/>
    <x v="2"/>
    <d v="2016-03-24T08:11:38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x v="1595"/>
    <n v="120.85714285714286"/>
    <x v="2"/>
    <x v="30"/>
    <x v="2063"/>
    <x v="6"/>
    <x v="2"/>
    <d v="2016-05-15T17:35:01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x v="1596"/>
    <n v="86.163845492085343"/>
    <x v="2"/>
    <x v="30"/>
    <x v="2064"/>
    <x v="6"/>
    <x v="4"/>
    <d v="2013-05-31T12:00:00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x v="1597"/>
    <n v="51.212114395886893"/>
    <x v="2"/>
    <x v="30"/>
    <x v="2065"/>
    <x v="4"/>
    <x v="4"/>
    <d v="2013-12-25T08:00:29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x v="1598"/>
    <n v="67.261538461538464"/>
    <x v="2"/>
    <x v="30"/>
    <x v="2066"/>
    <x v="3"/>
    <x v="3"/>
    <d v="2014-08-23T18:31:23"/>
    <s v="Aug"/>
    <s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x v="1599"/>
    <n v="62.8"/>
    <x v="2"/>
    <x v="30"/>
    <x v="2067"/>
    <x v="6"/>
    <x v="0"/>
    <d v="2015-05-24T20:29:36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x v="1600"/>
    <n v="346.13118421052633"/>
    <x v="2"/>
    <x v="30"/>
    <x v="2068"/>
    <x v="8"/>
    <x v="2"/>
    <d v="2016-10-20T20:11:55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x v="1601"/>
    <n v="244.11912547528519"/>
    <x v="2"/>
    <x v="30"/>
    <x v="2069"/>
    <x v="11"/>
    <x v="0"/>
    <d v="2016-01-02T23:19:51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x v="1602"/>
    <n v="259.25424836601309"/>
    <x v="2"/>
    <x v="30"/>
    <x v="2070"/>
    <x v="5"/>
    <x v="2"/>
    <d v="2016-06-28T15:45:23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x v="1603"/>
    <n v="201.96402877697841"/>
    <x v="2"/>
    <x v="30"/>
    <x v="2071"/>
    <x v="10"/>
    <x v="2"/>
    <d v="2016-10-02T06:41:24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x v="1604"/>
    <n v="226.20857142857142"/>
    <x v="2"/>
    <x v="30"/>
    <x v="2072"/>
    <x v="6"/>
    <x v="2"/>
    <d v="2016-05-07T13:57:1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x v="1605"/>
    <n v="324.69"/>
    <x v="2"/>
    <x v="30"/>
    <x v="2073"/>
    <x v="7"/>
    <x v="0"/>
    <d v="2015-05-08T16:01:58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x v="78"/>
    <n v="205"/>
    <x v="2"/>
    <x v="30"/>
    <x v="2074"/>
    <x v="6"/>
    <x v="2"/>
    <d v="2016-05-06T19:49:4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x v="1606"/>
    <n v="20.465926829268295"/>
    <x v="2"/>
    <x v="30"/>
    <x v="2075"/>
    <x v="0"/>
    <x v="4"/>
    <d v="2013-07-25T16:21:28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x v="1607"/>
    <n v="116.35303146309367"/>
    <x v="2"/>
    <x v="30"/>
    <x v="2076"/>
    <x v="0"/>
    <x v="3"/>
    <d v="2014-07-23T21:08:09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x v="1608"/>
    <n v="307.20212765957444"/>
    <x v="2"/>
    <x v="30"/>
    <x v="2077"/>
    <x v="6"/>
    <x v="0"/>
    <d v="2015-06-05T21:00:0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x v="1609"/>
    <n v="546.6875"/>
    <x v="2"/>
    <x v="30"/>
    <x v="2078"/>
    <x v="4"/>
    <x v="2"/>
    <d v="2016-12-18T18:30:57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x v="1610"/>
    <n v="47.474464579901152"/>
    <x v="2"/>
    <x v="30"/>
    <x v="2079"/>
    <x v="5"/>
    <x v="0"/>
    <d v="2015-06-25T19:00:0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x v="1611"/>
    <n v="101.56"/>
    <x v="2"/>
    <x v="30"/>
    <x v="2080"/>
    <x v="9"/>
    <x v="0"/>
    <d v="2015-11-11T23:58:2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x v="1612"/>
    <n v="72.909090909090907"/>
    <x v="4"/>
    <x v="14"/>
    <x v="2081"/>
    <x v="6"/>
    <x v="5"/>
    <d v="2012-05-16T04:59:00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x v="1613"/>
    <n v="43.710526315789473"/>
    <x v="4"/>
    <x v="14"/>
    <x v="2082"/>
    <x v="8"/>
    <x v="6"/>
    <d v="2011-11-24T03:53:1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x v="1614"/>
    <n v="34"/>
    <x v="4"/>
    <x v="14"/>
    <x v="2083"/>
    <x v="5"/>
    <x v="5"/>
    <d v="2012-06-04T17:19:5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x v="1002"/>
    <n v="70.652173913043484"/>
    <x v="4"/>
    <x v="14"/>
    <x v="2084"/>
    <x v="6"/>
    <x v="3"/>
    <d v="2014-05-04T06:59:00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x v="1615"/>
    <n v="89.301204819277103"/>
    <x v="4"/>
    <x v="14"/>
    <x v="2085"/>
    <x v="0"/>
    <x v="5"/>
    <d v="2012-07-15T20:03:07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x v="1616"/>
    <n v="115.08571428571429"/>
    <x v="4"/>
    <x v="14"/>
    <x v="2086"/>
    <x v="4"/>
    <x v="6"/>
    <d v="2011-12-14T04:59:00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x v="1617"/>
    <n v="62.12"/>
    <x v="4"/>
    <x v="14"/>
    <x v="2087"/>
    <x v="10"/>
    <x v="6"/>
    <d v="2011-09-08T04:54:18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x v="1618"/>
    <n v="46.204266666666669"/>
    <x v="4"/>
    <x v="14"/>
    <x v="2088"/>
    <x v="10"/>
    <x v="7"/>
    <d v="2010-09-11T03:59:00"/>
    <s v="Sep"/>
    <s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x v="1619"/>
    <n v="48.54854838709678"/>
    <x v="4"/>
    <x v="14"/>
    <x v="2089"/>
    <x v="0"/>
    <x v="4"/>
    <d v="2013-08-02T01:49:5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x v="1620"/>
    <n v="57.520187499999999"/>
    <x v="4"/>
    <x v="14"/>
    <x v="2090"/>
    <x v="1"/>
    <x v="4"/>
    <d v="2013-02-24T09:09:15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x v="1621"/>
    <n v="88.147154471544724"/>
    <x v="4"/>
    <x v="14"/>
    <x v="2091"/>
    <x v="1"/>
    <x v="6"/>
    <d v="2011-03-01T20:00:00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x v="1622"/>
    <n v="110.49090909090908"/>
    <x v="4"/>
    <x v="14"/>
    <x v="2092"/>
    <x v="10"/>
    <x v="6"/>
    <d v="2011-10-07T16:58:52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x v="95"/>
    <n v="66.826086956521735"/>
    <x v="4"/>
    <x v="14"/>
    <x v="2093"/>
    <x v="9"/>
    <x v="5"/>
    <d v="2012-12-22T21:30:3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x v="1623"/>
    <n v="58.597222222222221"/>
    <x v="4"/>
    <x v="14"/>
    <x v="2094"/>
    <x v="1"/>
    <x v="5"/>
    <d v="2012-03-05T03:00:00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x v="31"/>
    <n v="113.63636363636364"/>
    <x v="4"/>
    <x v="14"/>
    <x v="2095"/>
    <x v="10"/>
    <x v="6"/>
    <d v="2011-10-02T17:36:13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x v="658"/>
    <n v="43.571428571428569"/>
    <x v="4"/>
    <x v="14"/>
    <x v="2096"/>
    <x v="9"/>
    <x v="5"/>
    <d v="2012-10-26T03:59:00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x v="31"/>
    <n v="78.94736842105263"/>
    <x v="4"/>
    <x v="14"/>
    <x v="2097"/>
    <x v="9"/>
    <x v="6"/>
    <d v="2011-12-01T15:02:15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x v="1415"/>
    <n v="188.125"/>
    <x v="4"/>
    <x v="14"/>
    <x v="2098"/>
    <x v="2"/>
    <x v="5"/>
    <d v="2012-03-08T02:43:55"/>
    <s v="Mar"/>
    <s v="2012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x v="1624"/>
    <n v="63.031746031746032"/>
    <x v="4"/>
    <x v="14"/>
    <x v="2099"/>
    <x v="0"/>
    <x v="0"/>
    <d v="2015-07-02T03:40:0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x v="1625"/>
    <n v="30.37037037037037"/>
    <x v="4"/>
    <x v="14"/>
    <x v="2100"/>
    <x v="0"/>
    <x v="5"/>
    <d v="2012-06-30T03:59:00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x v="1626"/>
    <n v="51.477272727272727"/>
    <x v="4"/>
    <x v="14"/>
    <x v="2101"/>
    <x v="11"/>
    <x v="6"/>
    <d v="2012-02-13T03:35:14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x v="1627"/>
    <n v="35.789473684210527"/>
    <x v="4"/>
    <x v="14"/>
    <x v="2102"/>
    <x v="6"/>
    <x v="6"/>
    <d v="2011-05-05T20:50:48"/>
    <s v="May"/>
    <s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x v="1628"/>
    <n v="98.817391304347822"/>
    <x v="4"/>
    <x v="14"/>
    <x v="2103"/>
    <x v="9"/>
    <x v="5"/>
    <d v="2012-11-09T19:07:07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x v="1629"/>
    <n v="28"/>
    <x v="4"/>
    <x v="14"/>
    <x v="2104"/>
    <x v="6"/>
    <x v="4"/>
    <d v="2013-05-31T00:00:00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x v="1630"/>
    <n v="51.313131313131315"/>
    <x v="4"/>
    <x v="14"/>
    <x v="2105"/>
    <x v="4"/>
    <x v="3"/>
    <d v="2014-11-21T04:00:00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x v="1631"/>
    <n v="53.522727272727273"/>
    <x v="4"/>
    <x v="14"/>
    <x v="2106"/>
    <x v="11"/>
    <x v="5"/>
    <d v="2013-01-26T05:09:34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x v="1632"/>
    <n v="37.149310344827583"/>
    <x v="4"/>
    <x v="14"/>
    <x v="2107"/>
    <x v="9"/>
    <x v="3"/>
    <d v="2014-11-12T18:03:1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x v="1633"/>
    <n v="89.895287958115176"/>
    <x v="4"/>
    <x v="14"/>
    <x v="2108"/>
    <x v="10"/>
    <x v="5"/>
    <d v="2012-09-10T03:55:00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x v="1634"/>
    <n v="106.52500000000001"/>
    <x v="4"/>
    <x v="14"/>
    <x v="2109"/>
    <x v="0"/>
    <x v="0"/>
    <d v="2015-07-05T17:00:17"/>
    <s v="Jul"/>
    <s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x v="28"/>
    <n v="52.815789473684212"/>
    <x v="4"/>
    <x v="14"/>
    <x v="2110"/>
    <x v="6"/>
    <x v="3"/>
    <d v="2014-05-28T04:59:00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x v="1635"/>
    <n v="54.615384615384613"/>
    <x v="4"/>
    <x v="14"/>
    <x v="2111"/>
    <x v="0"/>
    <x v="6"/>
    <d v="2011-08-15T01:00:00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x v="31"/>
    <n v="27.272727272727273"/>
    <x v="4"/>
    <x v="14"/>
    <x v="2112"/>
    <x v="6"/>
    <x v="4"/>
    <d v="2013-04-15T22:16:33"/>
    <s v="Apr"/>
    <s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x v="1636"/>
    <n v="68.598130841121488"/>
    <x v="4"/>
    <x v="14"/>
    <x v="2113"/>
    <x v="10"/>
    <x v="3"/>
    <d v="2014-09-23T20:46:16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x v="1637"/>
    <n v="35.612244897959187"/>
    <x v="4"/>
    <x v="14"/>
    <x v="2114"/>
    <x v="9"/>
    <x v="7"/>
    <d v="2010-12-09T04:59:00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x v="1638"/>
    <n v="94.027777777777771"/>
    <x v="4"/>
    <x v="14"/>
    <x v="2115"/>
    <x v="1"/>
    <x v="6"/>
    <d v="2011-02-20T01:56:4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x v="1639"/>
    <n v="526.45652173913038"/>
    <x v="4"/>
    <x v="14"/>
    <x v="2116"/>
    <x v="10"/>
    <x v="5"/>
    <d v="2012-10-02T18:40:03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x v="1640"/>
    <n v="50.657142857142858"/>
    <x v="4"/>
    <x v="14"/>
    <x v="2117"/>
    <x v="9"/>
    <x v="0"/>
    <d v="2015-10-27T04:59:00"/>
    <s v="Oct"/>
    <s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x v="1641"/>
    <n v="79.182941176470578"/>
    <x v="4"/>
    <x v="14"/>
    <x v="2118"/>
    <x v="0"/>
    <x v="6"/>
    <d v="2011-07-24T20:08:5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x v="1266"/>
    <n v="91.590909090909093"/>
    <x v="4"/>
    <x v="14"/>
    <x v="2119"/>
    <x v="3"/>
    <x v="5"/>
    <d v="2012-08-16T03:07:25"/>
    <s v="Aug"/>
    <s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x v="1642"/>
    <n v="116.96275362318841"/>
    <x v="4"/>
    <x v="14"/>
    <x v="2120"/>
    <x v="4"/>
    <x v="4"/>
    <d v="2014-01-01T23:08:56"/>
    <s v="Jan"/>
    <s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x v="1643"/>
    <n v="28.4"/>
    <x v="6"/>
    <x v="17"/>
    <x v="2121"/>
    <x v="11"/>
    <x v="2"/>
    <d v="2017-01-11T17:49:08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x v="1644"/>
    <n v="103.33333333333333"/>
    <x v="6"/>
    <x v="17"/>
    <x v="2122"/>
    <x v="11"/>
    <x v="2"/>
    <d v="2017-01-07T07:12:49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x v="709"/>
    <n v="10"/>
    <x v="6"/>
    <x v="17"/>
    <x v="2123"/>
    <x v="1"/>
    <x v="7"/>
    <d v="2010-03-15T06:59:00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x v="1645"/>
    <n v="23"/>
    <x v="6"/>
    <x v="17"/>
    <x v="2124"/>
    <x v="9"/>
    <x v="7"/>
    <d v="2010-11-30T05:00:00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x v="1646"/>
    <n v="31.555555555555557"/>
    <x v="6"/>
    <x v="17"/>
    <x v="2125"/>
    <x v="3"/>
    <x v="0"/>
    <d v="2015-08-05T00:33:53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x v="833"/>
    <n v="5"/>
    <x v="6"/>
    <x v="17"/>
    <x v="2126"/>
    <x v="4"/>
    <x v="3"/>
    <d v="2014-12-08T23:21:27"/>
    <s v="Dec"/>
    <s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x v="1647"/>
    <n v="34.220338983050844"/>
    <x v="6"/>
    <x v="17"/>
    <x v="2127"/>
    <x v="2"/>
    <x v="0"/>
    <d v="2015-03-12T11:07:43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x v="874"/>
    <n v="25"/>
    <x v="6"/>
    <x v="17"/>
    <x v="2128"/>
    <x v="3"/>
    <x v="3"/>
    <d v="2014-09-21T18:32:49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x v="1648"/>
    <n v="19.666666666666668"/>
    <x v="6"/>
    <x v="17"/>
    <x v="2129"/>
    <x v="2"/>
    <x v="2"/>
    <d v="2016-03-10T00:35:00"/>
    <s v="Mar"/>
    <s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x v="1649"/>
    <n v="21.25"/>
    <x v="6"/>
    <x v="17"/>
    <x v="2130"/>
    <x v="3"/>
    <x v="3"/>
    <d v="2014-08-16T02:04:23"/>
    <s v="Aug"/>
    <s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x v="152"/>
    <n v="8.3333333333333339"/>
    <x v="6"/>
    <x v="17"/>
    <x v="2131"/>
    <x v="0"/>
    <x v="0"/>
    <d v="2015-07-12T04:58:11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x v="1650"/>
    <n v="21.34333333333333"/>
    <x v="6"/>
    <x v="17"/>
    <x v="2132"/>
    <x v="1"/>
    <x v="3"/>
    <d v="2014-02-03T11:41:32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x v="1462"/>
    <n v="5.333333333333333"/>
    <x v="6"/>
    <x v="17"/>
    <x v="2133"/>
    <x v="7"/>
    <x v="6"/>
    <d v="2011-04-24T06:59:00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x v="1651"/>
    <n v="34.666666666666664"/>
    <x v="6"/>
    <x v="17"/>
    <x v="2134"/>
    <x v="7"/>
    <x v="4"/>
    <d v="2013-04-27T21:16:31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x v="1652"/>
    <n v="21.727272727272727"/>
    <x v="6"/>
    <x v="17"/>
    <x v="2135"/>
    <x v="8"/>
    <x v="5"/>
    <d v="2012-10-04T23:07:13"/>
    <s v="Oct"/>
    <s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x v="1653"/>
    <n v="11.922499999999999"/>
    <x v="6"/>
    <x v="17"/>
    <x v="2136"/>
    <x v="8"/>
    <x v="4"/>
    <d v="2013-10-19T12:13:06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x v="1654"/>
    <n v="26.59737827715356"/>
    <x v="6"/>
    <x v="17"/>
    <x v="2137"/>
    <x v="4"/>
    <x v="3"/>
    <d v="2014-12-05T18:30:29"/>
    <s v="Dec"/>
    <s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x v="1655"/>
    <n v="10.666666666666666"/>
    <x v="6"/>
    <x v="17"/>
    <x v="2138"/>
    <x v="9"/>
    <x v="4"/>
    <d v="2013-11-09T01:18:59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x v="1656"/>
    <n v="29.035714285714285"/>
    <x v="6"/>
    <x v="17"/>
    <x v="2139"/>
    <x v="9"/>
    <x v="2"/>
    <d v="2016-11-03T18:00:08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x v="1657"/>
    <n v="50.909090909090907"/>
    <x v="6"/>
    <x v="17"/>
    <x v="2140"/>
    <x v="11"/>
    <x v="5"/>
    <d v="2013-01-11T20:00:24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x v="109"/>
    <e v="#DIV/0!"/>
    <x v="6"/>
    <x v="17"/>
    <x v="2141"/>
    <x v="9"/>
    <x v="3"/>
    <d v="2014-11-14T06:39:19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x v="1658"/>
    <n v="50.083333333333336"/>
    <x v="6"/>
    <x v="17"/>
    <x v="2142"/>
    <x v="11"/>
    <x v="0"/>
    <d v="2015-12-30T16:50:1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x v="1659"/>
    <n v="45"/>
    <x v="6"/>
    <x v="17"/>
    <x v="2143"/>
    <x v="0"/>
    <x v="7"/>
    <d v="2010-07-21T19:00:00"/>
    <s v="Jul"/>
    <s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x v="1660"/>
    <n v="25.291666666666668"/>
    <x v="6"/>
    <x v="17"/>
    <x v="2144"/>
    <x v="10"/>
    <x v="4"/>
    <d v="2013-09-14T13:07:20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x v="1661"/>
    <n v="51.292134831460672"/>
    <x v="6"/>
    <x v="17"/>
    <x v="2145"/>
    <x v="9"/>
    <x v="4"/>
    <d v="2013-11-27T06:41:5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x v="459"/>
    <n v="1"/>
    <x v="6"/>
    <x v="17"/>
    <x v="2146"/>
    <x v="1"/>
    <x v="2"/>
    <d v="2016-02-11T16:18:30"/>
    <s v="Feb"/>
    <s v="2016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x v="1662"/>
    <n v="49.381818181818183"/>
    <x v="6"/>
    <x v="17"/>
    <x v="2147"/>
    <x v="9"/>
    <x v="3"/>
    <d v="2014-11-16T08:05:48"/>
    <s v="Nov"/>
    <s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x v="172"/>
    <n v="1"/>
    <x v="6"/>
    <x v="17"/>
    <x v="2148"/>
    <x v="7"/>
    <x v="0"/>
    <d v="2015-04-02T16:36:22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x v="109"/>
    <e v="#DIV/0!"/>
    <x v="6"/>
    <x v="17"/>
    <x v="2149"/>
    <x v="0"/>
    <x v="7"/>
    <d v="2010-07-31T00:00:00"/>
    <s v="Jul"/>
    <s v="201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x v="1663"/>
    <n v="101.25"/>
    <x v="6"/>
    <x v="17"/>
    <x v="2150"/>
    <x v="0"/>
    <x v="2"/>
    <d v="2016-07-13T06:49:59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x v="1664"/>
    <n v="19.666666666666668"/>
    <x v="6"/>
    <x v="17"/>
    <x v="2151"/>
    <x v="5"/>
    <x v="2"/>
    <d v="2016-06-29T20:20:14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x v="874"/>
    <n v="12.5"/>
    <x v="6"/>
    <x v="17"/>
    <x v="2152"/>
    <x v="2"/>
    <x v="3"/>
    <d v="2014-03-15T18:58:29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x v="1665"/>
    <n v="8.5"/>
    <x v="6"/>
    <x v="17"/>
    <x v="2153"/>
    <x v="11"/>
    <x v="3"/>
    <d v="2015-01-10T07:59:00"/>
    <s v="Jan"/>
    <s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x v="417"/>
    <n v="1"/>
    <x v="6"/>
    <x v="17"/>
    <x v="2154"/>
    <x v="1"/>
    <x v="3"/>
    <d v="2014-01-28T15:10:27"/>
    <s v="Jan"/>
    <s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x v="1666"/>
    <n v="23"/>
    <x v="6"/>
    <x v="17"/>
    <x v="2155"/>
    <x v="7"/>
    <x v="2"/>
    <d v="2016-03-31T16:56:25"/>
    <s v="Mar"/>
    <s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x v="1667"/>
    <n v="17.987951807228917"/>
    <x v="6"/>
    <x v="17"/>
    <x v="2156"/>
    <x v="10"/>
    <x v="4"/>
    <d v="2013-09-16T20:30:06"/>
    <s v="Sep"/>
    <s v="2013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x v="1668"/>
    <n v="370.94736842105266"/>
    <x v="6"/>
    <x v="17"/>
    <x v="2157"/>
    <x v="4"/>
    <x v="2"/>
    <d v="2016-12-23T07:59:00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x v="1669"/>
    <n v="63.569485530546629"/>
    <x v="6"/>
    <x v="17"/>
    <x v="2158"/>
    <x v="11"/>
    <x v="5"/>
    <d v="2013-02-04T20:29:34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x v="1670"/>
    <n v="13"/>
    <x v="6"/>
    <x v="17"/>
    <x v="2159"/>
    <x v="0"/>
    <x v="6"/>
    <d v="2011-07-16T17:32:54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x v="1671"/>
    <n v="5.3125"/>
    <x v="6"/>
    <x v="17"/>
    <x v="2160"/>
    <x v="6"/>
    <x v="5"/>
    <d v="2012-05-19T17:05:05"/>
    <s v="May"/>
    <s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x v="1672"/>
    <n v="35.615384615384613"/>
    <x v="4"/>
    <x v="11"/>
    <x v="2161"/>
    <x v="10"/>
    <x v="0"/>
    <d v="2015-09-23T20:27:39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x v="1146"/>
    <n v="87.103448275862064"/>
    <x v="4"/>
    <x v="11"/>
    <x v="2162"/>
    <x v="0"/>
    <x v="3"/>
    <d v="2014-07-24T18:23:11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x v="1673"/>
    <n v="75.11363636363636"/>
    <x v="4"/>
    <x v="11"/>
    <x v="2163"/>
    <x v="6"/>
    <x v="0"/>
    <d v="2015-06-08T03:50:00"/>
    <s v="Jun"/>
    <s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x v="1674"/>
    <n v="68.01204819277109"/>
    <x v="4"/>
    <x v="11"/>
    <x v="2164"/>
    <x v="5"/>
    <x v="2"/>
    <d v="2016-06-25T03:59:00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x v="1675"/>
    <n v="29.623931623931625"/>
    <x v="4"/>
    <x v="11"/>
    <x v="2165"/>
    <x v="7"/>
    <x v="2"/>
    <d v="2016-04-08T15:00:35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x v="1676"/>
    <n v="91.625"/>
    <x v="4"/>
    <x v="11"/>
    <x v="2166"/>
    <x v="9"/>
    <x v="3"/>
    <d v="2014-12-05T21:06:58"/>
    <s v="Dec"/>
    <s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x v="43"/>
    <n v="22.5"/>
    <x v="4"/>
    <x v="11"/>
    <x v="2167"/>
    <x v="8"/>
    <x v="5"/>
    <d v="2012-09-15T01:35:37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x v="1677"/>
    <n v="64.366735294117646"/>
    <x v="4"/>
    <x v="11"/>
    <x v="2168"/>
    <x v="1"/>
    <x v="1"/>
    <d v="2017-02-10T05:00:00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x v="31"/>
    <n v="21.857142857142858"/>
    <x v="4"/>
    <x v="11"/>
    <x v="2169"/>
    <x v="2"/>
    <x v="1"/>
    <d v="2017-03-02T16:49:1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x v="1678"/>
    <n v="33.315789473684212"/>
    <x v="4"/>
    <x v="11"/>
    <x v="2170"/>
    <x v="3"/>
    <x v="0"/>
    <d v="2015-08-22T18:00:22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x v="1679"/>
    <n v="90.276595744680847"/>
    <x v="4"/>
    <x v="11"/>
    <x v="2171"/>
    <x v="5"/>
    <x v="0"/>
    <d v="2015-06-22T05:00:0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x v="31"/>
    <n v="76.92307692307692"/>
    <x v="4"/>
    <x v="11"/>
    <x v="2172"/>
    <x v="7"/>
    <x v="0"/>
    <d v="2015-04-18T13:55:2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x v="1680"/>
    <n v="59.233333333333334"/>
    <x v="4"/>
    <x v="11"/>
    <x v="2173"/>
    <x v="10"/>
    <x v="4"/>
    <d v="2013-09-10T03:59:00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x v="1681"/>
    <n v="65.38095238095238"/>
    <x v="4"/>
    <x v="11"/>
    <x v="2174"/>
    <x v="6"/>
    <x v="2"/>
    <d v="2016-05-05T13:01:47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x v="1682"/>
    <n v="67.307692307692307"/>
    <x v="4"/>
    <x v="11"/>
    <x v="2175"/>
    <x v="3"/>
    <x v="2"/>
    <d v="2016-07-21T00:13:06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x v="1683"/>
    <n v="88.74647887323944"/>
    <x v="4"/>
    <x v="11"/>
    <x v="2176"/>
    <x v="6"/>
    <x v="0"/>
    <d v="2015-05-02T15:11:49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x v="1684"/>
    <n v="65.868421052631575"/>
    <x v="4"/>
    <x v="11"/>
    <x v="2177"/>
    <x v="5"/>
    <x v="2"/>
    <d v="2016-06-06T06:01:07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x v="1675"/>
    <n v="40.349243306169967"/>
    <x v="4"/>
    <x v="11"/>
    <x v="2178"/>
    <x v="11"/>
    <x v="2"/>
    <d v="2017-01-18T15:16:37"/>
    <s v="Jan"/>
    <s v="20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x v="1685"/>
    <n v="76.857142857142861"/>
    <x v="4"/>
    <x v="11"/>
    <x v="2179"/>
    <x v="7"/>
    <x v="0"/>
    <d v="2015-04-11T04:06:32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x v="1686"/>
    <n v="68.707820512820518"/>
    <x v="4"/>
    <x v="11"/>
    <x v="2180"/>
    <x v="9"/>
    <x v="0"/>
    <d v="2015-11-13T17:04:28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x v="1687"/>
    <n v="57.773584905660378"/>
    <x v="6"/>
    <x v="32"/>
    <x v="2181"/>
    <x v="2"/>
    <x v="1"/>
    <d v="2017-02-21T00:07:33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x v="1688"/>
    <n v="44.171348314606739"/>
    <x v="6"/>
    <x v="32"/>
    <x v="2182"/>
    <x v="10"/>
    <x v="3"/>
    <d v="2014-10-02T21:37:05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x v="1689"/>
    <n v="31.566308243727597"/>
    <x v="6"/>
    <x v="32"/>
    <x v="2183"/>
    <x v="1"/>
    <x v="1"/>
    <d v="2017-02-09T05:00:00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x v="1690"/>
    <n v="107.04511278195488"/>
    <x v="6"/>
    <x v="32"/>
    <x v="2184"/>
    <x v="1"/>
    <x v="2"/>
    <d v="2016-01-25T16:00:00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x v="1691"/>
    <n v="149.03451043338683"/>
    <x v="6"/>
    <x v="32"/>
    <x v="2185"/>
    <x v="2"/>
    <x v="4"/>
    <d v="2013-03-26T08:23:59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x v="1692"/>
    <n v="55.956632653061227"/>
    <x v="6"/>
    <x v="32"/>
    <x v="2186"/>
    <x v="10"/>
    <x v="2"/>
    <d v="2016-09-07T02:00:00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x v="1693"/>
    <n v="56.970381807973048"/>
    <x v="6"/>
    <x v="32"/>
    <x v="2187"/>
    <x v="7"/>
    <x v="0"/>
    <d v="2015-04-03T03:59:0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x v="1694"/>
    <n v="44.056420233463037"/>
    <x v="6"/>
    <x v="32"/>
    <x v="2188"/>
    <x v="8"/>
    <x v="2"/>
    <d v="2016-10-25T17:00:00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x v="1695"/>
    <n v="68.625"/>
    <x v="6"/>
    <x v="32"/>
    <x v="2189"/>
    <x v="6"/>
    <x v="2"/>
    <d v="2016-04-21T22:00:00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x v="1696"/>
    <n v="65.318435754189949"/>
    <x v="6"/>
    <x v="32"/>
    <x v="2190"/>
    <x v="2"/>
    <x v="2"/>
    <d v="2016-03-23T06:59:00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x v="1697"/>
    <n v="35.92"/>
    <x v="6"/>
    <x v="32"/>
    <x v="2191"/>
    <x v="2"/>
    <x v="1"/>
    <d v="2017-02-14T20:00:2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x v="1698"/>
    <n v="40.070667078443485"/>
    <x v="6"/>
    <x v="32"/>
    <x v="2192"/>
    <x v="4"/>
    <x v="2"/>
    <d v="2016-12-15T23:00:00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x v="1699"/>
    <n v="75.647714604236342"/>
    <x v="6"/>
    <x v="32"/>
    <x v="2193"/>
    <x v="9"/>
    <x v="2"/>
    <d v="2016-11-21T04:59:00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x v="1700"/>
    <n v="61.203872437357631"/>
    <x v="6"/>
    <x v="32"/>
    <x v="2194"/>
    <x v="2"/>
    <x v="2"/>
    <d v="2016-03-26T17:11:30"/>
    <s v="Mar"/>
    <s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x v="1187"/>
    <n v="48.130434782608695"/>
    <x v="6"/>
    <x v="32"/>
    <x v="2195"/>
    <x v="3"/>
    <x v="0"/>
    <d v="2015-08-11T18:31:40"/>
    <s v="Aug"/>
    <s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x v="1701"/>
    <n v="68.106837606837601"/>
    <x v="6"/>
    <x v="32"/>
    <x v="2196"/>
    <x v="4"/>
    <x v="2"/>
    <d v="2016-12-02T07:00:00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x v="1702"/>
    <n v="65.891300230946882"/>
    <x v="6"/>
    <x v="32"/>
    <x v="2197"/>
    <x v="1"/>
    <x v="0"/>
    <d v="2015-02-28T14:00:59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x v="1703"/>
    <n v="81.654377880184327"/>
    <x v="6"/>
    <x v="32"/>
    <x v="2198"/>
    <x v="9"/>
    <x v="0"/>
    <d v="2015-11-14T13:20:00"/>
    <s v="Nov"/>
    <s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x v="1704"/>
    <n v="52.701195219123505"/>
    <x v="6"/>
    <x v="32"/>
    <x v="2199"/>
    <x v="8"/>
    <x v="0"/>
    <d v="2015-10-15T09:59:58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x v="1705"/>
    <n v="41.228136882129277"/>
    <x v="6"/>
    <x v="32"/>
    <x v="2200"/>
    <x v="0"/>
    <x v="0"/>
    <d v="2015-07-06T03:00:0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x v="1706"/>
    <n v="15.035357142857142"/>
    <x v="4"/>
    <x v="15"/>
    <x v="2201"/>
    <x v="1"/>
    <x v="4"/>
    <d v="2013-01-16T20:19:25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x v="1707"/>
    <n v="39.066920943134534"/>
    <x v="4"/>
    <x v="15"/>
    <x v="2202"/>
    <x v="9"/>
    <x v="5"/>
    <d v="2012-11-01T20:22:48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x v="1708"/>
    <n v="43.82"/>
    <x v="4"/>
    <x v="15"/>
    <x v="2203"/>
    <x v="10"/>
    <x v="0"/>
    <d v="2015-09-24T20:38:02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x v="1709"/>
    <n v="27.301369863013697"/>
    <x v="4"/>
    <x v="15"/>
    <x v="2204"/>
    <x v="2"/>
    <x v="4"/>
    <d v="2013-03-09T07:28:39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x v="1710"/>
    <n v="42.222222222222221"/>
    <x v="4"/>
    <x v="15"/>
    <x v="2205"/>
    <x v="5"/>
    <x v="5"/>
    <d v="2012-06-01T19:43:09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x v="1711"/>
    <n v="33.235294117647058"/>
    <x v="4"/>
    <x v="15"/>
    <x v="2206"/>
    <x v="7"/>
    <x v="5"/>
    <d v="2012-04-16T06:10:24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x v="31"/>
    <n v="285.71428571428572"/>
    <x v="4"/>
    <x v="15"/>
    <x v="2207"/>
    <x v="9"/>
    <x v="4"/>
    <d v="2013-11-16T05:39:3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x v="264"/>
    <n v="42.333333333333336"/>
    <x v="4"/>
    <x v="15"/>
    <x v="2208"/>
    <x v="2"/>
    <x v="5"/>
    <d v="2012-04-07T04:00:00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x v="1712"/>
    <n v="50.266666666666666"/>
    <x v="4"/>
    <x v="15"/>
    <x v="2209"/>
    <x v="6"/>
    <x v="3"/>
    <d v="2014-04-14T23:00:00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x v="1713"/>
    <n v="61.902777777777779"/>
    <x v="4"/>
    <x v="15"/>
    <x v="2210"/>
    <x v="2"/>
    <x v="5"/>
    <d v="2012-04-14T17:36:00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x v="1714"/>
    <n v="40.75"/>
    <x v="4"/>
    <x v="15"/>
    <x v="2211"/>
    <x v="7"/>
    <x v="3"/>
    <d v="2014-04-10T06:59:00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x v="1715"/>
    <n v="55.796747967479675"/>
    <x v="4"/>
    <x v="15"/>
    <x v="2212"/>
    <x v="9"/>
    <x v="4"/>
    <d v="2013-11-04T01:00:00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x v="1716"/>
    <n v="10"/>
    <x v="4"/>
    <x v="15"/>
    <x v="2213"/>
    <x v="6"/>
    <x v="0"/>
    <d v="2015-05-15T19:49:39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x v="1717"/>
    <n v="73.125416666666666"/>
    <x v="4"/>
    <x v="15"/>
    <x v="2214"/>
    <x v="1"/>
    <x v="3"/>
    <d v="2014-02-06T19:00:48"/>
    <s v="Feb"/>
    <s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x v="1718"/>
    <n v="26.060606060606062"/>
    <x v="4"/>
    <x v="15"/>
    <x v="2215"/>
    <x v="2"/>
    <x v="5"/>
    <d v="2012-03-13T06:59:00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x v="1719"/>
    <n v="22.642857142857142"/>
    <x v="4"/>
    <x v="15"/>
    <x v="2216"/>
    <x v="3"/>
    <x v="0"/>
    <d v="2015-07-23T18:02:2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x v="1720"/>
    <n v="47.222222222222221"/>
    <x v="4"/>
    <x v="15"/>
    <x v="2217"/>
    <x v="9"/>
    <x v="0"/>
    <d v="2015-11-02T08:00:0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x v="1721"/>
    <n v="32.324473684210524"/>
    <x v="4"/>
    <x v="15"/>
    <x v="2218"/>
    <x v="10"/>
    <x v="5"/>
    <d v="2012-08-29T00:00:00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x v="1240"/>
    <n v="53.421052631578945"/>
    <x v="4"/>
    <x v="15"/>
    <x v="2219"/>
    <x v="3"/>
    <x v="0"/>
    <d v="2015-08-19T17:15:12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x v="1722"/>
    <n v="51.304347826086953"/>
    <x v="4"/>
    <x v="15"/>
    <x v="2220"/>
    <x v="0"/>
    <x v="4"/>
    <d v="2013-07-27T01:27:16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x v="1723"/>
    <n v="37.197247706422019"/>
    <x v="6"/>
    <x v="32"/>
    <x v="2221"/>
    <x v="7"/>
    <x v="2"/>
    <d v="2016-04-23T00:00:00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x v="1724"/>
    <n v="27.1"/>
    <x v="6"/>
    <x v="32"/>
    <x v="2222"/>
    <x v="11"/>
    <x v="6"/>
    <d v="2012-01-28T18:54:07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x v="1725"/>
    <n v="206.31"/>
    <x v="6"/>
    <x v="32"/>
    <x v="2223"/>
    <x v="5"/>
    <x v="0"/>
    <d v="2015-06-27T15:22:48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x v="1726"/>
    <n v="82.145270270270274"/>
    <x v="6"/>
    <x v="32"/>
    <x v="2224"/>
    <x v="9"/>
    <x v="2"/>
    <d v="2016-10-29T19:00:00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x v="1727"/>
    <n v="164.79651993355483"/>
    <x v="6"/>
    <x v="32"/>
    <x v="2225"/>
    <x v="10"/>
    <x v="3"/>
    <d v="2014-09-21T19:00:15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x v="1728"/>
    <n v="60.820280373831778"/>
    <x v="6"/>
    <x v="32"/>
    <x v="2226"/>
    <x v="1"/>
    <x v="2"/>
    <d v="2016-02-12T04:59:00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x v="1729"/>
    <n v="67.970099667774093"/>
    <x v="6"/>
    <x v="32"/>
    <x v="2227"/>
    <x v="9"/>
    <x v="4"/>
    <d v="2013-11-13T20:22:35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x v="1730"/>
    <n v="81.561805555555551"/>
    <x v="6"/>
    <x v="32"/>
    <x v="2228"/>
    <x v="3"/>
    <x v="0"/>
    <d v="2015-08-16T06:40:36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x v="1731"/>
    <n v="25.42547309833024"/>
    <x v="6"/>
    <x v="32"/>
    <x v="2229"/>
    <x v="3"/>
    <x v="4"/>
    <d v="2013-09-03T04:00:00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x v="1732"/>
    <n v="21.497991967871485"/>
    <x v="6"/>
    <x v="32"/>
    <x v="2230"/>
    <x v="7"/>
    <x v="3"/>
    <d v="2014-04-25T21:08:47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x v="1733"/>
    <n v="27.226630727762803"/>
    <x v="6"/>
    <x v="32"/>
    <x v="2231"/>
    <x v="5"/>
    <x v="4"/>
    <d v="2013-06-25T05:00:00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x v="1734"/>
    <n v="25.091093117408906"/>
    <x v="6"/>
    <x v="32"/>
    <x v="2232"/>
    <x v="0"/>
    <x v="3"/>
    <d v="2014-07-19T03:00:00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x v="1735"/>
    <n v="21.230179028132991"/>
    <x v="6"/>
    <x v="32"/>
    <x v="2233"/>
    <x v="4"/>
    <x v="0"/>
    <d v="2015-12-14T00:00:0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x v="1736"/>
    <n v="41.607142857142854"/>
    <x v="6"/>
    <x v="32"/>
    <x v="2234"/>
    <x v="11"/>
    <x v="2"/>
    <d v="2017-01-05T19:47:27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x v="1737"/>
    <n v="135.58503401360545"/>
    <x v="6"/>
    <x v="32"/>
    <x v="2235"/>
    <x v="2"/>
    <x v="0"/>
    <d v="2015-03-28T23:31:51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x v="1738"/>
    <n v="22.116176470588236"/>
    <x v="6"/>
    <x v="32"/>
    <x v="2236"/>
    <x v="1"/>
    <x v="2"/>
    <d v="2016-02-01T14:48:43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x v="1739"/>
    <n v="64.625635808748726"/>
    <x v="6"/>
    <x v="32"/>
    <x v="2237"/>
    <x v="9"/>
    <x v="3"/>
    <d v="2014-11-12T07:59:00"/>
    <s v="Nov"/>
    <s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x v="1740"/>
    <n v="69.569620253164558"/>
    <x v="6"/>
    <x v="32"/>
    <x v="2238"/>
    <x v="2"/>
    <x v="1"/>
    <d v="2017-03-10T14:55:16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x v="1741"/>
    <n v="75.133028169014082"/>
    <x v="6"/>
    <x v="32"/>
    <x v="2239"/>
    <x v="9"/>
    <x v="4"/>
    <d v="2013-12-01T04:02:00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x v="1742"/>
    <n v="140.97916666666666"/>
    <x v="6"/>
    <x v="32"/>
    <x v="2240"/>
    <x v="7"/>
    <x v="2"/>
    <d v="2016-04-22T19:49:04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x v="1743"/>
    <n v="49.472392638036808"/>
    <x v="6"/>
    <x v="32"/>
    <x v="2241"/>
    <x v="1"/>
    <x v="1"/>
    <d v="2017-03-02T19:51:40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x v="1744"/>
    <n v="53.865251485148519"/>
    <x v="6"/>
    <x v="32"/>
    <x v="2242"/>
    <x v="9"/>
    <x v="4"/>
    <d v="2013-11-27T03:02:00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x v="1745"/>
    <n v="4.5712530712530715"/>
    <x v="6"/>
    <x v="32"/>
    <x v="2243"/>
    <x v="7"/>
    <x v="1"/>
    <d v="2017-03-13T03:00:00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x v="1746"/>
    <n v="65.00344827586207"/>
    <x v="6"/>
    <x v="32"/>
    <x v="2244"/>
    <x v="9"/>
    <x v="2"/>
    <d v="2016-10-16T20:30:00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x v="1747"/>
    <n v="53.475252525252522"/>
    <x v="6"/>
    <x v="32"/>
    <x v="2245"/>
    <x v="1"/>
    <x v="3"/>
    <d v="2014-02-21T18:00:00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x v="1684"/>
    <n v="43.912280701754383"/>
    <x v="6"/>
    <x v="32"/>
    <x v="2246"/>
    <x v="10"/>
    <x v="0"/>
    <d v="2015-09-04T19:00:10"/>
    <s v="Sep"/>
    <s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x v="1748"/>
    <n v="50.852631578947367"/>
    <x v="6"/>
    <x v="32"/>
    <x v="2247"/>
    <x v="3"/>
    <x v="0"/>
    <d v="2015-07-29T15:59:2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x v="1749"/>
    <n v="58.6328125"/>
    <x v="6"/>
    <x v="32"/>
    <x v="2248"/>
    <x v="4"/>
    <x v="2"/>
    <d v="2016-12-14T21:01:18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x v="1750"/>
    <n v="32.81666666666667"/>
    <x v="6"/>
    <x v="32"/>
    <x v="2249"/>
    <x v="7"/>
    <x v="4"/>
    <d v="2013-04-02T15:52:45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x v="1751"/>
    <n v="426.93169877408059"/>
    <x v="6"/>
    <x v="32"/>
    <x v="2250"/>
    <x v="4"/>
    <x v="2"/>
    <d v="2016-12-03T01:07:53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x v="1752"/>
    <n v="23.808729166666669"/>
    <x v="6"/>
    <x v="32"/>
    <x v="2251"/>
    <x v="3"/>
    <x v="3"/>
    <d v="2014-08-16T08:17:57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x v="1753"/>
    <n v="98.413654618473899"/>
    <x v="6"/>
    <x v="32"/>
    <x v="2252"/>
    <x v="3"/>
    <x v="2"/>
    <d v="2016-08-06T07:52:18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x v="1754"/>
    <n v="107.32142857142857"/>
    <x v="6"/>
    <x v="32"/>
    <x v="2253"/>
    <x v="9"/>
    <x v="0"/>
    <d v="2015-11-18T16:09:07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x v="1755"/>
    <n v="11.67005076142132"/>
    <x v="6"/>
    <x v="32"/>
    <x v="2254"/>
    <x v="1"/>
    <x v="1"/>
    <d v="2017-01-24T15:32:48"/>
    <s v="Jan"/>
    <s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x v="1756"/>
    <n v="41.782287822878232"/>
    <x v="6"/>
    <x v="32"/>
    <x v="2255"/>
    <x v="6"/>
    <x v="2"/>
    <d v="2016-05-07T22:50:51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x v="1757"/>
    <n v="21.38"/>
    <x v="6"/>
    <x v="32"/>
    <x v="2256"/>
    <x v="4"/>
    <x v="2"/>
    <d v="2016-11-22T10:50:4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x v="1758"/>
    <n v="94.103550295857985"/>
    <x v="6"/>
    <x v="32"/>
    <x v="2257"/>
    <x v="5"/>
    <x v="2"/>
    <d v="2016-06-19T23:00:00"/>
    <s v="Jun"/>
    <s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x v="1759"/>
    <n v="15.721951219512196"/>
    <x v="6"/>
    <x v="32"/>
    <x v="2258"/>
    <x v="5"/>
    <x v="0"/>
    <d v="2015-06-11T18:01:27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x v="1760"/>
    <n v="90.635922330097088"/>
    <x v="6"/>
    <x v="32"/>
    <x v="2259"/>
    <x v="4"/>
    <x v="2"/>
    <d v="2016-12-08T19:18:56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x v="1761"/>
    <n v="97.297619047619051"/>
    <x v="6"/>
    <x v="32"/>
    <x v="2260"/>
    <x v="2"/>
    <x v="3"/>
    <d v="2014-03-26T23:24:10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x v="1762"/>
    <n v="37.11904761904762"/>
    <x v="6"/>
    <x v="32"/>
    <x v="2261"/>
    <x v="1"/>
    <x v="1"/>
    <d v="2017-02-14T17:23:40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x v="1763"/>
    <n v="28.104972375690608"/>
    <x v="6"/>
    <x v="32"/>
    <x v="2262"/>
    <x v="9"/>
    <x v="3"/>
    <d v="2014-11-18T00:00:00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x v="1764"/>
    <n v="144.43333333333334"/>
    <x v="6"/>
    <x v="32"/>
    <x v="2263"/>
    <x v="1"/>
    <x v="0"/>
    <d v="2015-01-31T19:58:33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x v="1765"/>
    <n v="24.274157303370785"/>
    <x v="6"/>
    <x v="32"/>
    <x v="2264"/>
    <x v="5"/>
    <x v="2"/>
    <d v="2016-05-23T03:00:00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x v="1766"/>
    <n v="35.117647058823529"/>
    <x v="6"/>
    <x v="32"/>
    <x v="2265"/>
    <x v="4"/>
    <x v="2"/>
    <d v="2016-11-22T20:28:27"/>
    <s v="Nov"/>
    <s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x v="1767"/>
    <n v="24.762886597938145"/>
    <x v="6"/>
    <x v="32"/>
    <x v="2266"/>
    <x v="6"/>
    <x v="2"/>
    <d v="2016-04-27T02:00:00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x v="1768"/>
    <n v="188.37871287128712"/>
    <x v="6"/>
    <x v="32"/>
    <x v="2267"/>
    <x v="4"/>
    <x v="3"/>
    <d v="2014-12-21T01:00:00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x v="946"/>
    <n v="148.08247422680412"/>
    <x v="6"/>
    <x v="32"/>
    <x v="2268"/>
    <x v="2"/>
    <x v="1"/>
    <d v="2017-03-12T01:58:35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x v="1769"/>
    <n v="49.934589800443462"/>
    <x v="6"/>
    <x v="32"/>
    <x v="2269"/>
    <x v="2"/>
    <x v="1"/>
    <d v="2017-03-07T05:00:00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x v="1770"/>
    <n v="107.82155688622754"/>
    <x v="6"/>
    <x v="32"/>
    <x v="2270"/>
    <x v="11"/>
    <x v="2"/>
    <d v="2017-01-10T21:59:00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x v="1771"/>
    <n v="42.63403614457831"/>
    <x v="6"/>
    <x v="32"/>
    <x v="2271"/>
    <x v="4"/>
    <x v="2"/>
    <d v="2016-12-10T00:00:04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x v="1772"/>
    <n v="14.370762711864407"/>
    <x v="6"/>
    <x v="32"/>
    <x v="2272"/>
    <x v="4"/>
    <x v="0"/>
    <d v="2015-12-07T16:47:16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x v="1773"/>
    <n v="37.476190476190474"/>
    <x v="6"/>
    <x v="32"/>
    <x v="2273"/>
    <x v="2"/>
    <x v="1"/>
    <d v="2017-03-12T12:10:42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x v="1774"/>
    <n v="30.202020202020201"/>
    <x v="6"/>
    <x v="32"/>
    <x v="2274"/>
    <x v="1"/>
    <x v="3"/>
    <d v="2014-02-23T12:00:57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x v="1775"/>
    <n v="33.550632911392405"/>
    <x v="6"/>
    <x v="32"/>
    <x v="2275"/>
    <x v="4"/>
    <x v="3"/>
    <d v="2014-12-22T14:47:59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x v="1776"/>
    <n v="64.74666666666667"/>
    <x v="6"/>
    <x v="32"/>
    <x v="2276"/>
    <x v="11"/>
    <x v="4"/>
    <d v="2014-01-05T15:38:09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x v="1777"/>
    <n v="57.932367149758456"/>
    <x v="6"/>
    <x v="32"/>
    <x v="2277"/>
    <x v="1"/>
    <x v="5"/>
    <d v="2012-02-27T16:17:03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x v="1778"/>
    <n v="53.078431372549019"/>
    <x v="6"/>
    <x v="32"/>
    <x v="2278"/>
    <x v="4"/>
    <x v="0"/>
    <d v="2016-01-03T22:59:0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x v="1779"/>
    <n v="48.0625"/>
    <x v="6"/>
    <x v="32"/>
    <x v="2279"/>
    <x v="1"/>
    <x v="0"/>
    <d v="2015-02-04T04:00:0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x v="1780"/>
    <n v="82.396874999999994"/>
    <x v="6"/>
    <x v="32"/>
    <x v="2280"/>
    <x v="10"/>
    <x v="0"/>
    <d v="2015-09-17T14:59:51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x v="1781"/>
    <n v="50.454545454545453"/>
    <x v="4"/>
    <x v="11"/>
    <x v="2281"/>
    <x v="5"/>
    <x v="6"/>
    <d v="2011-07-25T06:50:00"/>
    <s v="Jul"/>
    <s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x v="1782"/>
    <n v="115.83333333333333"/>
    <x v="4"/>
    <x v="11"/>
    <x v="2282"/>
    <x v="4"/>
    <x v="0"/>
    <d v="2016-01-14T04:11:2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x v="1783"/>
    <n v="63.03458333333333"/>
    <x v="4"/>
    <x v="11"/>
    <x v="2283"/>
    <x v="7"/>
    <x v="5"/>
    <d v="2012-05-09T02:00:04"/>
    <s v="May"/>
    <s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x v="1784"/>
    <n v="108.02152542372882"/>
    <x v="4"/>
    <x v="11"/>
    <x v="2284"/>
    <x v="2"/>
    <x v="6"/>
    <d v="2011-03-12T04:00:00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x v="1785"/>
    <n v="46.088607594936711"/>
    <x v="4"/>
    <x v="11"/>
    <x v="2285"/>
    <x v="5"/>
    <x v="5"/>
    <d v="2012-06-29T04:27:23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x v="1395"/>
    <n v="107.21428571428571"/>
    <x v="4"/>
    <x v="11"/>
    <x v="2286"/>
    <x v="10"/>
    <x v="4"/>
    <d v="2013-09-06T03:59:00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x v="1786"/>
    <n v="50.9338679245283"/>
    <x v="4"/>
    <x v="11"/>
    <x v="2287"/>
    <x v="0"/>
    <x v="3"/>
    <d v="2014-06-23T16:01:00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x v="1787"/>
    <n v="40.04"/>
    <x v="4"/>
    <x v="11"/>
    <x v="2288"/>
    <x v="0"/>
    <x v="5"/>
    <d v="2012-06-26T18:00:00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x v="202"/>
    <n v="64.44"/>
    <x v="4"/>
    <x v="11"/>
    <x v="2289"/>
    <x v="9"/>
    <x v="4"/>
    <d v="2013-12-06T23:22:00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x v="1788"/>
    <n v="53.827586206896555"/>
    <x v="4"/>
    <x v="11"/>
    <x v="2290"/>
    <x v="8"/>
    <x v="8"/>
    <d v="2009-12-01T17:00:00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x v="1789"/>
    <n v="100.46511627906976"/>
    <x v="4"/>
    <x v="11"/>
    <x v="2291"/>
    <x v="7"/>
    <x v="5"/>
    <d v="2012-04-23T04:00:00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x v="1790"/>
    <n v="46.630652173913049"/>
    <x v="4"/>
    <x v="11"/>
    <x v="2292"/>
    <x v="7"/>
    <x v="5"/>
    <d v="2012-04-18T16:44:36"/>
    <s v="Apr"/>
    <s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x v="1791"/>
    <n v="34.074074074074076"/>
    <x v="4"/>
    <x v="11"/>
    <x v="2293"/>
    <x v="10"/>
    <x v="5"/>
    <d v="2012-09-25T03:59:00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x v="1792"/>
    <n v="65.214642857142863"/>
    <x v="4"/>
    <x v="11"/>
    <x v="2294"/>
    <x v="11"/>
    <x v="5"/>
    <d v="2013-01-20T17:21:20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x v="1410"/>
    <n v="44.205882352941174"/>
    <x v="4"/>
    <x v="11"/>
    <x v="2295"/>
    <x v="11"/>
    <x v="5"/>
    <d v="2013-01-26T22:54:16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x v="1793"/>
    <n v="71.965517241379317"/>
    <x v="4"/>
    <x v="11"/>
    <x v="2296"/>
    <x v="1"/>
    <x v="5"/>
    <d v="2012-02-23T17:33:46"/>
    <s v="Feb"/>
    <s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x v="1794"/>
    <n v="52.94736842105263"/>
    <x v="4"/>
    <x v="11"/>
    <x v="2297"/>
    <x v="2"/>
    <x v="5"/>
    <d v="2012-03-14T03:59:00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x v="1795"/>
    <n v="109.45138888888889"/>
    <x v="4"/>
    <x v="11"/>
    <x v="2298"/>
    <x v="2"/>
    <x v="3"/>
    <d v="2014-03-26T19:10:3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x v="1796"/>
    <n v="75.035714285714292"/>
    <x v="4"/>
    <x v="11"/>
    <x v="2299"/>
    <x v="1"/>
    <x v="6"/>
    <d v="2011-02-06T00:46:49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x v="982"/>
    <n v="115.71428571428571"/>
    <x v="4"/>
    <x v="11"/>
    <x v="2300"/>
    <x v="0"/>
    <x v="5"/>
    <d v="2012-06-28T17:26:56"/>
    <s v="Jun"/>
    <s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x v="1797"/>
    <n v="31.659810426540286"/>
    <x v="4"/>
    <x v="14"/>
    <x v="2301"/>
    <x v="5"/>
    <x v="4"/>
    <d v="2013-06-21T03:31:36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x v="1798"/>
    <n v="46.176470588235297"/>
    <x v="4"/>
    <x v="14"/>
    <x v="2302"/>
    <x v="4"/>
    <x v="4"/>
    <d v="2013-12-31T07:00:00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x v="1799"/>
    <n v="68.481650485436887"/>
    <x v="4"/>
    <x v="14"/>
    <x v="2303"/>
    <x v="4"/>
    <x v="6"/>
    <d v="2011-12-13T03:39:5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x v="1800"/>
    <n v="53.469203539823013"/>
    <x v="4"/>
    <x v="14"/>
    <x v="2304"/>
    <x v="4"/>
    <x v="7"/>
    <d v="2011-01-01T04:59:00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x v="1801"/>
    <n v="109.10778443113773"/>
    <x v="4"/>
    <x v="14"/>
    <x v="2305"/>
    <x v="3"/>
    <x v="3"/>
    <d v="2014-08-08T18:00:00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x v="1802"/>
    <n v="51.185616438356163"/>
    <x v="4"/>
    <x v="14"/>
    <x v="2306"/>
    <x v="2"/>
    <x v="5"/>
    <d v="2012-03-10T04:02:09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x v="1803"/>
    <n v="27.936800000000002"/>
    <x v="4"/>
    <x v="14"/>
    <x v="2307"/>
    <x v="6"/>
    <x v="5"/>
    <d v="2012-05-05T19:15:28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x v="1804"/>
    <n v="82.496921824104234"/>
    <x v="4"/>
    <x v="14"/>
    <x v="2308"/>
    <x v="3"/>
    <x v="3"/>
    <d v="2014-08-29T01:00:00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x v="1805"/>
    <n v="59.817476635514019"/>
    <x v="4"/>
    <x v="14"/>
    <x v="2309"/>
    <x v="2"/>
    <x v="4"/>
    <d v="2013-03-09T23:42:17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x v="1806"/>
    <n v="64.816470588235291"/>
    <x v="4"/>
    <x v="14"/>
    <x v="2310"/>
    <x v="2"/>
    <x v="4"/>
    <d v="2013-03-21T18:03:35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x v="1807"/>
    <n v="90.09615384615384"/>
    <x v="4"/>
    <x v="14"/>
    <x v="2311"/>
    <x v="6"/>
    <x v="3"/>
    <d v="2014-05-07T00:06:29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x v="1808"/>
    <n v="40.962025316455694"/>
    <x v="4"/>
    <x v="14"/>
    <x v="2312"/>
    <x v="7"/>
    <x v="3"/>
    <d v="2014-04-18T23:00:00"/>
    <s v="Apr"/>
    <s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x v="1809"/>
    <n v="56.000127388535034"/>
    <x v="4"/>
    <x v="14"/>
    <x v="2313"/>
    <x v="6"/>
    <x v="5"/>
    <d v="2012-05-03T23:00:26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x v="1810"/>
    <n v="37.672800000000002"/>
    <x v="4"/>
    <x v="14"/>
    <x v="2314"/>
    <x v="5"/>
    <x v="5"/>
    <d v="2012-06-07T13:14:17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x v="946"/>
    <n v="40.078125"/>
    <x v="4"/>
    <x v="14"/>
    <x v="2315"/>
    <x v="6"/>
    <x v="5"/>
    <d v="2012-05-05T17:25:43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x v="1811"/>
    <n v="78.031999999999996"/>
    <x v="4"/>
    <x v="14"/>
    <x v="2316"/>
    <x v="8"/>
    <x v="8"/>
    <d v="2009-12-09T18:24:00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x v="87"/>
    <n v="18.90909090909091"/>
    <x v="4"/>
    <x v="14"/>
    <x v="2317"/>
    <x v="1"/>
    <x v="7"/>
    <d v="2010-02-15T05:00:0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x v="1812"/>
    <n v="37.134969325153371"/>
    <x v="4"/>
    <x v="14"/>
    <x v="2318"/>
    <x v="10"/>
    <x v="8"/>
    <d v="2009-09-26T03:59:00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x v="1813"/>
    <n v="41.961038961038959"/>
    <x v="4"/>
    <x v="14"/>
    <x v="2319"/>
    <x v="4"/>
    <x v="4"/>
    <d v="2013-12-15T01:58:05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x v="1814"/>
    <n v="61.044943820224717"/>
    <x v="4"/>
    <x v="14"/>
    <x v="2320"/>
    <x v="2"/>
    <x v="3"/>
    <d v="2014-04-02T18:36:40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x v="1815"/>
    <n v="64.53125"/>
    <x v="7"/>
    <x v="33"/>
    <x v="2321"/>
    <x v="7"/>
    <x v="1"/>
    <d v="2017-04-04T05:15:0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x v="1816"/>
    <n v="21.25"/>
    <x v="7"/>
    <x v="33"/>
    <x v="2322"/>
    <x v="7"/>
    <x v="1"/>
    <d v="2017-04-09T20:29:29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x v="1817"/>
    <n v="30"/>
    <x v="7"/>
    <x v="33"/>
    <x v="2323"/>
    <x v="7"/>
    <x v="1"/>
    <d v="2017-03-20T18:07:27"/>
    <s v="Mar"/>
    <s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x v="1818"/>
    <n v="25.491803278688526"/>
    <x v="7"/>
    <x v="33"/>
    <x v="2324"/>
    <x v="2"/>
    <x v="1"/>
    <d v="2017-03-26T20:14:45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x v="1819"/>
    <n v="11.428571428571429"/>
    <x v="7"/>
    <x v="33"/>
    <x v="2325"/>
    <x v="2"/>
    <x v="1"/>
    <d v="2017-03-29T23:32:1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x v="174"/>
    <n v="108"/>
    <x v="7"/>
    <x v="33"/>
    <x v="2326"/>
    <x v="7"/>
    <x v="1"/>
    <d v="2017-04-30T17:00:00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x v="1820"/>
    <n v="54.883162444113267"/>
    <x v="7"/>
    <x v="33"/>
    <x v="2327"/>
    <x v="3"/>
    <x v="3"/>
    <d v="2014-08-26T22:00:40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x v="1821"/>
    <n v="47.383612662942269"/>
    <x v="7"/>
    <x v="33"/>
    <x v="2328"/>
    <x v="5"/>
    <x v="0"/>
    <d v="2015-06-14T18:45:37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x v="1822"/>
    <n v="211.84"/>
    <x v="7"/>
    <x v="33"/>
    <x v="2329"/>
    <x v="0"/>
    <x v="3"/>
    <d v="2014-07-17T14:59:06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x v="1823"/>
    <n v="219.92638036809817"/>
    <x v="7"/>
    <x v="33"/>
    <x v="2330"/>
    <x v="4"/>
    <x v="0"/>
    <d v="2015-12-25T00:00:0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x v="1824"/>
    <n v="40.795406360424032"/>
    <x v="7"/>
    <x v="33"/>
    <x v="2331"/>
    <x v="3"/>
    <x v="3"/>
    <d v="2014-08-18T00:08:10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x v="1825"/>
    <n v="75.502840909090907"/>
    <x v="7"/>
    <x v="33"/>
    <x v="2332"/>
    <x v="1"/>
    <x v="0"/>
    <d v="2015-02-06T15:04:31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x v="1826"/>
    <n v="13.542553191489361"/>
    <x v="7"/>
    <x v="33"/>
    <x v="2333"/>
    <x v="5"/>
    <x v="3"/>
    <d v="2014-05-29T17:50:00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x v="1827"/>
    <n v="60.865671641791046"/>
    <x v="7"/>
    <x v="33"/>
    <x v="2334"/>
    <x v="9"/>
    <x v="3"/>
    <d v="2014-11-05T17:34:00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x v="1828"/>
    <n v="115.69230769230769"/>
    <x v="7"/>
    <x v="33"/>
    <x v="2335"/>
    <x v="5"/>
    <x v="3"/>
    <d v="2014-06-11T13:44:0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x v="1829"/>
    <n v="48.104623556581984"/>
    <x v="7"/>
    <x v="33"/>
    <x v="2336"/>
    <x v="1"/>
    <x v="3"/>
    <d v="2014-03-08T22:11:35"/>
    <s v="Mar"/>
    <s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x v="1830"/>
    <n v="74.184357541899445"/>
    <x v="7"/>
    <x v="33"/>
    <x v="2337"/>
    <x v="5"/>
    <x v="3"/>
    <d v="2014-06-26T15:22:2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x v="1831"/>
    <n v="123.34552845528455"/>
    <x v="7"/>
    <x v="33"/>
    <x v="2338"/>
    <x v="5"/>
    <x v="3"/>
    <d v="2014-06-29T21:31:24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x v="1832"/>
    <n v="66.623188405797094"/>
    <x v="7"/>
    <x v="33"/>
    <x v="2339"/>
    <x v="4"/>
    <x v="2"/>
    <d v="2016-12-19T07:59:00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x v="1833"/>
    <n v="104.99007444168734"/>
    <x v="7"/>
    <x v="33"/>
    <x v="2340"/>
    <x v="8"/>
    <x v="2"/>
    <d v="2016-10-30T15:25:38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x v="109"/>
    <e v="#DIV/0!"/>
    <x v="2"/>
    <x v="7"/>
    <x v="2341"/>
    <x v="0"/>
    <x v="0"/>
    <d v="2015-07-12T19:31:44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x v="109"/>
    <e v="#DIV/0!"/>
    <x v="2"/>
    <x v="7"/>
    <x v="2342"/>
    <x v="8"/>
    <x v="3"/>
    <d v="2014-10-06T05:00:00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x v="419"/>
    <n v="300"/>
    <x v="2"/>
    <x v="7"/>
    <x v="2343"/>
    <x v="4"/>
    <x v="0"/>
    <d v="2016-01-08T19:47:0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x v="370"/>
    <n v="1"/>
    <x v="2"/>
    <x v="7"/>
    <x v="2344"/>
    <x v="5"/>
    <x v="2"/>
    <d v="2016-06-24T17:27:49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x v="109"/>
    <e v="#DIV/0!"/>
    <x v="2"/>
    <x v="7"/>
    <x v="2345"/>
    <x v="2"/>
    <x v="0"/>
    <d v="2015-03-31T23:39:0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x v="1834"/>
    <n v="13"/>
    <x v="2"/>
    <x v="7"/>
    <x v="2346"/>
    <x v="8"/>
    <x v="2"/>
    <d v="2016-10-17T19:10:31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x v="1835"/>
    <n v="15"/>
    <x v="2"/>
    <x v="7"/>
    <x v="2347"/>
    <x v="3"/>
    <x v="2"/>
    <d v="2016-08-25T14:34:36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x v="1836"/>
    <n v="54"/>
    <x v="2"/>
    <x v="7"/>
    <x v="2348"/>
    <x v="11"/>
    <x v="0"/>
    <d v="2016-02-20T22:22:18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x v="109"/>
    <e v="#DIV/0!"/>
    <x v="2"/>
    <x v="7"/>
    <x v="2349"/>
    <x v="3"/>
    <x v="0"/>
    <d v="2015-08-11T18:37:08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x v="109"/>
    <e v="#DIV/0!"/>
    <x v="2"/>
    <x v="7"/>
    <x v="2350"/>
    <x v="11"/>
    <x v="2"/>
    <d v="2017-01-03T20:12:50"/>
    <s v="Jan"/>
    <s v="201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x v="1837"/>
    <n v="15.428571428571429"/>
    <x v="2"/>
    <x v="7"/>
    <x v="2351"/>
    <x v="7"/>
    <x v="0"/>
    <d v="2015-04-30T02:25:39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x v="109"/>
    <e v="#DIV/0!"/>
    <x v="2"/>
    <x v="7"/>
    <x v="2352"/>
    <x v="6"/>
    <x v="0"/>
    <d v="2015-06-06T15:12:32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x v="109"/>
    <e v="#DIV/0!"/>
    <x v="2"/>
    <x v="7"/>
    <x v="2353"/>
    <x v="6"/>
    <x v="0"/>
    <d v="2015-04-21T16:13:42"/>
    <s v="Apr"/>
    <s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x v="1838"/>
    <n v="25"/>
    <x v="2"/>
    <x v="7"/>
    <x v="2354"/>
    <x v="4"/>
    <x v="3"/>
    <d v="2015-01-10T17:21:00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x v="1839"/>
    <n v="27.5"/>
    <x v="2"/>
    <x v="7"/>
    <x v="2355"/>
    <x v="6"/>
    <x v="0"/>
    <d v="2015-05-02T22:02:16"/>
    <s v="May"/>
    <s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x v="109"/>
    <e v="#DIV/0!"/>
    <x v="2"/>
    <x v="7"/>
    <x v="2356"/>
    <x v="5"/>
    <x v="0"/>
    <d v="2015-06-05T18:48:24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x v="109"/>
    <e v="#DIV/0!"/>
    <x v="2"/>
    <x v="7"/>
    <x v="2357"/>
    <x v="8"/>
    <x v="0"/>
    <d v="2015-10-17T14:52:58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x v="109"/>
    <e v="#DIV/0!"/>
    <x v="2"/>
    <x v="7"/>
    <x v="2358"/>
    <x v="11"/>
    <x v="3"/>
    <d v="2015-01-31T00:39:00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x v="1840"/>
    <n v="367"/>
    <x v="2"/>
    <x v="7"/>
    <x v="2359"/>
    <x v="0"/>
    <x v="0"/>
    <d v="2015-08-03T15:35:24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x v="167"/>
    <n v="2"/>
    <x v="2"/>
    <x v="7"/>
    <x v="2360"/>
    <x v="1"/>
    <x v="2"/>
    <d v="2016-02-07T16:58:00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x v="109"/>
    <e v="#DIV/0!"/>
    <x v="2"/>
    <x v="7"/>
    <x v="2361"/>
    <x v="6"/>
    <x v="2"/>
    <d v="2016-04-30T22:00:00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x v="1841"/>
    <n v="60"/>
    <x v="2"/>
    <x v="7"/>
    <x v="2362"/>
    <x v="4"/>
    <x v="3"/>
    <d v="2014-12-11T16:31:10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x v="109"/>
    <e v="#DIV/0!"/>
    <x v="2"/>
    <x v="7"/>
    <x v="2363"/>
    <x v="4"/>
    <x v="0"/>
    <d v="2015-12-29T00:16:4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x v="109"/>
    <e v="#DIV/0!"/>
    <x v="2"/>
    <x v="7"/>
    <x v="2364"/>
    <x v="8"/>
    <x v="0"/>
    <d v="2015-10-26T22:25:56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x v="109"/>
    <e v="#DIV/0!"/>
    <x v="2"/>
    <x v="7"/>
    <x v="2365"/>
    <x v="11"/>
    <x v="0"/>
    <d v="2016-01-17T23:00:0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x v="1842"/>
    <n v="97.407407407407405"/>
    <x v="2"/>
    <x v="7"/>
    <x v="2366"/>
    <x v="8"/>
    <x v="0"/>
    <d v="2015-10-21T12:45:33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x v="1843"/>
    <n v="47.857142857142854"/>
    <x v="2"/>
    <x v="7"/>
    <x v="2367"/>
    <x v="2"/>
    <x v="2"/>
    <d v="2016-04-25T22:16:5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x v="1161"/>
    <n v="50"/>
    <x v="2"/>
    <x v="7"/>
    <x v="2368"/>
    <x v="2"/>
    <x v="0"/>
    <d v="2015-04-14T16:19:2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x v="109"/>
    <e v="#DIV/0!"/>
    <x v="2"/>
    <x v="7"/>
    <x v="2369"/>
    <x v="1"/>
    <x v="2"/>
    <d v="2016-02-10T19:30:11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x v="1844"/>
    <n v="20.5"/>
    <x v="2"/>
    <x v="7"/>
    <x v="2370"/>
    <x v="4"/>
    <x v="3"/>
    <d v="2014-12-18T04:32:21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x v="109"/>
    <e v="#DIV/0!"/>
    <x v="2"/>
    <x v="7"/>
    <x v="2371"/>
    <x v="5"/>
    <x v="0"/>
    <d v="2015-06-25T18:39:56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x v="1845"/>
    <n v="30"/>
    <x v="2"/>
    <x v="7"/>
    <x v="2372"/>
    <x v="7"/>
    <x v="0"/>
    <d v="2015-04-24T01:39:31"/>
    <s v="Apr"/>
    <s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x v="1846"/>
    <n v="50"/>
    <x v="2"/>
    <x v="7"/>
    <x v="2373"/>
    <x v="3"/>
    <x v="0"/>
    <d v="2015-08-29T15:53:44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x v="1847"/>
    <n v="10"/>
    <x v="2"/>
    <x v="7"/>
    <x v="2374"/>
    <x v="1"/>
    <x v="0"/>
    <d v="2015-02-12T20:14:2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x v="109"/>
    <e v="#DIV/0!"/>
    <x v="2"/>
    <x v="7"/>
    <x v="2375"/>
    <x v="10"/>
    <x v="2"/>
    <d v="2016-09-09T20:03:57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x v="1848"/>
    <n v="81.582499999999996"/>
    <x v="2"/>
    <x v="7"/>
    <x v="2376"/>
    <x v="4"/>
    <x v="0"/>
    <d v="2015-12-10T22:12:46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x v="109"/>
    <e v="#DIV/0!"/>
    <x v="2"/>
    <x v="7"/>
    <x v="2377"/>
    <x v="9"/>
    <x v="2"/>
    <d v="2016-11-25T21:53:03"/>
    <s v="Nov"/>
    <s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x v="109"/>
    <e v="#DIV/0!"/>
    <x v="2"/>
    <x v="7"/>
    <x v="2378"/>
    <x v="3"/>
    <x v="0"/>
    <d v="2015-08-26T00:18:50"/>
    <s v="Aug"/>
    <s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x v="109"/>
    <e v="#DIV/0!"/>
    <x v="2"/>
    <x v="7"/>
    <x v="2379"/>
    <x v="10"/>
    <x v="0"/>
    <d v="2015-10-05T00:23:36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x v="456"/>
    <n v="18.333333333333332"/>
    <x v="2"/>
    <x v="7"/>
    <x v="2380"/>
    <x v="8"/>
    <x v="0"/>
    <d v="2015-10-01T19:02:22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x v="1849"/>
    <n v="224.42857142857142"/>
    <x v="2"/>
    <x v="7"/>
    <x v="2381"/>
    <x v="7"/>
    <x v="0"/>
    <d v="2015-04-10T22:27:28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x v="453"/>
    <n v="37.5"/>
    <x v="2"/>
    <x v="7"/>
    <x v="2382"/>
    <x v="3"/>
    <x v="0"/>
    <d v="2015-08-04T04:30:03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x v="1850"/>
    <n v="145"/>
    <x v="2"/>
    <x v="7"/>
    <x v="2383"/>
    <x v="1"/>
    <x v="0"/>
    <d v="2015-02-22T01:21:47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x v="417"/>
    <n v="1"/>
    <x v="2"/>
    <x v="7"/>
    <x v="2384"/>
    <x v="9"/>
    <x v="3"/>
    <d v="2014-11-14T02:37:2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x v="1851"/>
    <n v="112.57142857142857"/>
    <x v="2"/>
    <x v="7"/>
    <x v="2385"/>
    <x v="3"/>
    <x v="0"/>
    <d v="2015-08-05T16:50:32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x v="109"/>
    <e v="#DIV/0!"/>
    <x v="2"/>
    <x v="7"/>
    <x v="2386"/>
    <x v="4"/>
    <x v="3"/>
    <d v="2015-01-10T20:07:04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x v="1852"/>
    <n v="342"/>
    <x v="2"/>
    <x v="7"/>
    <x v="2387"/>
    <x v="0"/>
    <x v="2"/>
    <d v="2016-07-22T15:02:20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x v="1853"/>
    <n v="57.875"/>
    <x v="2"/>
    <x v="7"/>
    <x v="2388"/>
    <x v="11"/>
    <x v="3"/>
    <d v="2015-01-15T19:29:00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x v="1854"/>
    <n v="30"/>
    <x v="2"/>
    <x v="7"/>
    <x v="2389"/>
    <x v="0"/>
    <x v="0"/>
    <d v="2015-07-25T21:59:0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x v="109"/>
    <e v="#DIV/0!"/>
    <x v="2"/>
    <x v="7"/>
    <x v="2390"/>
    <x v="4"/>
    <x v="3"/>
    <d v="2015-01-04T06:17:44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x v="415"/>
    <n v="25"/>
    <x v="2"/>
    <x v="7"/>
    <x v="2391"/>
    <x v="7"/>
    <x v="0"/>
    <d v="2015-03-31T18:04:04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x v="109"/>
    <e v="#DIV/0!"/>
    <x v="2"/>
    <x v="7"/>
    <x v="2392"/>
    <x v="8"/>
    <x v="0"/>
    <d v="2015-10-29T02:53:43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x v="833"/>
    <n v="50"/>
    <x v="2"/>
    <x v="7"/>
    <x v="2393"/>
    <x v="3"/>
    <x v="0"/>
    <d v="2015-08-08T15:33:37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x v="1855"/>
    <n v="1.5"/>
    <x v="2"/>
    <x v="7"/>
    <x v="2394"/>
    <x v="1"/>
    <x v="0"/>
    <d v="2015-02-26T08:41:33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x v="109"/>
    <e v="#DIV/0!"/>
    <x v="2"/>
    <x v="7"/>
    <x v="2395"/>
    <x v="11"/>
    <x v="2"/>
    <d v="2017-01-10T08:57:00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x v="418"/>
    <n v="10"/>
    <x v="2"/>
    <x v="7"/>
    <x v="2396"/>
    <x v="8"/>
    <x v="0"/>
    <d v="2015-10-15T20:22:38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x v="109"/>
    <e v="#DIV/0!"/>
    <x v="2"/>
    <x v="7"/>
    <x v="2397"/>
    <x v="11"/>
    <x v="3"/>
    <d v="2015-01-02T21:14:16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x v="109"/>
    <e v="#DIV/0!"/>
    <x v="2"/>
    <x v="7"/>
    <x v="2398"/>
    <x v="0"/>
    <x v="0"/>
    <d v="2015-07-02T21:59:44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x v="109"/>
    <e v="#DIV/0!"/>
    <x v="2"/>
    <x v="7"/>
    <x v="2399"/>
    <x v="4"/>
    <x v="3"/>
    <d v="2014-12-18T20:28:26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x v="109"/>
    <e v="#DIV/0!"/>
    <x v="2"/>
    <x v="7"/>
    <x v="2400"/>
    <x v="7"/>
    <x v="2"/>
    <d v="2016-04-14T06:26:04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x v="1856"/>
    <n v="22.333333333333332"/>
    <x v="7"/>
    <x v="19"/>
    <x v="2401"/>
    <x v="1"/>
    <x v="2"/>
    <d v="2016-03-05T19:44:56"/>
    <s v="Mar"/>
    <s v="201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x v="414"/>
    <n v="52"/>
    <x v="7"/>
    <x v="19"/>
    <x v="2402"/>
    <x v="6"/>
    <x v="0"/>
    <d v="2015-05-13T16:18:51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x v="1857"/>
    <n v="16.833333333333332"/>
    <x v="7"/>
    <x v="19"/>
    <x v="2403"/>
    <x v="1"/>
    <x v="2"/>
    <d v="2016-03-30T20:10:58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x v="109"/>
    <e v="#DIV/0!"/>
    <x v="7"/>
    <x v="19"/>
    <x v="2404"/>
    <x v="11"/>
    <x v="0"/>
    <d v="2016-01-03T00:56:47"/>
    <s v="Jan"/>
    <s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x v="1858"/>
    <n v="56.3"/>
    <x v="7"/>
    <x v="19"/>
    <x v="2405"/>
    <x v="10"/>
    <x v="2"/>
    <d v="2016-09-03T14:02:55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x v="1859"/>
    <n v="84.0625"/>
    <x v="7"/>
    <x v="19"/>
    <x v="2406"/>
    <x v="11"/>
    <x v="3"/>
    <d v="2015-01-19T02:39:50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x v="1860"/>
    <n v="168.39393939393941"/>
    <x v="7"/>
    <x v="19"/>
    <x v="2407"/>
    <x v="7"/>
    <x v="0"/>
    <d v="2015-04-11T06:00:00"/>
    <s v="Apr"/>
    <s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x v="418"/>
    <n v="15"/>
    <x v="7"/>
    <x v="19"/>
    <x v="2408"/>
    <x v="9"/>
    <x v="3"/>
    <d v="2014-11-06T04:22:37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x v="1861"/>
    <n v="76.666666666666671"/>
    <x v="7"/>
    <x v="19"/>
    <x v="2409"/>
    <x v="3"/>
    <x v="0"/>
    <d v="2015-08-18T21:01:15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x v="109"/>
    <e v="#DIV/0!"/>
    <x v="7"/>
    <x v="19"/>
    <x v="2410"/>
    <x v="10"/>
    <x v="0"/>
    <d v="2015-09-07T09:47:55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x v="1862"/>
    <n v="50.333333333333336"/>
    <x v="7"/>
    <x v="19"/>
    <x v="2411"/>
    <x v="3"/>
    <x v="0"/>
    <d v="2015-08-25T17:34:42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x v="109"/>
    <e v="#DIV/0!"/>
    <x v="7"/>
    <x v="19"/>
    <x v="2412"/>
    <x v="9"/>
    <x v="2"/>
    <d v="2016-11-26T18:41:13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x v="1863"/>
    <n v="8.3333333333333339"/>
    <x v="7"/>
    <x v="19"/>
    <x v="2413"/>
    <x v="5"/>
    <x v="3"/>
    <d v="2014-05-31T23:30:00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x v="1864"/>
    <n v="35.384615384615387"/>
    <x v="7"/>
    <x v="19"/>
    <x v="2414"/>
    <x v="3"/>
    <x v="0"/>
    <d v="2015-08-22T03:59:0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x v="1865"/>
    <n v="55.833333333333336"/>
    <x v="7"/>
    <x v="19"/>
    <x v="2415"/>
    <x v="0"/>
    <x v="2"/>
    <d v="2016-07-15T20:42:2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x v="1866"/>
    <n v="5"/>
    <x v="7"/>
    <x v="19"/>
    <x v="2416"/>
    <x v="1"/>
    <x v="0"/>
    <d v="2015-03-14T15:00:0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x v="109"/>
    <e v="#DIV/0!"/>
    <x v="7"/>
    <x v="19"/>
    <x v="2417"/>
    <x v="3"/>
    <x v="3"/>
    <d v="2014-08-10T21:13:07"/>
    <s v="Aug"/>
    <s v="2014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x v="459"/>
    <n v="1"/>
    <x v="7"/>
    <x v="19"/>
    <x v="2418"/>
    <x v="1"/>
    <x v="0"/>
    <d v="2015-03-24T19:34:04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x v="109"/>
    <e v="#DIV/0!"/>
    <x v="7"/>
    <x v="19"/>
    <x v="2419"/>
    <x v="11"/>
    <x v="3"/>
    <d v="2015-02-18T17:43:09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x v="1867"/>
    <n v="69.472222222222229"/>
    <x v="7"/>
    <x v="19"/>
    <x v="2420"/>
    <x v="8"/>
    <x v="3"/>
    <d v="2014-11-10T01:41:35"/>
    <s v="Nov"/>
    <s v="2014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x v="374"/>
    <n v="1"/>
    <x v="7"/>
    <x v="19"/>
    <x v="2421"/>
    <x v="1"/>
    <x v="0"/>
    <d v="2015-02-21T16:29:56"/>
    <s v="Feb"/>
    <s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x v="418"/>
    <n v="1"/>
    <x v="7"/>
    <x v="19"/>
    <x v="2422"/>
    <x v="2"/>
    <x v="0"/>
    <d v="2015-03-11T16:23:56"/>
    <s v="Mar"/>
    <s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x v="473"/>
    <n v="8"/>
    <x v="7"/>
    <x v="19"/>
    <x v="2423"/>
    <x v="11"/>
    <x v="3"/>
    <d v="2014-12-31T16:54:50"/>
    <s v="Dec"/>
    <s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x v="1868"/>
    <n v="34.444444444444443"/>
    <x v="7"/>
    <x v="19"/>
    <x v="2424"/>
    <x v="8"/>
    <x v="3"/>
    <d v="2014-10-27T21:25:08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x v="1869"/>
    <n v="1"/>
    <x v="7"/>
    <x v="19"/>
    <x v="2425"/>
    <x v="5"/>
    <x v="2"/>
    <d v="2016-05-27T22:04:00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x v="109"/>
    <e v="#DIV/0!"/>
    <x v="7"/>
    <x v="19"/>
    <x v="2426"/>
    <x v="0"/>
    <x v="0"/>
    <d v="2015-08-08T04:04:52"/>
    <s v="Aug"/>
    <s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x v="133"/>
    <n v="1"/>
    <x v="7"/>
    <x v="19"/>
    <x v="2427"/>
    <x v="2"/>
    <x v="2"/>
    <d v="2016-03-23T06:38:53"/>
    <s v="Mar"/>
    <s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x v="1870"/>
    <n v="1"/>
    <x v="7"/>
    <x v="19"/>
    <x v="2428"/>
    <x v="2"/>
    <x v="0"/>
    <d v="2015-03-12T17:49:11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x v="1871"/>
    <n v="501.25"/>
    <x v="7"/>
    <x v="19"/>
    <x v="2429"/>
    <x v="11"/>
    <x v="2"/>
    <d v="2017-02-05T16:44:00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x v="449"/>
    <n v="10.5"/>
    <x v="7"/>
    <x v="19"/>
    <x v="2430"/>
    <x v="1"/>
    <x v="2"/>
    <d v="2016-02-12T03:08:24"/>
    <s v="Feb"/>
    <s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x v="133"/>
    <n v="1"/>
    <x v="7"/>
    <x v="19"/>
    <x v="2431"/>
    <x v="6"/>
    <x v="2"/>
    <d v="2016-06-28T02:23:33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x v="107"/>
    <n v="1"/>
    <x v="7"/>
    <x v="19"/>
    <x v="2432"/>
    <x v="2"/>
    <x v="0"/>
    <d v="2015-03-08T05:14:57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x v="109"/>
    <e v="#DIV/0!"/>
    <x v="7"/>
    <x v="19"/>
    <x v="2433"/>
    <x v="1"/>
    <x v="2"/>
    <d v="2016-02-27T21:35:43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x v="1872"/>
    <n v="13"/>
    <x v="7"/>
    <x v="19"/>
    <x v="2434"/>
    <x v="0"/>
    <x v="0"/>
    <d v="2015-08-04T04:27:54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x v="1873"/>
    <n v="306"/>
    <x v="7"/>
    <x v="19"/>
    <x v="2435"/>
    <x v="8"/>
    <x v="0"/>
    <d v="2015-10-05T06:39:46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x v="1874"/>
    <n v="22.5"/>
    <x v="7"/>
    <x v="19"/>
    <x v="2436"/>
    <x v="4"/>
    <x v="0"/>
    <d v="2016-01-29T14:46:10"/>
    <s v="Jan"/>
    <s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x v="109"/>
    <e v="#DIV/0!"/>
    <x v="7"/>
    <x v="19"/>
    <x v="2437"/>
    <x v="1"/>
    <x v="0"/>
    <d v="2015-03-17T18:00:0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x v="119"/>
    <n v="50"/>
    <x v="7"/>
    <x v="19"/>
    <x v="2438"/>
    <x v="9"/>
    <x v="0"/>
    <d v="2015-12-07T22:57:42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x v="109"/>
    <e v="#DIV/0!"/>
    <x v="7"/>
    <x v="19"/>
    <x v="2439"/>
    <x v="8"/>
    <x v="0"/>
    <d v="2015-10-18T19:38:49"/>
    <s v="Oct"/>
    <s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x v="418"/>
    <n v="5"/>
    <x v="7"/>
    <x v="19"/>
    <x v="2440"/>
    <x v="1"/>
    <x v="2"/>
    <d v="2016-02-13T21:35:13"/>
    <s v="Feb"/>
    <s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x v="1875"/>
    <n v="74.22935779816514"/>
    <x v="7"/>
    <x v="33"/>
    <x v="2441"/>
    <x v="3"/>
    <x v="0"/>
    <d v="2015-07-23T04:59:0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x v="1876"/>
    <n v="81.252688172043008"/>
    <x v="7"/>
    <x v="33"/>
    <x v="2442"/>
    <x v="2"/>
    <x v="0"/>
    <d v="2015-03-19T15:00:28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x v="1877"/>
    <n v="130.23469453376205"/>
    <x v="7"/>
    <x v="33"/>
    <x v="2443"/>
    <x v="3"/>
    <x v="3"/>
    <d v="2014-08-15T15:00:22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x v="1878"/>
    <n v="53.409836065573771"/>
    <x v="7"/>
    <x v="33"/>
    <x v="2444"/>
    <x v="6"/>
    <x v="2"/>
    <d v="2016-05-25T18:06:31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x v="1789"/>
    <n v="75.130434782608702"/>
    <x v="7"/>
    <x v="33"/>
    <x v="2445"/>
    <x v="10"/>
    <x v="0"/>
    <d v="2015-09-26T04:33:41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x v="1879"/>
    <n v="75.666666666666671"/>
    <x v="7"/>
    <x v="33"/>
    <x v="2446"/>
    <x v="9"/>
    <x v="2"/>
    <d v="2016-11-26T15:27:51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x v="1880"/>
    <n v="31.691394658753708"/>
    <x v="7"/>
    <x v="33"/>
    <x v="2447"/>
    <x v="9"/>
    <x v="2"/>
    <d v="2016-11-12T04:00:00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x v="1881"/>
    <n v="47.777777777777779"/>
    <x v="7"/>
    <x v="33"/>
    <x v="2448"/>
    <x v="10"/>
    <x v="2"/>
    <d v="2016-08-31T05:36:00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x v="1277"/>
    <n v="90"/>
    <x v="7"/>
    <x v="33"/>
    <x v="2449"/>
    <x v="9"/>
    <x v="3"/>
    <d v="2014-11-30T04:25:15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x v="1882"/>
    <n v="149.31401960784314"/>
    <x v="7"/>
    <x v="33"/>
    <x v="2450"/>
    <x v="8"/>
    <x v="3"/>
    <d v="2014-10-28T03:11:00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x v="1883"/>
    <n v="62.06989247311828"/>
    <x v="7"/>
    <x v="33"/>
    <x v="2451"/>
    <x v="2"/>
    <x v="1"/>
    <d v="2017-03-05T21:48:10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x v="1884"/>
    <n v="53.4"/>
    <x v="7"/>
    <x v="33"/>
    <x v="2452"/>
    <x v="4"/>
    <x v="0"/>
    <d v="2015-12-29T23:00:0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x v="1885"/>
    <n v="69.268656716417908"/>
    <x v="7"/>
    <x v="33"/>
    <x v="2453"/>
    <x v="1"/>
    <x v="1"/>
    <d v="2017-02-02T16:36:49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x v="1886"/>
    <n v="271.50769230769231"/>
    <x v="7"/>
    <x v="33"/>
    <x v="2454"/>
    <x v="2"/>
    <x v="1"/>
    <d v="2017-03-11T04:50:08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x v="1887"/>
    <n v="34.125"/>
    <x v="7"/>
    <x v="33"/>
    <x v="2455"/>
    <x v="7"/>
    <x v="2"/>
    <d v="2016-04-20T18:45:50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x v="1888"/>
    <n v="40.492537313432834"/>
    <x v="7"/>
    <x v="33"/>
    <x v="2456"/>
    <x v="1"/>
    <x v="1"/>
    <d v="2017-02-25T23:03:59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x v="1889"/>
    <n v="189.75806451612902"/>
    <x v="7"/>
    <x v="33"/>
    <x v="2457"/>
    <x v="2"/>
    <x v="2"/>
    <d v="2016-03-24T13:27:36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x v="1890"/>
    <n v="68.862499999999997"/>
    <x v="7"/>
    <x v="33"/>
    <x v="2458"/>
    <x v="5"/>
    <x v="2"/>
    <d v="2016-06-09T19:00:00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x v="1891"/>
    <n v="108.77659574468085"/>
    <x v="7"/>
    <x v="33"/>
    <x v="2459"/>
    <x v="2"/>
    <x v="2"/>
    <d v="2016-03-23T14:18:05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x v="1892"/>
    <n v="125.98529411764706"/>
    <x v="7"/>
    <x v="33"/>
    <x v="2460"/>
    <x v="4"/>
    <x v="2"/>
    <d v="2017-01-03T04:17:00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x v="965"/>
    <n v="90.523255813953483"/>
    <x v="4"/>
    <x v="14"/>
    <x v="2461"/>
    <x v="10"/>
    <x v="6"/>
    <d v="2011-10-01T03:00:00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x v="1893"/>
    <n v="28.880434782608695"/>
    <x v="4"/>
    <x v="14"/>
    <x v="2462"/>
    <x v="0"/>
    <x v="5"/>
    <d v="2012-07-19T04:28:16"/>
    <s v="Jul"/>
    <s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x v="63"/>
    <n v="31"/>
    <x v="4"/>
    <x v="14"/>
    <x v="2463"/>
    <x v="7"/>
    <x v="4"/>
    <d v="2013-04-16T19:00:00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x v="206"/>
    <n v="51.674418604651166"/>
    <x v="4"/>
    <x v="14"/>
    <x v="2464"/>
    <x v="8"/>
    <x v="0"/>
    <d v="2015-09-30T19:29:0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x v="1894"/>
    <n v="26.270833333333332"/>
    <x v="4"/>
    <x v="14"/>
    <x v="2465"/>
    <x v="10"/>
    <x v="5"/>
    <d v="2012-09-23T17:15:48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x v="31"/>
    <n v="48.07692307692308"/>
    <x v="4"/>
    <x v="14"/>
    <x v="2466"/>
    <x v="6"/>
    <x v="4"/>
    <d v="2013-05-09T02:27:33"/>
    <s v="May"/>
    <s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x v="23"/>
    <n v="27.558139534883722"/>
    <x v="4"/>
    <x v="14"/>
    <x v="2467"/>
    <x v="6"/>
    <x v="5"/>
    <d v="2012-05-10T17:00:00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x v="1895"/>
    <n v="36.97137931034483"/>
    <x v="4"/>
    <x v="14"/>
    <x v="2468"/>
    <x v="8"/>
    <x v="5"/>
    <d v="2012-10-28T05:00:00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x v="981"/>
    <n v="29.021276595744681"/>
    <x v="4"/>
    <x v="14"/>
    <x v="2469"/>
    <x v="1"/>
    <x v="6"/>
    <d v="2011-02-08T10:18:49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x v="1896"/>
    <n v="28.65666666666667"/>
    <x v="4"/>
    <x v="14"/>
    <x v="2470"/>
    <x v="6"/>
    <x v="5"/>
    <d v="2012-05-24T01:47:3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x v="602"/>
    <n v="37.647058823529413"/>
    <x v="4"/>
    <x v="14"/>
    <x v="2471"/>
    <x v="11"/>
    <x v="6"/>
    <d v="2012-01-25T23:49:5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x v="1897"/>
    <n v="97.904038461538462"/>
    <x v="4"/>
    <x v="14"/>
    <x v="2472"/>
    <x v="0"/>
    <x v="7"/>
    <d v="2010-09-04T01:03:00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x v="31"/>
    <n v="42.553191489361701"/>
    <x v="4"/>
    <x v="14"/>
    <x v="2473"/>
    <x v="9"/>
    <x v="5"/>
    <d v="2012-11-10T18:57:49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x v="1898"/>
    <n v="131.58368421052631"/>
    <x v="4"/>
    <x v="14"/>
    <x v="2474"/>
    <x v="10"/>
    <x v="7"/>
    <d v="2010-10-11T00:16:16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x v="1262"/>
    <n v="32.320987654320987"/>
    <x v="4"/>
    <x v="14"/>
    <x v="2475"/>
    <x v="5"/>
    <x v="7"/>
    <d v="2010-07-10T22:00:00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x v="1899"/>
    <n v="61.103999999999999"/>
    <x v="4"/>
    <x v="14"/>
    <x v="2476"/>
    <x v="9"/>
    <x v="3"/>
    <d v="2014-11-03T08:52:50"/>
    <s v="Nov"/>
    <s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x v="1900"/>
    <n v="31.341463414634145"/>
    <x v="4"/>
    <x v="14"/>
    <x v="2477"/>
    <x v="0"/>
    <x v="5"/>
    <d v="2012-08-12T16:35:4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x v="1901"/>
    <n v="129.1139240506329"/>
    <x v="4"/>
    <x v="14"/>
    <x v="2478"/>
    <x v="11"/>
    <x v="5"/>
    <d v="2013-01-13T22:48:33"/>
    <s v="Jan"/>
    <s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x v="1902"/>
    <n v="25.020624999999999"/>
    <x v="4"/>
    <x v="14"/>
    <x v="2479"/>
    <x v="3"/>
    <x v="5"/>
    <d v="2012-07-28T02:00:00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x v="31"/>
    <n v="250"/>
    <x v="4"/>
    <x v="14"/>
    <x v="2480"/>
    <x v="10"/>
    <x v="0"/>
    <d v="2015-10-10T22:28:04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x v="1903"/>
    <n v="47.541473684210523"/>
    <x v="4"/>
    <x v="14"/>
    <x v="2481"/>
    <x v="7"/>
    <x v="5"/>
    <d v="2012-04-30T15:30:08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x v="1787"/>
    <n v="40.04"/>
    <x v="4"/>
    <x v="14"/>
    <x v="2482"/>
    <x v="0"/>
    <x v="6"/>
    <d v="2011-08-01T18:46:23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x v="1904"/>
    <n v="65.84210526315789"/>
    <x v="4"/>
    <x v="14"/>
    <x v="2483"/>
    <x v="7"/>
    <x v="5"/>
    <d v="2012-05-01T17:00:03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x v="1905"/>
    <n v="46.401222222222216"/>
    <x v="4"/>
    <x v="14"/>
    <x v="2484"/>
    <x v="10"/>
    <x v="6"/>
    <d v="2011-09-15T22:00:03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x v="1906"/>
    <n v="50.365853658536587"/>
    <x v="4"/>
    <x v="14"/>
    <x v="2485"/>
    <x v="8"/>
    <x v="6"/>
    <d v="2011-10-12T23:57:59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x v="1907"/>
    <n v="26.566666666666666"/>
    <x v="4"/>
    <x v="14"/>
    <x v="2486"/>
    <x v="7"/>
    <x v="5"/>
    <d v="2012-04-22T16:59:36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x v="1908"/>
    <n v="39.493684210526318"/>
    <x v="4"/>
    <x v="14"/>
    <x v="2487"/>
    <x v="6"/>
    <x v="5"/>
    <d v="2012-05-27T01:59:57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x v="1909"/>
    <n v="49.246153846153845"/>
    <x v="4"/>
    <x v="14"/>
    <x v="2488"/>
    <x v="9"/>
    <x v="6"/>
    <d v="2011-11-16T16:11:48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x v="1910"/>
    <n v="62.38"/>
    <x v="4"/>
    <x v="14"/>
    <x v="2489"/>
    <x v="6"/>
    <x v="4"/>
    <d v="2013-05-09T16:33:59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x v="1911"/>
    <n v="37.9375"/>
    <x v="4"/>
    <x v="14"/>
    <x v="2490"/>
    <x v="6"/>
    <x v="5"/>
    <d v="2012-06-23T05:27:56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x v="1912"/>
    <n v="51.6"/>
    <x v="4"/>
    <x v="14"/>
    <x v="2491"/>
    <x v="11"/>
    <x v="7"/>
    <d v="2011-01-16T01:51:00"/>
    <s v="Jan"/>
    <s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x v="1054"/>
    <n v="27.777777777777779"/>
    <x v="4"/>
    <x v="14"/>
    <x v="2492"/>
    <x v="6"/>
    <x v="5"/>
    <d v="2012-06-16T09:59:00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x v="1913"/>
    <n v="99.382239382239376"/>
    <x v="4"/>
    <x v="14"/>
    <x v="2493"/>
    <x v="7"/>
    <x v="4"/>
    <d v="2013-04-29T04:02:20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x v="1914"/>
    <n v="38.848205128205123"/>
    <x v="4"/>
    <x v="14"/>
    <x v="2494"/>
    <x v="6"/>
    <x v="5"/>
    <d v="2012-05-23T15:29:04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x v="1915"/>
    <n v="45.548809523809524"/>
    <x v="4"/>
    <x v="14"/>
    <x v="2495"/>
    <x v="5"/>
    <x v="5"/>
    <d v="2012-06-06T22:42:5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x v="31"/>
    <n v="600"/>
    <x v="4"/>
    <x v="14"/>
    <x v="2496"/>
    <x v="2"/>
    <x v="4"/>
    <d v="2013-03-29T22:54:52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x v="1916"/>
    <n v="80.551071428571419"/>
    <x v="4"/>
    <x v="14"/>
    <x v="2497"/>
    <x v="3"/>
    <x v="6"/>
    <d v="2011-08-05T21:05:38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x v="1917"/>
    <n v="52.8"/>
    <x v="4"/>
    <x v="14"/>
    <x v="2498"/>
    <x v="1"/>
    <x v="0"/>
    <d v="2015-01-27T23:13:07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x v="1918"/>
    <n v="47.676470588235297"/>
    <x v="4"/>
    <x v="14"/>
    <x v="2499"/>
    <x v="4"/>
    <x v="5"/>
    <d v="2012-12-31T18:00:00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x v="1614"/>
    <n v="23.448275862068964"/>
    <x v="4"/>
    <x v="14"/>
    <x v="2500"/>
    <x v="5"/>
    <x v="5"/>
    <d v="2012-06-23T18:32:5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x v="1919"/>
    <n v="40.142857142857146"/>
    <x v="7"/>
    <x v="34"/>
    <x v="2501"/>
    <x v="10"/>
    <x v="0"/>
    <d v="2015-09-27T18:38:24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x v="1920"/>
    <n v="17.2"/>
    <x v="7"/>
    <x v="34"/>
    <x v="2502"/>
    <x v="10"/>
    <x v="3"/>
    <d v="2014-09-21T19:48:38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x v="109"/>
    <e v="#DIV/0!"/>
    <x v="7"/>
    <x v="34"/>
    <x v="2503"/>
    <x v="5"/>
    <x v="2"/>
    <d v="2016-06-07T21:06:00"/>
    <s v="Jun"/>
    <s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x v="109"/>
    <e v="#DIV/0!"/>
    <x v="7"/>
    <x v="34"/>
    <x v="2504"/>
    <x v="9"/>
    <x v="3"/>
    <d v="2014-11-15T01:22:14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x v="109"/>
    <e v="#DIV/0!"/>
    <x v="7"/>
    <x v="34"/>
    <x v="2505"/>
    <x v="2"/>
    <x v="0"/>
    <d v="2015-03-14T00:20:16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x v="722"/>
    <n v="15"/>
    <x v="7"/>
    <x v="34"/>
    <x v="2506"/>
    <x v="8"/>
    <x v="0"/>
    <d v="2015-10-03T21:00:00"/>
    <s v="Oct"/>
    <s v="20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x v="109"/>
    <e v="#DIV/0!"/>
    <x v="7"/>
    <x v="34"/>
    <x v="2507"/>
    <x v="6"/>
    <x v="0"/>
    <d v="2015-05-11T01:45:04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x v="109"/>
    <e v="#DIV/0!"/>
    <x v="7"/>
    <x v="34"/>
    <x v="2508"/>
    <x v="3"/>
    <x v="3"/>
    <d v="2014-08-14T22:50:34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x v="1921"/>
    <n v="35.714285714285715"/>
    <x v="7"/>
    <x v="34"/>
    <x v="2509"/>
    <x v="2"/>
    <x v="0"/>
    <d v="2015-04-20T18:25:49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x v="840"/>
    <n v="37.5"/>
    <x v="7"/>
    <x v="34"/>
    <x v="2510"/>
    <x v="7"/>
    <x v="0"/>
    <d v="2015-05-14T23:56:12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x v="109"/>
    <e v="#DIV/0!"/>
    <x v="7"/>
    <x v="34"/>
    <x v="2511"/>
    <x v="1"/>
    <x v="2"/>
    <d v="2016-02-01T10:43:33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x v="109"/>
    <e v="#DIV/0!"/>
    <x v="7"/>
    <x v="34"/>
    <x v="2512"/>
    <x v="4"/>
    <x v="3"/>
    <d v="2014-12-13T21:02:41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x v="109"/>
    <e v="#DIV/0!"/>
    <x v="7"/>
    <x v="34"/>
    <x v="2513"/>
    <x v="11"/>
    <x v="2"/>
    <d v="2017-02-26T00:09:49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x v="1922"/>
    <n v="52.5"/>
    <x v="7"/>
    <x v="34"/>
    <x v="2514"/>
    <x v="10"/>
    <x v="3"/>
    <d v="2014-08-20T09:21:17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x v="1923"/>
    <n v="77.5"/>
    <x v="7"/>
    <x v="34"/>
    <x v="2515"/>
    <x v="1"/>
    <x v="0"/>
    <d v="2015-02-22T20:09:13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x v="109"/>
    <e v="#DIV/0!"/>
    <x v="7"/>
    <x v="34"/>
    <x v="2516"/>
    <x v="9"/>
    <x v="3"/>
    <d v="2014-11-29T16:40:52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x v="1924"/>
    <n v="53.545454545454547"/>
    <x v="7"/>
    <x v="34"/>
    <x v="2517"/>
    <x v="2"/>
    <x v="0"/>
    <d v="2015-03-19T18:15:3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x v="109"/>
    <e v="#DIV/0!"/>
    <x v="7"/>
    <x v="34"/>
    <x v="2518"/>
    <x v="9"/>
    <x v="3"/>
    <d v="2014-11-13T17:20:28"/>
    <s v="Nov"/>
    <s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x v="1925"/>
    <n v="16.25"/>
    <x v="7"/>
    <x v="34"/>
    <x v="2519"/>
    <x v="0"/>
    <x v="3"/>
    <d v="2014-07-19T03:43:24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x v="109"/>
    <e v="#DIV/0!"/>
    <x v="7"/>
    <x v="34"/>
    <x v="2520"/>
    <x v="10"/>
    <x v="2"/>
    <d v="2016-10-15T19:21:00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x v="1926"/>
    <n v="103.68174242424243"/>
    <x v="4"/>
    <x v="35"/>
    <x v="2521"/>
    <x v="8"/>
    <x v="0"/>
    <d v="2015-10-13T23:13:41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x v="31"/>
    <n v="185.18518518518519"/>
    <x v="4"/>
    <x v="35"/>
    <x v="2522"/>
    <x v="7"/>
    <x v="2"/>
    <d v="2016-04-22T14:52:00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x v="1927"/>
    <n v="54.153846153846153"/>
    <x v="4"/>
    <x v="35"/>
    <x v="2523"/>
    <x v="9"/>
    <x v="3"/>
    <d v="2014-11-18T00:24:52"/>
    <s v="Nov"/>
    <s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x v="264"/>
    <n v="177.2093023255814"/>
    <x v="4"/>
    <x v="35"/>
    <x v="2524"/>
    <x v="4"/>
    <x v="3"/>
    <d v="2014-12-21T04:30:00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x v="1928"/>
    <n v="100.325"/>
    <x v="4"/>
    <x v="35"/>
    <x v="2525"/>
    <x v="5"/>
    <x v="5"/>
    <d v="2012-06-28T20:16:11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x v="1929"/>
    <n v="136.90909090909091"/>
    <x v="4"/>
    <x v="35"/>
    <x v="2526"/>
    <x v="4"/>
    <x v="3"/>
    <d v="2014-12-08T04:59:00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x v="1930"/>
    <n v="57.535211267605632"/>
    <x v="4"/>
    <x v="35"/>
    <x v="2527"/>
    <x v="8"/>
    <x v="4"/>
    <d v="2013-10-18T03:59:00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x v="1931"/>
    <n v="52.962839506172834"/>
    <x v="4"/>
    <x v="35"/>
    <x v="2528"/>
    <x v="10"/>
    <x v="0"/>
    <d v="2015-08-20T11:00:00"/>
    <s v="Aug"/>
    <s v="201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x v="1932"/>
    <n v="82.328947368421055"/>
    <x v="4"/>
    <x v="35"/>
    <x v="2529"/>
    <x v="2"/>
    <x v="5"/>
    <d v="2012-03-25T00:56:1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x v="31"/>
    <n v="135.41666666666666"/>
    <x v="4"/>
    <x v="35"/>
    <x v="2530"/>
    <x v="7"/>
    <x v="0"/>
    <d v="2015-04-20T04:50:0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x v="84"/>
    <n v="74.06557377049181"/>
    <x v="4"/>
    <x v="35"/>
    <x v="2531"/>
    <x v="3"/>
    <x v="0"/>
    <d v="2015-08-15T03:59:0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x v="1933"/>
    <n v="84.083333333333329"/>
    <x v="4"/>
    <x v="35"/>
    <x v="2532"/>
    <x v="3"/>
    <x v="5"/>
    <d v="2012-08-16T20:22:46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x v="1934"/>
    <n v="61.029411764705884"/>
    <x v="4"/>
    <x v="35"/>
    <x v="2533"/>
    <x v="1"/>
    <x v="4"/>
    <d v="2013-03-01T18:01:08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x v="2"/>
    <n v="150"/>
    <x v="4"/>
    <x v="35"/>
    <x v="2534"/>
    <x v="4"/>
    <x v="8"/>
    <d v="2010-01-01T06:00:00"/>
    <s v="Jan"/>
    <s v="201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x v="640"/>
    <n v="266.08974358974359"/>
    <x v="4"/>
    <x v="35"/>
    <x v="2535"/>
    <x v="9"/>
    <x v="3"/>
    <d v="2014-12-01T19:59:05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x v="1339"/>
    <n v="7.25"/>
    <x v="4"/>
    <x v="35"/>
    <x v="2536"/>
    <x v="3"/>
    <x v="4"/>
    <d v="2013-07-30T02:32:46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x v="1007"/>
    <n v="100"/>
    <x v="4"/>
    <x v="35"/>
    <x v="2537"/>
    <x v="0"/>
    <x v="6"/>
    <d v="2011-08-01T15:34:15"/>
    <s v="Aug"/>
    <s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x v="1935"/>
    <n v="109.96308108108107"/>
    <x v="4"/>
    <x v="35"/>
    <x v="2538"/>
    <x v="1"/>
    <x v="4"/>
    <d v="2013-02-24T04:59:00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x v="598"/>
    <n v="169.91525423728814"/>
    <x v="4"/>
    <x v="35"/>
    <x v="2539"/>
    <x v="11"/>
    <x v="3"/>
    <d v="2015-02-02T21:39:12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x v="1936"/>
    <n v="95.740740740740748"/>
    <x v="4"/>
    <x v="35"/>
    <x v="2540"/>
    <x v="10"/>
    <x v="6"/>
    <d v="2011-10-29T16:12:0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x v="1937"/>
    <n v="59.460317460317462"/>
    <x v="4"/>
    <x v="35"/>
    <x v="2541"/>
    <x v="3"/>
    <x v="4"/>
    <d v="2013-09-26T10:46:58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x v="1938"/>
    <n v="55.769230769230766"/>
    <x v="4"/>
    <x v="35"/>
    <x v="2542"/>
    <x v="10"/>
    <x v="4"/>
    <d v="2013-10-01T03:59:00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x v="1939"/>
    <n v="30.076923076923077"/>
    <x v="4"/>
    <x v="35"/>
    <x v="2543"/>
    <x v="11"/>
    <x v="7"/>
    <d v="2011-01-02T03:00:00"/>
    <s v="Jan"/>
    <s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x v="1940"/>
    <n v="88.438596491228068"/>
    <x v="4"/>
    <x v="35"/>
    <x v="2544"/>
    <x v="0"/>
    <x v="5"/>
    <d v="2012-07-08T12:29:29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x v="1941"/>
    <n v="64.032786885245898"/>
    <x v="4"/>
    <x v="35"/>
    <x v="2545"/>
    <x v="1"/>
    <x v="0"/>
    <d v="2015-02-27T00:30:0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x v="1942"/>
    <n v="60.153846153846153"/>
    <x v="4"/>
    <x v="35"/>
    <x v="2546"/>
    <x v="8"/>
    <x v="4"/>
    <d v="2013-10-05T05:00:00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x v="1943"/>
    <n v="49.194029850746269"/>
    <x v="4"/>
    <x v="35"/>
    <x v="2547"/>
    <x v="7"/>
    <x v="5"/>
    <d v="2012-04-04T17:33:23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x v="1944"/>
    <n v="165.16216216216216"/>
    <x v="4"/>
    <x v="35"/>
    <x v="2548"/>
    <x v="8"/>
    <x v="2"/>
    <d v="2016-09-30T04:27:00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x v="1945"/>
    <n v="43.621621621621621"/>
    <x v="4"/>
    <x v="35"/>
    <x v="2549"/>
    <x v="6"/>
    <x v="4"/>
    <d v="2013-05-31T17:00:00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x v="1946"/>
    <n v="43.7"/>
    <x v="4"/>
    <x v="35"/>
    <x v="2550"/>
    <x v="10"/>
    <x v="0"/>
    <d v="2015-10-08T03:59:0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x v="1947"/>
    <n v="67.419642857142861"/>
    <x v="4"/>
    <x v="35"/>
    <x v="2551"/>
    <x v="2"/>
    <x v="5"/>
    <d v="2012-03-21T20:48:00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x v="1635"/>
    <n v="177.5"/>
    <x v="4"/>
    <x v="35"/>
    <x v="2552"/>
    <x v="2"/>
    <x v="1"/>
    <d v="2017-03-05T19:26:2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x v="1948"/>
    <n v="38.883333333333333"/>
    <x v="4"/>
    <x v="35"/>
    <x v="2553"/>
    <x v="3"/>
    <x v="5"/>
    <d v="2012-09-21T04:46:47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x v="1949"/>
    <n v="54.985074626865675"/>
    <x v="4"/>
    <x v="35"/>
    <x v="2554"/>
    <x v="5"/>
    <x v="0"/>
    <d v="2015-06-01T03:59:0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x v="1950"/>
    <n v="61.342857142857142"/>
    <x v="4"/>
    <x v="35"/>
    <x v="2555"/>
    <x v="6"/>
    <x v="5"/>
    <d v="2012-05-28T15:43:13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x v="1951"/>
    <n v="23.117647058823529"/>
    <x v="4"/>
    <x v="35"/>
    <x v="2556"/>
    <x v="4"/>
    <x v="5"/>
    <d v="2012-12-24T23:47:37"/>
    <s v="Dec"/>
    <s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x v="1952"/>
    <n v="29.611111111111111"/>
    <x v="4"/>
    <x v="35"/>
    <x v="2557"/>
    <x v="6"/>
    <x v="3"/>
    <d v="2014-05-15T17:53:06"/>
    <s v="May"/>
    <s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x v="1953"/>
    <n v="75.611111111111114"/>
    <x v="4"/>
    <x v="35"/>
    <x v="2558"/>
    <x v="7"/>
    <x v="0"/>
    <d v="2015-05-01T13:59:0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x v="1954"/>
    <n v="35.6"/>
    <x v="4"/>
    <x v="35"/>
    <x v="2559"/>
    <x v="9"/>
    <x v="6"/>
    <d v="2011-11-15T19:37:00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x v="1787"/>
    <n v="143"/>
    <x v="4"/>
    <x v="35"/>
    <x v="2560"/>
    <x v="2"/>
    <x v="0"/>
    <d v="2015-03-06T22:49:34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x v="109"/>
    <e v="#DIV/0!"/>
    <x v="7"/>
    <x v="19"/>
    <x v="2561"/>
    <x v="8"/>
    <x v="0"/>
    <d v="2015-10-13T12:41:29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x v="571"/>
    <n v="25"/>
    <x v="7"/>
    <x v="19"/>
    <x v="2562"/>
    <x v="10"/>
    <x v="2"/>
    <d v="2016-10-11T12:35:39"/>
    <s v="Oct"/>
    <s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x v="109"/>
    <e v="#DIV/0!"/>
    <x v="7"/>
    <x v="19"/>
    <x v="2563"/>
    <x v="5"/>
    <x v="0"/>
    <d v="2015-07-30T03:20:51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x v="109"/>
    <e v="#DIV/0!"/>
    <x v="7"/>
    <x v="19"/>
    <x v="2564"/>
    <x v="3"/>
    <x v="3"/>
    <d v="2014-08-01T00:58:19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x v="460"/>
    <n v="100"/>
    <x v="7"/>
    <x v="19"/>
    <x v="2565"/>
    <x v="7"/>
    <x v="2"/>
    <d v="2016-05-09T20:50:00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x v="109"/>
    <e v="#DIV/0!"/>
    <x v="7"/>
    <x v="19"/>
    <x v="2566"/>
    <x v="3"/>
    <x v="3"/>
    <d v="2014-08-21T23:32:28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x v="480"/>
    <n v="60"/>
    <x v="7"/>
    <x v="19"/>
    <x v="2567"/>
    <x v="7"/>
    <x v="0"/>
    <d v="2015-04-23T21:05:38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x v="724"/>
    <n v="50"/>
    <x v="7"/>
    <x v="19"/>
    <x v="2568"/>
    <x v="10"/>
    <x v="2"/>
    <d v="2016-09-01T15:59:54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x v="1955"/>
    <n v="72.5"/>
    <x v="7"/>
    <x v="19"/>
    <x v="2569"/>
    <x v="10"/>
    <x v="0"/>
    <d v="2015-09-17T02:31:52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x v="1956"/>
    <n v="29.5"/>
    <x v="7"/>
    <x v="19"/>
    <x v="2570"/>
    <x v="1"/>
    <x v="1"/>
    <d v="2017-02-08T21:40:35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x v="1161"/>
    <n v="62.5"/>
    <x v="7"/>
    <x v="19"/>
    <x v="2571"/>
    <x v="7"/>
    <x v="2"/>
    <d v="2016-05-19T08:12:01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x v="109"/>
    <e v="#DIV/0!"/>
    <x v="7"/>
    <x v="19"/>
    <x v="2572"/>
    <x v="7"/>
    <x v="0"/>
    <d v="2015-04-13T02:51:57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x v="109"/>
    <e v="#DIV/0!"/>
    <x v="7"/>
    <x v="19"/>
    <x v="2573"/>
    <x v="3"/>
    <x v="3"/>
    <d v="2014-08-23T14:12:29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x v="109"/>
    <e v="#DIV/0!"/>
    <x v="7"/>
    <x v="19"/>
    <x v="2574"/>
    <x v="6"/>
    <x v="2"/>
    <d v="2016-05-18T19:49:05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x v="109"/>
    <e v="#DIV/0!"/>
    <x v="7"/>
    <x v="19"/>
    <x v="2575"/>
    <x v="11"/>
    <x v="3"/>
    <d v="2015-01-12T02:36:34"/>
    <s v="Jan"/>
    <s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x v="109"/>
    <e v="#DIV/0!"/>
    <x v="7"/>
    <x v="19"/>
    <x v="2576"/>
    <x v="2"/>
    <x v="0"/>
    <d v="2015-04-10T23:14:07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x v="109"/>
    <e v="#DIV/0!"/>
    <x v="7"/>
    <x v="19"/>
    <x v="2577"/>
    <x v="3"/>
    <x v="3"/>
    <d v="2014-08-04T19:41:37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x v="109"/>
    <e v="#DIV/0!"/>
    <x v="7"/>
    <x v="19"/>
    <x v="2578"/>
    <x v="10"/>
    <x v="0"/>
    <d v="2015-10-09T17:00:0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x v="1957"/>
    <n v="23.083333333333332"/>
    <x v="7"/>
    <x v="19"/>
    <x v="2579"/>
    <x v="3"/>
    <x v="3"/>
    <d v="2014-09-15T19:55:0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x v="722"/>
    <n v="25.5"/>
    <x v="7"/>
    <x v="19"/>
    <x v="2580"/>
    <x v="6"/>
    <x v="0"/>
    <d v="2015-05-16T03:00:0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x v="1958"/>
    <n v="48.18181818181818"/>
    <x v="7"/>
    <x v="19"/>
    <x v="2581"/>
    <x v="9"/>
    <x v="0"/>
    <d v="2015-11-16T16:04:58"/>
    <s v="Nov"/>
    <s v="2015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x v="1959"/>
    <n v="1"/>
    <x v="7"/>
    <x v="19"/>
    <x v="2582"/>
    <x v="8"/>
    <x v="2"/>
    <d v="2016-10-29T23:43:54"/>
    <s v="Oct"/>
    <s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x v="724"/>
    <n v="1"/>
    <x v="7"/>
    <x v="19"/>
    <x v="2583"/>
    <x v="1"/>
    <x v="0"/>
    <d v="2015-03-16T17:28:00"/>
    <s v="Mar"/>
    <s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x v="109"/>
    <e v="#DIV/0!"/>
    <x v="7"/>
    <x v="19"/>
    <x v="2584"/>
    <x v="5"/>
    <x v="0"/>
    <d v="2015-06-15T04:09:29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x v="874"/>
    <n v="50"/>
    <x v="7"/>
    <x v="19"/>
    <x v="2585"/>
    <x v="0"/>
    <x v="3"/>
    <d v="2014-07-05T23:07:12"/>
    <s v="Jul"/>
    <s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x v="874"/>
    <n v="5"/>
    <x v="7"/>
    <x v="19"/>
    <x v="2586"/>
    <x v="4"/>
    <x v="0"/>
    <d v="2015-12-25T07:55:36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x v="1960"/>
    <n v="202.83333333333334"/>
    <x v="7"/>
    <x v="19"/>
    <x v="2587"/>
    <x v="4"/>
    <x v="0"/>
    <d v="2015-12-30T16:12:33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x v="1961"/>
    <n v="29.125"/>
    <x v="7"/>
    <x v="19"/>
    <x v="2588"/>
    <x v="2"/>
    <x v="0"/>
    <d v="2015-03-31T13:14:0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x v="134"/>
    <n v="5"/>
    <x v="7"/>
    <x v="19"/>
    <x v="2589"/>
    <x v="2"/>
    <x v="2"/>
    <d v="2016-03-23T11:52:07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x v="109"/>
    <e v="#DIV/0!"/>
    <x v="7"/>
    <x v="19"/>
    <x v="2590"/>
    <x v="1"/>
    <x v="2"/>
    <d v="2016-01-26T14:08:17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x v="1651"/>
    <n v="13"/>
    <x v="7"/>
    <x v="19"/>
    <x v="2591"/>
    <x v="1"/>
    <x v="2"/>
    <d v="2016-03-13T20:45:24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x v="874"/>
    <n v="50"/>
    <x v="7"/>
    <x v="19"/>
    <x v="2592"/>
    <x v="8"/>
    <x v="3"/>
    <d v="2014-10-05T19:13:41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x v="109"/>
    <e v="#DIV/0!"/>
    <x v="7"/>
    <x v="19"/>
    <x v="2593"/>
    <x v="7"/>
    <x v="0"/>
    <d v="2015-04-25T20:17:06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x v="466"/>
    <n v="1"/>
    <x v="7"/>
    <x v="19"/>
    <x v="2594"/>
    <x v="3"/>
    <x v="3"/>
    <d v="2014-08-07T23:13:48"/>
    <s v="Aug"/>
    <s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x v="1962"/>
    <n v="96.05263157894737"/>
    <x v="7"/>
    <x v="19"/>
    <x v="2595"/>
    <x v="1"/>
    <x v="1"/>
    <d v="2017-02-24T05:51:40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x v="1963"/>
    <n v="305.77777777777777"/>
    <x v="7"/>
    <x v="19"/>
    <x v="2596"/>
    <x v="3"/>
    <x v="3"/>
    <d v="2014-08-07T15:56:49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x v="905"/>
    <n v="12.142857142857142"/>
    <x v="7"/>
    <x v="19"/>
    <x v="2597"/>
    <x v="5"/>
    <x v="2"/>
    <d v="2016-06-19T08:11:57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x v="1964"/>
    <n v="83.571428571428569"/>
    <x v="7"/>
    <x v="19"/>
    <x v="2598"/>
    <x v="10"/>
    <x v="0"/>
    <d v="2015-09-23T20:10:01"/>
    <s v="Sep"/>
    <s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x v="1965"/>
    <n v="18"/>
    <x v="7"/>
    <x v="19"/>
    <x v="2599"/>
    <x v="0"/>
    <x v="3"/>
    <d v="2014-08-03T18:05:47"/>
    <s v="Aug"/>
    <s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x v="1966"/>
    <n v="115.53333333333333"/>
    <x v="7"/>
    <x v="19"/>
    <x v="2600"/>
    <x v="1"/>
    <x v="2"/>
    <d v="2016-03-25T20:36:40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x v="1967"/>
    <n v="21.900662251655628"/>
    <x v="2"/>
    <x v="36"/>
    <x v="2601"/>
    <x v="10"/>
    <x v="5"/>
    <d v="2012-09-13T03:59:00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x v="1968"/>
    <n v="80.022494887525568"/>
    <x v="2"/>
    <x v="36"/>
    <x v="2602"/>
    <x v="9"/>
    <x v="3"/>
    <d v="2014-11-12T21:20:00"/>
    <s v="Nov"/>
    <s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x v="1969"/>
    <n v="35.520000000000003"/>
    <x v="2"/>
    <x v="36"/>
    <x v="2603"/>
    <x v="11"/>
    <x v="4"/>
    <d v="2013-12-23T21:54:1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x v="1970"/>
    <n v="64.933333333333323"/>
    <x v="2"/>
    <x v="36"/>
    <x v="2604"/>
    <x v="7"/>
    <x v="5"/>
    <d v="2012-04-29T01:13:43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x v="1971"/>
    <n v="60.965703745743475"/>
    <x v="2"/>
    <x v="36"/>
    <x v="2605"/>
    <x v="5"/>
    <x v="2"/>
    <d v="2016-06-17T12:59:50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x v="1972"/>
    <n v="31.444155844155844"/>
    <x v="2"/>
    <x v="36"/>
    <x v="2606"/>
    <x v="7"/>
    <x v="3"/>
    <d v="2014-04-29T17:06:22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x v="1973"/>
    <n v="81.949748743718587"/>
    <x v="2"/>
    <x v="36"/>
    <x v="2607"/>
    <x v="0"/>
    <x v="0"/>
    <d v="2015-08-12T02:00:0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x v="1974"/>
    <n v="58.92763157894737"/>
    <x v="2"/>
    <x v="36"/>
    <x v="2608"/>
    <x v="2"/>
    <x v="1"/>
    <d v="2017-03-15T00:00:00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x v="1975"/>
    <n v="157.29347633136095"/>
    <x v="2"/>
    <x v="36"/>
    <x v="2609"/>
    <x v="0"/>
    <x v="5"/>
    <d v="2012-07-15T05:42:31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x v="1976"/>
    <n v="55.758509532062391"/>
    <x v="2"/>
    <x v="36"/>
    <x v="2610"/>
    <x v="3"/>
    <x v="2"/>
    <d v="2016-08-22T06:59:00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x v="1977"/>
    <n v="83.802893802893806"/>
    <x v="2"/>
    <x v="36"/>
    <x v="2611"/>
    <x v="4"/>
    <x v="2"/>
    <d v="2017-01-02T22:59:00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x v="1978"/>
    <n v="58.422210884353746"/>
    <x v="2"/>
    <x v="36"/>
    <x v="2612"/>
    <x v="11"/>
    <x v="3"/>
    <d v="2015-01-09T03:26:10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x v="1979"/>
    <n v="270.57142857142856"/>
    <x v="2"/>
    <x v="36"/>
    <x v="2613"/>
    <x v="10"/>
    <x v="5"/>
    <d v="2012-09-21T19:38:14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x v="607"/>
    <n v="107.1"/>
    <x v="2"/>
    <x v="36"/>
    <x v="2614"/>
    <x v="6"/>
    <x v="3"/>
    <d v="2014-04-30T05:00:00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x v="1980"/>
    <n v="47.180555555555557"/>
    <x v="2"/>
    <x v="36"/>
    <x v="2615"/>
    <x v="7"/>
    <x v="2"/>
    <d v="2016-04-30T12:00:00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x v="1981"/>
    <n v="120.30882352941177"/>
    <x v="2"/>
    <x v="36"/>
    <x v="2616"/>
    <x v="3"/>
    <x v="0"/>
    <d v="2015-08-25T23:52:09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x v="1982"/>
    <n v="27.59748427672956"/>
    <x v="2"/>
    <x v="36"/>
    <x v="2617"/>
    <x v="8"/>
    <x v="3"/>
    <d v="2014-10-20T20:59:11"/>
    <s v="Oct"/>
    <s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x v="1983"/>
    <n v="205.2987012987013"/>
    <x v="2"/>
    <x v="36"/>
    <x v="2618"/>
    <x v="9"/>
    <x v="0"/>
    <d v="2015-12-01T20:01:01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x v="1984"/>
    <n v="35.547169811320757"/>
    <x v="2"/>
    <x v="36"/>
    <x v="2619"/>
    <x v="8"/>
    <x v="0"/>
    <d v="2015-10-23T11:00:0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x v="1985"/>
    <n v="74.639488409272587"/>
    <x v="2"/>
    <x v="36"/>
    <x v="2620"/>
    <x v="8"/>
    <x v="0"/>
    <d v="2015-10-11T01:00:0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x v="1986"/>
    <n v="47.058064516129029"/>
    <x v="2"/>
    <x v="36"/>
    <x v="2621"/>
    <x v="6"/>
    <x v="0"/>
    <d v="2015-05-21T17:56:28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x v="1987"/>
    <n v="26.591351351351353"/>
    <x v="2"/>
    <x v="36"/>
    <x v="2622"/>
    <x v="4"/>
    <x v="2"/>
    <d v="2016-12-30T17:50:16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x v="430"/>
    <n v="36.774193548387096"/>
    <x v="2"/>
    <x v="36"/>
    <x v="2623"/>
    <x v="4"/>
    <x v="2"/>
    <d v="2016-12-02T06:09:2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x v="1988"/>
    <n v="31.820544982698959"/>
    <x v="2"/>
    <x v="36"/>
    <x v="2624"/>
    <x v="10"/>
    <x v="5"/>
    <d v="2012-09-13T10:07:02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x v="1989"/>
    <n v="27.576923076923077"/>
    <x v="2"/>
    <x v="36"/>
    <x v="2625"/>
    <x v="9"/>
    <x v="2"/>
    <d v="2016-11-09T20:26:48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x v="1990"/>
    <n v="56"/>
    <x v="2"/>
    <x v="36"/>
    <x v="2626"/>
    <x v="5"/>
    <x v="0"/>
    <d v="2015-06-03T15:04:29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x v="1991"/>
    <n v="21.555555555555557"/>
    <x v="2"/>
    <x v="36"/>
    <x v="2627"/>
    <x v="9"/>
    <x v="0"/>
    <d v="2015-11-26T20:54:21"/>
    <s v="Nov"/>
    <s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x v="1992"/>
    <n v="44.095238095238095"/>
    <x v="2"/>
    <x v="36"/>
    <x v="2628"/>
    <x v="4"/>
    <x v="3"/>
    <d v="2014-11-30T23:11:07"/>
    <s v="Nov"/>
    <s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x v="1993"/>
    <n v="63.87"/>
    <x v="2"/>
    <x v="36"/>
    <x v="2629"/>
    <x v="6"/>
    <x v="0"/>
    <d v="2015-05-14T12:55:22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x v="1994"/>
    <n v="38.987654320987652"/>
    <x v="2"/>
    <x v="36"/>
    <x v="2630"/>
    <x v="0"/>
    <x v="2"/>
    <d v="2016-06-30T10:00:00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x v="1995"/>
    <n v="80.185489510489504"/>
    <x v="2"/>
    <x v="36"/>
    <x v="2631"/>
    <x v="10"/>
    <x v="0"/>
    <d v="2015-08-30T04:03:47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x v="1996"/>
    <n v="34.904761904761905"/>
    <x v="2"/>
    <x v="36"/>
    <x v="2632"/>
    <x v="5"/>
    <x v="2"/>
    <d v="2016-05-29T01:28:59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x v="1997"/>
    <n v="89.100502512562812"/>
    <x v="2"/>
    <x v="36"/>
    <x v="2633"/>
    <x v="1"/>
    <x v="3"/>
    <d v="2014-02-27T23:00:00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x v="1998"/>
    <n v="39.44"/>
    <x v="2"/>
    <x v="36"/>
    <x v="2634"/>
    <x v="10"/>
    <x v="2"/>
    <d v="2016-09-29T15:45:21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x v="31"/>
    <n v="136.9047619047619"/>
    <x v="2"/>
    <x v="36"/>
    <x v="2635"/>
    <x v="2"/>
    <x v="0"/>
    <d v="2015-03-09T21:49:21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x v="1999"/>
    <n v="37.46"/>
    <x v="2"/>
    <x v="36"/>
    <x v="2636"/>
    <x v="8"/>
    <x v="2"/>
    <d v="2016-10-16T01:00:00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x v="2000"/>
    <n v="31.96153846153846"/>
    <x v="2"/>
    <x v="36"/>
    <x v="2637"/>
    <x v="8"/>
    <x v="2"/>
    <d v="2016-10-12T13:11:15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x v="2001"/>
    <n v="25.214285714285715"/>
    <x v="2"/>
    <x v="36"/>
    <x v="2638"/>
    <x v="11"/>
    <x v="3"/>
    <d v="2015-01-15T21:54:55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x v="2002"/>
    <n v="10.040816326530612"/>
    <x v="2"/>
    <x v="36"/>
    <x v="2639"/>
    <x v="1"/>
    <x v="0"/>
    <d v="2015-02-19T20:45:48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x v="1719"/>
    <n v="45.94202898550725"/>
    <x v="2"/>
    <x v="36"/>
    <x v="2640"/>
    <x v="6"/>
    <x v="0"/>
    <d v="2015-06-08T03:51:14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x v="460"/>
    <n v="15"/>
    <x v="2"/>
    <x v="36"/>
    <x v="2641"/>
    <x v="10"/>
    <x v="3"/>
    <d v="2014-09-15T20:09:00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x v="109"/>
    <e v="#DIV/0!"/>
    <x v="2"/>
    <x v="36"/>
    <x v="2642"/>
    <x v="0"/>
    <x v="2"/>
    <d v="2016-07-15T06:57:00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x v="2003"/>
    <n v="223.58248500999335"/>
    <x v="2"/>
    <x v="36"/>
    <x v="2643"/>
    <x v="4"/>
    <x v="2"/>
    <d v="2016-12-21T07:59:00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x v="2004"/>
    <n v="39.480769230769234"/>
    <x v="2"/>
    <x v="36"/>
    <x v="2644"/>
    <x v="2"/>
    <x v="1"/>
    <d v="2017-03-10T19:00:35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x v="1131"/>
    <n v="91.304347826086953"/>
    <x v="2"/>
    <x v="36"/>
    <x v="2645"/>
    <x v="9"/>
    <x v="3"/>
    <d v="2014-11-08T21:13:2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x v="2005"/>
    <n v="78.666205607476627"/>
    <x v="2"/>
    <x v="36"/>
    <x v="2646"/>
    <x v="10"/>
    <x v="0"/>
    <d v="2015-09-09T07:31:09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x v="2006"/>
    <n v="12"/>
    <x v="2"/>
    <x v="36"/>
    <x v="2647"/>
    <x v="3"/>
    <x v="0"/>
    <d v="2015-08-14T06:16:59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x v="2007"/>
    <n v="17.666666666666668"/>
    <x v="2"/>
    <x v="36"/>
    <x v="2648"/>
    <x v="2"/>
    <x v="2"/>
    <d v="2016-03-09T17:09:20"/>
    <s v="Mar"/>
    <s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x v="2008"/>
    <n v="41.333333333333336"/>
    <x v="2"/>
    <x v="36"/>
    <x v="2649"/>
    <x v="11"/>
    <x v="0"/>
    <d v="2016-02-01T23:55:41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x v="2009"/>
    <n v="71.599999999999994"/>
    <x v="2"/>
    <x v="36"/>
    <x v="2650"/>
    <x v="4"/>
    <x v="2"/>
    <d v="2016-12-21T14:59:03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x v="2010"/>
    <n v="307.8235294117647"/>
    <x v="2"/>
    <x v="36"/>
    <x v="2651"/>
    <x v="4"/>
    <x v="0"/>
    <d v="2015-12-17T19:20:09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x v="2011"/>
    <n v="80.454545454545453"/>
    <x v="2"/>
    <x v="36"/>
    <x v="2652"/>
    <x v="4"/>
    <x v="3"/>
    <d v="2014-12-10T03:48:45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x v="2012"/>
    <n v="83.942857142857136"/>
    <x v="2"/>
    <x v="36"/>
    <x v="2653"/>
    <x v="5"/>
    <x v="3"/>
    <d v="2014-06-13T04:00:00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x v="2013"/>
    <n v="8.5"/>
    <x v="2"/>
    <x v="36"/>
    <x v="2654"/>
    <x v="2"/>
    <x v="0"/>
    <d v="2015-04-21T13:25:26"/>
    <s v="Apr"/>
    <s v="201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x v="2014"/>
    <n v="73.372093023255815"/>
    <x v="2"/>
    <x v="36"/>
    <x v="2655"/>
    <x v="1"/>
    <x v="2"/>
    <d v="2016-02-09T20:00:00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x v="2015"/>
    <n v="112.86184210526316"/>
    <x v="2"/>
    <x v="36"/>
    <x v="2656"/>
    <x v="2"/>
    <x v="1"/>
    <d v="2017-03-12T19:00:00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x v="2016"/>
    <n v="95.277627118644077"/>
    <x v="2"/>
    <x v="36"/>
    <x v="2657"/>
    <x v="0"/>
    <x v="2"/>
    <d v="2016-08-03T01:30:00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x v="2017"/>
    <n v="22.75"/>
    <x v="2"/>
    <x v="36"/>
    <x v="2658"/>
    <x v="0"/>
    <x v="2"/>
    <d v="2016-07-30T21:13:14"/>
    <s v="Jul"/>
    <s v="201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x v="2018"/>
    <n v="133.30000000000001"/>
    <x v="2"/>
    <x v="36"/>
    <x v="2659"/>
    <x v="7"/>
    <x v="0"/>
    <d v="2015-04-18T01:40:1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x v="2019"/>
    <n v="3.8"/>
    <x v="2"/>
    <x v="36"/>
    <x v="2660"/>
    <x v="8"/>
    <x v="0"/>
    <d v="2015-11-24T18:06:58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x v="1335"/>
    <n v="85.75"/>
    <x v="2"/>
    <x v="37"/>
    <x v="2661"/>
    <x v="8"/>
    <x v="4"/>
    <d v="2013-10-25T23:00:10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x v="2020"/>
    <n v="267"/>
    <x v="2"/>
    <x v="37"/>
    <x v="2662"/>
    <x v="3"/>
    <x v="0"/>
    <d v="2015-08-21T17:55:13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x v="2021"/>
    <n v="373.55803571428572"/>
    <x v="2"/>
    <x v="37"/>
    <x v="2663"/>
    <x v="10"/>
    <x v="0"/>
    <d v="2015-09-04T15:00:0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x v="2022"/>
    <n v="174.03846153846155"/>
    <x v="2"/>
    <x v="37"/>
    <x v="2664"/>
    <x v="4"/>
    <x v="0"/>
    <d v="2015-12-09T06:59:0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x v="2023"/>
    <n v="93.695652173913047"/>
    <x v="2"/>
    <x v="37"/>
    <x v="2665"/>
    <x v="7"/>
    <x v="0"/>
    <d v="2015-05-04T21:29:34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x v="2024"/>
    <n v="77.327718446601949"/>
    <x v="2"/>
    <x v="37"/>
    <x v="2666"/>
    <x v="10"/>
    <x v="0"/>
    <d v="2015-09-25T21:00:0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x v="1934"/>
    <n v="92.222222222222229"/>
    <x v="2"/>
    <x v="37"/>
    <x v="2667"/>
    <x v="1"/>
    <x v="2"/>
    <d v="2016-02-10T22:13:36"/>
    <s v="Feb"/>
    <s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x v="2025"/>
    <n v="60.964285714285715"/>
    <x v="2"/>
    <x v="37"/>
    <x v="2668"/>
    <x v="8"/>
    <x v="0"/>
    <d v="2015-11-09T14:32:0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x v="1239"/>
    <n v="91"/>
    <x v="2"/>
    <x v="37"/>
    <x v="2669"/>
    <x v="4"/>
    <x v="0"/>
    <d v="2016-01-10T00:51:36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x v="2026"/>
    <n v="41.583333333333336"/>
    <x v="2"/>
    <x v="37"/>
    <x v="2670"/>
    <x v="3"/>
    <x v="3"/>
    <d v="2014-07-29T00:29:40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x v="2027"/>
    <n v="33.761904761904759"/>
    <x v="2"/>
    <x v="37"/>
    <x v="2671"/>
    <x v="4"/>
    <x v="3"/>
    <d v="2014-12-19T19:38:00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x v="2028"/>
    <n v="70.61702127659575"/>
    <x v="2"/>
    <x v="37"/>
    <x v="2672"/>
    <x v="11"/>
    <x v="0"/>
    <d v="2015-12-28T06:00:0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x v="2029"/>
    <n v="167.15151515151516"/>
    <x v="2"/>
    <x v="37"/>
    <x v="2673"/>
    <x v="8"/>
    <x v="3"/>
    <d v="2014-10-29T22:45:00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x v="2030"/>
    <n v="128.61988304093566"/>
    <x v="2"/>
    <x v="37"/>
    <x v="2674"/>
    <x v="0"/>
    <x v="2"/>
    <d v="2016-07-05T04:59:00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x v="2031"/>
    <n v="65.41379310344827"/>
    <x v="2"/>
    <x v="37"/>
    <x v="2675"/>
    <x v="9"/>
    <x v="3"/>
    <d v="2014-11-10T21:34:49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x v="2032"/>
    <n v="117.55555555555556"/>
    <x v="2"/>
    <x v="37"/>
    <x v="2676"/>
    <x v="6"/>
    <x v="2"/>
    <d v="2016-05-22T14:59:34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x v="2033"/>
    <n v="126.48148148148148"/>
    <x v="2"/>
    <x v="37"/>
    <x v="2677"/>
    <x v="0"/>
    <x v="3"/>
    <d v="2014-07-03T00:42:2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x v="2034"/>
    <n v="550"/>
    <x v="2"/>
    <x v="37"/>
    <x v="2678"/>
    <x v="10"/>
    <x v="0"/>
    <d v="2015-09-24T19:09:25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x v="2035"/>
    <n v="44"/>
    <x v="2"/>
    <x v="37"/>
    <x v="2679"/>
    <x v="1"/>
    <x v="0"/>
    <d v="2015-02-28T00:01:34"/>
    <s v="Feb"/>
    <s v="2015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x v="2036"/>
    <n v="69"/>
    <x v="2"/>
    <x v="37"/>
    <x v="2680"/>
    <x v="7"/>
    <x v="2"/>
    <d v="2016-04-06T04:04:51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x v="1839"/>
    <n v="27.5"/>
    <x v="7"/>
    <x v="19"/>
    <x v="2681"/>
    <x v="0"/>
    <x v="3"/>
    <d v="2014-07-10T21:29:10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x v="2037"/>
    <n v="84.9"/>
    <x v="7"/>
    <x v="19"/>
    <x v="2682"/>
    <x v="9"/>
    <x v="3"/>
    <d v="2014-11-22T05:59:00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x v="1156"/>
    <n v="12"/>
    <x v="7"/>
    <x v="19"/>
    <x v="2683"/>
    <x v="1"/>
    <x v="0"/>
    <d v="2015-03-01T18:07:2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x v="736"/>
    <n v="200"/>
    <x v="7"/>
    <x v="19"/>
    <x v="2684"/>
    <x v="0"/>
    <x v="3"/>
    <d v="2014-08-09T21:57:05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x v="459"/>
    <n v="10"/>
    <x v="7"/>
    <x v="19"/>
    <x v="2685"/>
    <x v="2"/>
    <x v="0"/>
    <d v="2015-04-27T15:42:1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x v="109"/>
    <e v="#DIV/0!"/>
    <x v="7"/>
    <x v="19"/>
    <x v="2686"/>
    <x v="8"/>
    <x v="3"/>
    <d v="2014-09-30T23:23:43"/>
    <s v="Sep"/>
    <s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x v="109"/>
    <e v="#DIV/0!"/>
    <x v="7"/>
    <x v="19"/>
    <x v="2687"/>
    <x v="5"/>
    <x v="0"/>
    <d v="2015-06-29T15:21:58"/>
    <s v="Jun"/>
    <s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x v="2038"/>
    <n v="5.2857142857142856"/>
    <x v="7"/>
    <x v="19"/>
    <x v="2688"/>
    <x v="1"/>
    <x v="0"/>
    <d v="2015-02-24T03:00:0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x v="1870"/>
    <n v="1"/>
    <x v="7"/>
    <x v="19"/>
    <x v="2689"/>
    <x v="0"/>
    <x v="2"/>
    <d v="2016-07-30T23:04:50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x v="2039"/>
    <n v="72.762711864406782"/>
    <x v="7"/>
    <x v="19"/>
    <x v="2690"/>
    <x v="6"/>
    <x v="0"/>
    <d v="2015-06-03T02:31:16"/>
    <s v="Jun"/>
    <s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x v="2040"/>
    <n v="17.5"/>
    <x v="7"/>
    <x v="19"/>
    <x v="2691"/>
    <x v="7"/>
    <x v="0"/>
    <d v="2015-05-10T17:22:37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x v="1154"/>
    <n v="25"/>
    <x v="7"/>
    <x v="19"/>
    <x v="2692"/>
    <x v="2"/>
    <x v="0"/>
    <d v="2015-03-25T07:01:0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x v="417"/>
    <n v="13.333333333333334"/>
    <x v="7"/>
    <x v="19"/>
    <x v="2693"/>
    <x v="3"/>
    <x v="3"/>
    <d v="2014-08-13T03:19:26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x v="372"/>
    <n v="1"/>
    <x v="7"/>
    <x v="19"/>
    <x v="2694"/>
    <x v="10"/>
    <x v="3"/>
    <d v="2014-09-26T03:22:19"/>
    <s v="Sep"/>
    <s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x v="2041"/>
    <n v="23.666666666666668"/>
    <x v="7"/>
    <x v="19"/>
    <x v="2695"/>
    <x v="2"/>
    <x v="0"/>
    <d v="2015-04-14T03:21:58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x v="2042"/>
    <n v="89.21052631578948"/>
    <x v="7"/>
    <x v="19"/>
    <x v="2696"/>
    <x v="4"/>
    <x v="3"/>
    <d v="2014-12-25T20:16:00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x v="2043"/>
    <n v="116.55769230769231"/>
    <x v="7"/>
    <x v="19"/>
    <x v="2697"/>
    <x v="3"/>
    <x v="0"/>
    <d v="2015-08-02T22:00:0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x v="2044"/>
    <n v="13.005000000000001"/>
    <x v="7"/>
    <x v="19"/>
    <x v="2698"/>
    <x v="5"/>
    <x v="3"/>
    <d v="2014-06-27T21:33:28"/>
    <s v="Jun"/>
    <s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x v="109"/>
    <e v="#DIV/0!"/>
    <x v="7"/>
    <x v="19"/>
    <x v="2699"/>
    <x v="3"/>
    <x v="3"/>
    <d v="2014-08-08T21:31:0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x v="2045"/>
    <n v="17.5"/>
    <x v="7"/>
    <x v="19"/>
    <x v="2700"/>
    <x v="10"/>
    <x v="3"/>
    <d v="2014-09-18T20:59:32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x v="2046"/>
    <n v="34.130434782608695"/>
    <x v="1"/>
    <x v="38"/>
    <x v="2701"/>
    <x v="7"/>
    <x v="1"/>
    <d v="2017-04-07T17:35:34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x v="2047"/>
    <n v="132.34615384615384"/>
    <x v="1"/>
    <x v="38"/>
    <x v="2702"/>
    <x v="7"/>
    <x v="1"/>
    <d v="2017-04-05T18:14:37"/>
    <s v="Apr"/>
    <s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x v="603"/>
    <n v="922.22222222222217"/>
    <x v="1"/>
    <x v="38"/>
    <x v="2703"/>
    <x v="1"/>
    <x v="1"/>
    <d v="2017-03-22T15:33:50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x v="2048"/>
    <n v="163.57142857142858"/>
    <x v="1"/>
    <x v="38"/>
    <x v="2704"/>
    <x v="2"/>
    <x v="1"/>
    <d v="2017-04-05T19:41:54"/>
    <s v="Apr"/>
    <s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x v="2049"/>
    <n v="217.375"/>
    <x v="1"/>
    <x v="38"/>
    <x v="2705"/>
    <x v="2"/>
    <x v="1"/>
    <d v="2017-03-24T20:59:18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x v="2050"/>
    <n v="149.44486692015209"/>
    <x v="1"/>
    <x v="38"/>
    <x v="2706"/>
    <x v="8"/>
    <x v="3"/>
    <d v="2014-10-16T06:59:00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x v="2051"/>
    <n v="71.237487309644663"/>
    <x v="1"/>
    <x v="38"/>
    <x v="2707"/>
    <x v="6"/>
    <x v="4"/>
    <d v="2013-05-27T06:59:00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x v="2052"/>
    <n v="44.464318398474738"/>
    <x v="1"/>
    <x v="38"/>
    <x v="2708"/>
    <x v="5"/>
    <x v="2"/>
    <d v="2016-07-21T16:45:2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x v="2053"/>
    <n v="164.94480519480518"/>
    <x v="1"/>
    <x v="38"/>
    <x v="2709"/>
    <x v="10"/>
    <x v="2"/>
    <d v="2016-10-04T03:59:00"/>
    <s v="Oct"/>
    <s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x v="2054"/>
    <n v="84.871516544117654"/>
    <x v="1"/>
    <x v="38"/>
    <x v="2710"/>
    <x v="3"/>
    <x v="3"/>
    <d v="2014-08-09T02:00:00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x v="2055"/>
    <n v="53.945205479452056"/>
    <x v="1"/>
    <x v="38"/>
    <x v="2711"/>
    <x v="5"/>
    <x v="3"/>
    <d v="2014-06-20T22:01:00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x v="2056"/>
    <n v="50.531468531468533"/>
    <x v="1"/>
    <x v="38"/>
    <x v="2712"/>
    <x v="0"/>
    <x v="4"/>
    <d v="2013-07-13T18:00:00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x v="2057"/>
    <n v="108.00140845070422"/>
    <x v="1"/>
    <x v="38"/>
    <x v="2713"/>
    <x v="4"/>
    <x v="0"/>
    <d v="2015-12-24T15:41:24"/>
    <s v="Dec"/>
    <s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x v="2058"/>
    <n v="95.373770491803285"/>
    <x v="1"/>
    <x v="38"/>
    <x v="2714"/>
    <x v="8"/>
    <x v="2"/>
    <d v="2016-10-14T23:00:00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x v="2059"/>
    <n v="57.631016333938291"/>
    <x v="1"/>
    <x v="38"/>
    <x v="2715"/>
    <x v="1"/>
    <x v="2"/>
    <d v="2016-02-21T09:33:48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x v="2060"/>
    <n v="64.160481283422456"/>
    <x v="1"/>
    <x v="38"/>
    <x v="2716"/>
    <x v="8"/>
    <x v="0"/>
    <d v="2015-10-08T07:59:53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x v="2061"/>
    <n v="92.387692307692305"/>
    <x v="1"/>
    <x v="38"/>
    <x v="2717"/>
    <x v="9"/>
    <x v="3"/>
    <d v="2014-12-06T22:57:29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x v="2062"/>
    <n v="125.97972972972973"/>
    <x v="1"/>
    <x v="38"/>
    <x v="2718"/>
    <x v="6"/>
    <x v="2"/>
    <d v="2016-05-03T23:00:00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x v="2063"/>
    <n v="94.637681159420296"/>
    <x v="1"/>
    <x v="38"/>
    <x v="2719"/>
    <x v="2"/>
    <x v="2"/>
    <d v="2016-04-17T23:44:54"/>
    <s v="Apr"/>
    <s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x v="2064"/>
    <n v="170.69942196531792"/>
    <x v="1"/>
    <x v="38"/>
    <x v="2720"/>
    <x v="9"/>
    <x v="2"/>
    <d v="2016-11-11T12:10:53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x v="2065"/>
    <n v="40.762081784386616"/>
    <x v="2"/>
    <x v="30"/>
    <x v="2721"/>
    <x v="10"/>
    <x v="4"/>
    <d v="2013-09-06T19:00:00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x v="2066"/>
    <n v="68.254054054054052"/>
    <x v="2"/>
    <x v="30"/>
    <x v="2722"/>
    <x v="4"/>
    <x v="2"/>
    <d v="2017-01-29T20:34:13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x v="2067"/>
    <n v="95.48863636363636"/>
    <x v="2"/>
    <x v="30"/>
    <x v="2723"/>
    <x v="4"/>
    <x v="3"/>
    <d v="2014-12-31T21:08:08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x v="2068"/>
    <n v="7.1902649656526005"/>
    <x v="2"/>
    <x v="30"/>
    <x v="2724"/>
    <x v="3"/>
    <x v="0"/>
    <d v="2015-08-15T07:50:59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x v="2069"/>
    <n v="511.65486725663715"/>
    <x v="2"/>
    <x v="30"/>
    <x v="2725"/>
    <x v="1"/>
    <x v="1"/>
    <d v="2017-03-01T17:52:15"/>
    <s v="Mar"/>
    <s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x v="2070"/>
    <n v="261.74504950495049"/>
    <x v="2"/>
    <x v="30"/>
    <x v="2726"/>
    <x v="7"/>
    <x v="2"/>
    <d v="2016-04-22T13:55:11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x v="2071"/>
    <n v="69.760961810466767"/>
    <x v="2"/>
    <x v="30"/>
    <x v="2727"/>
    <x v="3"/>
    <x v="0"/>
    <d v="2015-08-07T16:14:23"/>
    <s v="Aug"/>
    <s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x v="2072"/>
    <n v="77.229591836734699"/>
    <x v="2"/>
    <x v="30"/>
    <x v="2728"/>
    <x v="4"/>
    <x v="0"/>
    <d v="2015-12-30T14:23:54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x v="970"/>
    <n v="340.56521739130437"/>
    <x v="2"/>
    <x v="30"/>
    <x v="2729"/>
    <x v="6"/>
    <x v="0"/>
    <d v="2015-05-01T05:46:37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x v="2073"/>
    <n v="67.417903225806455"/>
    <x v="2"/>
    <x v="30"/>
    <x v="2730"/>
    <x v="7"/>
    <x v="4"/>
    <d v="2013-04-22T12:59:35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x v="2074"/>
    <n v="845.70270270270271"/>
    <x v="2"/>
    <x v="30"/>
    <x v="2731"/>
    <x v="10"/>
    <x v="3"/>
    <d v="2014-10-18T04:00:00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x v="2075"/>
    <n v="97.191780821917803"/>
    <x v="2"/>
    <x v="30"/>
    <x v="2732"/>
    <x v="6"/>
    <x v="4"/>
    <d v="2013-05-28T00:00:00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x v="2076"/>
    <n v="451.84033613445376"/>
    <x v="2"/>
    <x v="30"/>
    <x v="2733"/>
    <x v="2"/>
    <x v="0"/>
    <d v="2015-04-10T05:32:54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x v="2077"/>
    <n v="138.66871165644173"/>
    <x v="2"/>
    <x v="30"/>
    <x v="2734"/>
    <x v="8"/>
    <x v="2"/>
    <d v="2016-10-13T21:59:00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x v="2078"/>
    <n v="21.640147492625371"/>
    <x v="2"/>
    <x v="30"/>
    <x v="2735"/>
    <x v="2"/>
    <x v="4"/>
    <d v="2013-03-13T20:00:00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x v="2079"/>
    <n v="169.51724137931035"/>
    <x v="2"/>
    <x v="30"/>
    <x v="2736"/>
    <x v="7"/>
    <x v="3"/>
    <d v="2014-04-23T15:59:3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x v="2080"/>
    <n v="161.88210526315791"/>
    <x v="2"/>
    <x v="30"/>
    <x v="2737"/>
    <x v="11"/>
    <x v="4"/>
    <d v="2014-01-15T19:00:00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x v="2081"/>
    <n v="493.13333333333333"/>
    <x v="2"/>
    <x v="30"/>
    <x v="2738"/>
    <x v="8"/>
    <x v="2"/>
    <d v="2016-11-06T03:26:44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x v="2082"/>
    <n v="22.120418848167539"/>
    <x v="2"/>
    <x v="30"/>
    <x v="2739"/>
    <x v="7"/>
    <x v="3"/>
    <d v="2014-05-05T21:18:37"/>
    <s v="May"/>
    <s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x v="101"/>
    <n v="18.235294117647058"/>
    <x v="2"/>
    <x v="30"/>
    <x v="2740"/>
    <x v="2"/>
    <x v="0"/>
    <d v="2015-03-11T23:45:52"/>
    <s v="Mar"/>
    <s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x v="2083"/>
    <n v="8.75"/>
    <x v="3"/>
    <x v="39"/>
    <x v="2741"/>
    <x v="8"/>
    <x v="3"/>
    <d v="2014-10-20T02:07:00"/>
    <s v="Oct"/>
    <s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x v="2084"/>
    <n v="40.611111111111114"/>
    <x v="3"/>
    <x v="39"/>
    <x v="2742"/>
    <x v="5"/>
    <x v="5"/>
    <d v="2012-05-15T17:16:27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x v="109"/>
    <e v="#DIV/0!"/>
    <x v="3"/>
    <x v="39"/>
    <x v="2743"/>
    <x v="8"/>
    <x v="2"/>
    <d v="2016-10-19T07:53:27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x v="2085"/>
    <n v="37.954545454545453"/>
    <x v="3"/>
    <x v="39"/>
    <x v="2744"/>
    <x v="1"/>
    <x v="5"/>
    <d v="2012-02-29T01:29:58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x v="2086"/>
    <n v="35.734693877551024"/>
    <x v="3"/>
    <x v="39"/>
    <x v="2745"/>
    <x v="5"/>
    <x v="5"/>
    <d v="2012-07-14T23:42:48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x v="2087"/>
    <n v="42.157894736842103"/>
    <x v="3"/>
    <x v="39"/>
    <x v="2746"/>
    <x v="3"/>
    <x v="3"/>
    <d v="2014-08-29T18:45:11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x v="2088"/>
    <n v="35"/>
    <x v="3"/>
    <x v="39"/>
    <x v="2747"/>
    <x v="5"/>
    <x v="5"/>
    <d v="2012-06-16T03:10:00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x v="550"/>
    <n v="13.25"/>
    <x v="3"/>
    <x v="39"/>
    <x v="2748"/>
    <x v="10"/>
    <x v="2"/>
    <d v="2016-09-02T17:03:22"/>
    <s v="Sep"/>
    <s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x v="2089"/>
    <n v="55"/>
    <x v="3"/>
    <x v="39"/>
    <x v="2749"/>
    <x v="7"/>
    <x v="0"/>
    <d v="2015-04-04T18:10:37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x v="109"/>
    <e v="#DIV/0!"/>
    <x v="3"/>
    <x v="39"/>
    <x v="2750"/>
    <x v="0"/>
    <x v="5"/>
    <d v="2012-06-30T20:00:00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x v="109"/>
    <e v="#DIV/0!"/>
    <x v="3"/>
    <x v="39"/>
    <x v="2751"/>
    <x v="6"/>
    <x v="3"/>
    <d v="2014-06-17T21:17:22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x v="2090"/>
    <n v="39.285714285714285"/>
    <x v="3"/>
    <x v="39"/>
    <x v="2752"/>
    <x v="4"/>
    <x v="6"/>
    <d v="2011-12-18T18:21:44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x v="2091"/>
    <n v="47.5"/>
    <x v="3"/>
    <x v="39"/>
    <x v="2753"/>
    <x v="3"/>
    <x v="5"/>
    <d v="2012-08-26T21:37:03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x v="109"/>
    <e v="#DIV/0!"/>
    <x v="3"/>
    <x v="39"/>
    <x v="2754"/>
    <x v="10"/>
    <x v="3"/>
    <d v="2014-09-11T15:15:51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x v="2092"/>
    <n v="17.333333333333332"/>
    <x v="3"/>
    <x v="39"/>
    <x v="2755"/>
    <x v="7"/>
    <x v="0"/>
    <d v="2015-04-08T18:58:47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x v="156"/>
    <n v="31.757575757575758"/>
    <x v="3"/>
    <x v="39"/>
    <x v="2756"/>
    <x v="11"/>
    <x v="4"/>
    <d v="2014-01-11T21:36:41"/>
    <s v="Jan"/>
    <s v="201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x v="886"/>
    <n v="5"/>
    <x v="3"/>
    <x v="39"/>
    <x v="2757"/>
    <x v="3"/>
    <x v="2"/>
    <d v="2016-08-06T15:45:3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x v="2093"/>
    <n v="39"/>
    <x v="3"/>
    <x v="39"/>
    <x v="2758"/>
    <x v="8"/>
    <x v="2"/>
    <d v="2016-10-10T10:36:23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x v="1131"/>
    <n v="52.5"/>
    <x v="3"/>
    <x v="39"/>
    <x v="2759"/>
    <x v="0"/>
    <x v="2"/>
    <d v="2016-07-16T08:47:4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x v="109"/>
    <e v="#DIV/0!"/>
    <x v="3"/>
    <x v="39"/>
    <x v="2760"/>
    <x v="5"/>
    <x v="4"/>
    <d v="2013-06-20T11:04:18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x v="174"/>
    <n v="9"/>
    <x v="3"/>
    <x v="39"/>
    <x v="2761"/>
    <x v="11"/>
    <x v="5"/>
    <d v="2013-01-03T01:31:33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x v="2094"/>
    <n v="25"/>
    <x v="3"/>
    <x v="39"/>
    <x v="2762"/>
    <x v="1"/>
    <x v="5"/>
    <d v="2012-03-18T23:53:15"/>
    <s v="Mar"/>
    <s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x v="2095"/>
    <n v="30"/>
    <x v="3"/>
    <x v="39"/>
    <x v="2763"/>
    <x v="6"/>
    <x v="4"/>
    <d v="2013-05-24T13:54:4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x v="2096"/>
    <n v="11.25"/>
    <x v="3"/>
    <x v="39"/>
    <x v="2764"/>
    <x v="5"/>
    <x v="5"/>
    <d v="2012-05-30T19:00:00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x v="109"/>
    <e v="#DIV/0!"/>
    <x v="3"/>
    <x v="39"/>
    <x v="2765"/>
    <x v="9"/>
    <x v="5"/>
    <d v="2012-10-28T13:53:48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x v="172"/>
    <n v="25"/>
    <x v="3"/>
    <x v="39"/>
    <x v="2766"/>
    <x v="3"/>
    <x v="6"/>
    <d v="2011-08-11T16:01:58"/>
    <s v="Aug"/>
    <s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x v="1671"/>
    <n v="11.333333333333334"/>
    <x v="3"/>
    <x v="39"/>
    <x v="2767"/>
    <x v="0"/>
    <x v="0"/>
    <d v="2015-08-16T23:00:5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x v="2097"/>
    <n v="29.470588235294116"/>
    <x v="3"/>
    <x v="39"/>
    <x v="2768"/>
    <x v="2"/>
    <x v="5"/>
    <d v="2012-03-29T13:45:23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x v="1161"/>
    <n v="1"/>
    <x v="3"/>
    <x v="39"/>
    <x v="2769"/>
    <x v="6"/>
    <x v="3"/>
    <d v="2014-06-05T19:49:50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x v="2098"/>
    <n v="63.098484848484851"/>
    <x v="3"/>
    <x v="39"/>
    <x v="2770"/>
    <x v="2"/>
    <x v="3"/>
    <d v="2014-03-18T15:55:30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x v="109"/>
    <e v="#DIV/0!"/>
    <x v="3"/>
    <x v="39"/>
    <x v="2771"/>
    <x v="11"/>
    <x v="5"/>
    <d v="2013-02-01T17:00:00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x v="109"/>
    <e v="#DIV/0!"/>
    <x v="3"/>
    <x v="39"/>
    <x v="2772"/>
    <x v="8"/>
    <x v="4"/>
    <d v="2013-10-05T20:51:3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x v="2099"/>
    <n v="1"/>
    <x v="3"/>
    <x v="39"/>
    <x v="2773"/>
    <x v="6"/>
    <x v="2"/>
    <d v="2016-04-24T20:45:21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x v="2100"/>
    <n v="43.846153846153847"/>
    <x v="3"/>
    <x v="39"/>
    <x v="2774"/>
    <x v="2"/>
    <x v="4"/>
    <d v="2013-03-08T03:02:08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x v="419"/>
    <n v="75"/>
    <x v="3"/>
    <x v="39"/>
    <x v="2775"/>
    <x v="4"/>
    <x v="6"/>
    <d v="2011-12-16T00:19:14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x v="2101"/>
    <n v="45.972222222222221"/>
    <x v="3"/>
    <x v="39"/>
    <x v="2776"/>
    <x v="5"/>
    <x v="0"/>
    <d v="2015-06-12T07:07:56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x v="119"/>
    <n v="10"/>
    <x v="3"/>
    <x v="39"/>
    <x v="2777"/>
    <x v="0"/>
    <x v="0"/>
    <d v="2015-07-17T16:03:24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x v="2102"/>
    <n v="93.666666666666671"/>
    <x v="3"/>
    <x v="39"/>
    <x v="2778"/>
    <x v="3"/>
    <x v="3"/>
    <d v="2014-08-25T23:28:26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x v="2103"/>
    <n v="53"/>
    <x v="3"/>
    <x v="39"/>
    <x v="2779"/>
    <x v="9"/>
    <x v="0"/>
    <d v="2015-11-22T15:03:41"/>
    <s v="Nov"/>
    <s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x v="109"/>
    <e v="#DIV/0!"/>
    <x v="3"/>
    <x v="39"/>
    <x v="2780"/>
    <x v="2"/>
    <x v="1"/>
    <d v="2017-03-10T10:44:48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x v="2104"/>
    <n v="47"/>
    <x v="1"/>
    <x v="6"/>
    <x v="2781"/>
    <x v="1"/>
    <x v="0"/>
    <d v="2015-02-12T07:00:0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x v="43"/>
    <n v="66.666666666666671"/>
    <x v="1"/>
    <x v="6"/>
    <x v="2782"/>
    <x v="1"/>
    <x v="0"/>
    <d v="2015-02-17T04:59:0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x v="1444"/>
    <n v="18.770491803278688"/>
    <x v="1"/>
    <x v="6"/>
    <x v="2783"/>
    <x v="6"/>
    <x v="0"/>
    <d v="2015-04-23T12:50:46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x v="984"/>
    <n v="66.111111111111114"/>
    <x v="1"/>
    <x v="6"/>
    <x v="2784"/>
    <x v="9"/>
    <x v="3"/>
    <d v="2014-10-29T18:54:0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x v="212"/>
    <n v="36.859154929577464"/>
    <x v="1"/>
    <x v="6"/>
    <x v="2785"/>
    <x v="3"/>
    <x v="2"/>
    <d v="2016-08-05T21:00:00"/>
    <s v="Aug"/>
    <s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x v="2105"/>
    <n v="39.810810810810814"/>
    <x v="1"/>
    <x v="6"/>
    <x v="2786"/>
    <x v="0"/>
    <x v="3"/>
    <d v="2014-07-09T13:39:40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x v="2106"/>
    <n v="31.5"/>
    <x v="1"/>
    <x v="6"/>
    <x v="2787"/>
    <x v="0"/>
    <x v="3"/>
    <d v="2014-07-18T04:45:52"/>
    <s v="Jul"/>
    <s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x v="78"/>
    <n v="102.5"/>
    <x v="1"/>
    <x v="6"/>
    <x v="2788"/>
    <x v="0"/>
    <x v="2"/>
    <d v="2016-07-29T16:50:43"/>
    <s v="Jul"/>
    <s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x v="2107"/>
    <n v="126.45833333333333"/>
    <x v="1"/>
    <x v="6"/>
    <x v="2789"/>
    <x v="2"/>
    <x v="0"/>
    <d v="2015-03-12T04:00:0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x v="2108"/>
    <n v="47.878787878787875"/>
    <x v="1"/>
    <x v="6"/>
    <x v="2790"/>
    <x v="1"/>
    <x v="0"/>
    <d v="2015-02-11T22:31:43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x v="78"/>
    <n v="73.214285714285708"/>
    <x v="1"/>
    <x v="6"/>
    <x v="2791"/>
    <x v="10"/>
    <x v="2"/>
    <d v="2016-09-09T04:00:00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x v="2109"/>
    <n v="89.666666666666671"/>
    <x v="1"/>
    <x v="6"/>
    <x v="2792"/>
    <x v="0"/>
    <x v="0"/>
    <d v="2015-08-12T05:32:39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x v="2110"/>
    <n v="151.4623287671233"/>
    <x v="1"/>
    <x v="6"/>
    <x v="2793"/>
    <x v="0"/>
    <x v="0"/>
    <d v="2015-07-21T10:03:2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x v="2111"/>
    <n v="25"/>
    <x v="1"/>
    <x v="6"/>
    <x v="2794"/>
    <x v="2"/>
    <x v="2"/>
    <d v="2016-03-03T19:00:00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x v="2112"/>
    <n v="36.5"/>
    <x v="1"/>
    <x v="6"/>
    <x v="2795"/>
    <x v="5"/>
    <x v="3"/>
    <d v="2014-06-06T23:00:00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x v="2113"/>
    <n v="44"/>
    <x v="1"/>
    <x v="6"/>
    <x v="2796"/>
    <x v="0"/>
    <x v="3"/>
    <d v="2014-07-05T12:40:28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x v="2114"/>
    <n v="87.357553191489373"/>
    <x v="1"/>
    <x v="6"/>
    <x v="2797"/>
    <x v="0"/>
    <x v="3"/>
    <d v="2014-07-08T22:34:00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x v="578"/>
    <n v="36.474820143884891"/>
    <x v="1"/>
    <x v="6"/>
    <x v="2798"/>
    <x v="3"/>
    <x v="0"/>
    <d v="2015-07-31T16:00:0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x v="2115"/>
    <n v="44.859538461538463"/>
    <x v="1"/>
    <x v="6"/>
    <x v="2799"/>
    <x v="5"/>
    <x v="2"/>
    <d v="2016-06-17T16:00:00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x v="2116"/>
    <n v="42.903225806451616"/>
    <x v="1"/>
    <x v="6"/>
    <x v="2800"/>
    <x v="4"/>
    <x v="3"/>
    <d v="2015-01-04T13:16:06"/>
    <s v="Jan"/>
    <s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x v="2117"/>
    <n v="51.230769230769234"/>
    <x v="1"/>
    <x v="6"/>
    <x v="2801"/>
    <x v="8"/>
    <x v="3"/>
    <d v="2014-10-10T11:00:00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x v="2118"/>
    <n v="33.944444444444443"/>
    <x v="1"/>
    <x v="6"/>
    <x v="2802"/>
    <x v="3"/>
    <x v="0"/>
    <d v="2015-08-06T15:31:47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x v="2119"/>
    <n v="90.744680851063833"/>
    <x v="1"/>
    <x v="6"/>
    <x v="2803"/>
    <x v="0"/>
    <x v="0"/>
    <d v="2015-07-16T00:00:0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x v="935"/>
    <n v="50"/>
    <x v="1"/>
    <x v="6"/>
    <x v="2804"/>
    <x v="10"/>
    <x v="3"/>
    <d v="2014-09-29T10:53:10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x v="1007"/>
    <n v="24.444444444444443"/>
    <x v="1"/>
    <x v="6"/>
    <x v="2805"/>
    <x v="3"/>
    <x v="0"/>
    <d v="2015-08-22T12:07:53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x v="2120"/>
    <n v="44.25"/>
    <x v="1"/>
    <x v="6"/>
    <x v="2806"/>
    <x v="0"/>
    <x v="0"/>
    <d v="2015-08-05T11:00:00"/>
    <s v="Aug"/>
    <s v="201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x v="582"/>
    <n v="67.741935483870961"/>
    <x v="1"/>
    <x v="6"/>
    <x v="2807"/>
    <x v="5"/>
    <x v="0"/>
    <d v="2015-06-29T20:57:18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x v="2121"/>
    <n v="65.376811594202906"/>
    <x v="1"/>
    <x v="6"/>
    <x v="2808"/>
    <x v="3"/>
    <x v="0"/>
    <d v="2015-08-22T20:18:55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x v="2122"/>
    <n v="121.9047619047619"/>
    <x v="1"/>
    <x v="6"/>
    <x v="2809"/>
    <x v="7"/>
    <x v="2"/>
    <d v="2016-03-30T14:39:00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x v="2123"/>
    <n v="47.456140350877192"/>
    <x v="1"/>
    <x v="6"/>
    <x v="2810"/>
    <x v="6"/>
    <x v="3"/>
    <d v="2014-06-01T03:59:00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x v="2124"/>
    <n v="92.842592592592595"/>
    <x v="1"/>
    <x v="6"/>
    <x v="2811"/>
    <x v="1"/>
    <x v="0"/>
    <d v="2015-02-23T11:55:03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x v="2125"/>
    <n v="68.253012048192772"/>
    <x v="1"/>
    <x v="6"/>
    <x v="2812"/>
    <x v="2"/>
    <x v="0"/>
    <d v="2015-04-06T04:00:0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x v="2126"/>
    <n v="37.209583333333335"/>
    <x v="1"/>
    <x v="6"/>
    <x v="2813"/>
    <x v="4"/>
    <x v="2"/>
    <d v="2016-12-14T17:49:21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x v="2127"/>
    <n v="25.25"/>
    <x v="1"/>
    <x v="6"/>
    <x v="2814"/>
    <x v="6"/>
    <x v="0"/>
    <d v="2015-05-09T09:35:15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x v="1003"/>
    <n v="43.214285714285715"/>
    <x v="1"/>
    <x v="6"/>
    <x v="2815"/>
    <x v="3"/>
    <x v="2"/>
    <d v="2016-08-07T18:38:29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x v="2128"/>
    <n v="25.130177514792898"/>
    <x v="1"/>
    <x v="6"/>
    <x v="2816"/>
    <x v="3"/>
    <x v="0"/>
    <d v="2015-08-02T16:00:0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x v="2129"/>
    <n v="23.636363636363637"/>
    <x v="1"/>
    <x v="6"/>
    <x v="2817"/>
    <x v="1"/>
    <x v="0"/>
    <d v="2015-02-28T15:14:22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x v="2130"/>
    <n v="103.95098039215686"/>
    <x v="1"/>
    <x v="6"/>
    <x v="2818"/>
    <x v="8"/>
    <x v="0"/>
    <d v="2015-09-23T14:21:26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x v="2131"/>
    <n v="50.384615384615387"/>
    <x v="1"/>
    <x v="6"/>
    <x v="2819"/>
    <x v="5"/>
    <x v="0"/>
    <d v="2015-06-14T12:36:49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x v="1627"/>
    <n v="13.6"/>
    <x v="1"/>
    <x v="6"/>
    <x v="2820"/>
    <x v="2"/>
    <x v="2"/>
    <d v="2016-02-26T00:00:00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x v="31"/>
    <n v="28.571428571428573"/>
    <x v="1"/>
    <x v="6"/>
    <x v="2821"/>
    <x v="10"/>
    <x v="3"/>
    <d v="2014-09-23T22:08:55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x v="31"/>
    <n v="63.829787234042556"/>
    <x v="1"/>
    <x v="6"/>
    <x v="2822"/>
    <x v="2"/>
    <x v="0"/>
    <d v="2015-03-27T15:24:52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x v="1014"/>
    <n v="8.8571428571428577"/>
    <x v="1"/>
    <x v="6"/>
    <x v="2823"/>
    <x v="7"/>
    <x v="0"/>
    <d v="2015-03-31T22:59:00"/>
    <s v="Mar"/>
    <s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x v="2132"/>
    <n v="50.666666666666664"/>
    <x v="1"/>
    <x v="6"/>
    <x v="2824"/>
    <x v="5"/>
    <x v="0"/>
    <d v="2015-06-13T01:43:0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x v="101"/>
    <n v="60.784313725490193"/>
    <x v="1"/>
    <x v="6"/>
    <x v="2825"/>
    <x v="4"/>
    <x v="0"/>
    <d v="2015-12-04T19:01:26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x v="2133"/>
    <n v="113.42105263157895"/>
    <x v="1"/>
    <x v="6"/>
    <x v="2826"/>
    <x v="0"/>
    <x v="0"/>
    <d v="2015-07-10T07:00:0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x v="966"/>
    <n v="104.56521739130434"/>
    <x v="1"/>
    <x v="6"/>
    <x v="2827"/>
    <x v="5"/>
    <x v="2"/>
    <d v="2016-06-03T16:30:00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x v="2134"/>
    <n v="98.30927835051547"/>
    <x v="1"/>
    <x v="6"/>
    <x v="2828"/>
    <x v="8"/>
    <x v="0"/>
    <d v="2015-10-02T23:00:0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x v="2135"/>
    <n v="35.039473684210527"/>
    <x v="1"/>
    <x v="6"/>
    <x v="2829"/>
    <x v="5"/>
    <x v="2"/>
    <d v="2016-06-02T10:25:18"/>
    <s v="Jun"/>
    <s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x v="31"/>
    <n v="272.72727272727275"/>
    <x v="1"/>
    <x v="6"/>
    <x v="2830"/>
    <x v="6"/>
    <x v="3"/>
    <d v="2014-05-12T03:59:00"/>
    <s v="May"/>
    <s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x v="1934"/>
    <n v="63.846153846153847"/>
    <x v="1"/>
    <x v="6"/>
    <x v="2831"/>
    <x v="0"/>
    <x v="0"/>
    <d v="2015-07-16T19:47:5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x v="2136"/>
    <n v="30.189368421052631"/>
    <x v="1"/>
    <x v="6"/>
    <x v="2832"/>
    <x v="9"/>
    <x v="3"/>
    <d v="2014-11-23T22:00:00"/>
    <s v="Nov"/>
    <s v="2014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x v="2137"/>
    <n v="83.51428571428572"/>
    <x v="1"/>
    <x v="6"/>
    <x v="2833"/>
    <x v="8"/>
    <x v="0"/>
    <d v="2015-10-11T02:00:0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x v="2138"/>
    <n v="64.761904761904759"/>
    <x v="1"/>
    <x v="6"/>
    <x v="2834"/>
    <x v="1"/>
    <x v="0"/>
    <d v="2015-01-30T23:02:1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x v="2139"/>
    <n v="20.118172043010752"/>
    <x v="1"/>
    <x v="6"/>
    <x v="2835"/>
    <x v="4"/>
    <x v="0"/>
    <d v="2015-12-05T00:00:0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x v="919"/>
    <n v="44.090909090909093"/>
    <x v="1"/>
    <x v="6"/>
    <x v="2836"/>
    <x v="1"/>
    <x v="1"/>
    <d v="2017-02-18T04:59:00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x v="31"/>
    <n v="40.476190476190474"/>
    <x v="1"/>
    <x v="6"/>
    <x v="2837"/>
    <x v="9"/>
    <x v="0"/>
    <d v="2015-12-09T22:48:04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x v="966"/>
    <n v="44.537037037037038"/>
    <x v="1"/>
    <x v="6"/>
    <x v="2838"/>
    <x v="3"/>
    <x v="3"/>
    <d v="2014-08-13T22:00:00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x v="2140"/>
    <n v="125.80645161290323"/>
    <x v="1"/>
    <x v="6"/>
    <x v="2839"/>
    <x v="10"/>
    <x v="3"/>
    <d v="2014-08-25T04:59:00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x v="87"/>
    <n v="19.696969696969695"/>
    <x v="1"/>
    <x v="6"/>
    <x v="2840"/>
    <x v="2"/>
    <x v="0"/>
    <d v="2015-03-18T17:00:0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x v="460"/>
    <n v="10"/>
    <x v="1"/>
    <x v="6"/>
    <x v="2841"/>
    <x v="9"/>
    <x v="0"/>
    <d v="2015-12-13T18:44:57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x v="109"/>
    <e v="#DIV/0!"/>
    <x v="1"/>
    <x v="6"/>
    <x v="2842"/>
    <x v="5"/>
    <x v="3"/>
    <d v="2014-06-21T11:00:00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x v="109"/>
    <e v="#DIV/0!"/>
    <x v="1"/>
    <x v="6"/>
    <x v="2843"/>
    <x v="5"/>
    <x v="2"/>
    <d v="2016-06-13T04:00:00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x v="2141"/>
    <n v="30"/>
    <x v="1"/>
    <x v="6"/>
    <x v="2844"/>
    <x v="11"/>
    <x v="2"/>
    <d v="2017-01-04T13:06:20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x v="2142"/>
    <n v="60.666666666666664"/>
    <x v="1"/>
    <x v="6"/>
    <x v="2845"/>
    <x v="6"/>
    <x v="0"/>
    <d v="2015-06-08T00:23:53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x v="109"/>
    <e v="#DIV/0!"/>
    <x v="1"/>
    <x v="6"/>
    <x v="2846"/>
    <x v="6"/>
    <x v="0"/>
    <d v="2015-05-29T16:36:34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x v="109"/>
    <e v="#DIV/0!"/>
    <x v="1"/>
    <x v="6"/>
    <x v="2847"/>
    <x v="7"/>
    <x v="2"/>
    <d v="2016-05-23T19:21:05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x v="418"/>
    <n v="23.333333333333332"/>
    <x v="1"/>
    <x v="6"/>
    <x v="2848"/>
    <x v="6"/>
    <x v="0"/>
    <d v="2015-05-29T15:34:19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x v="460"/>
    <n v="5"/>
    <x v="1"/>
    <x v="6"/>
    <x v="2849"/>
    <x v="7"/>
    <x v="2"/>
    <d v="2016-04-23T10:16:40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x v="2143"/>
    <n v="23.923076923076923"/>
    <x v="1"/>
    <x v="6"/>
    <x v="2850"/>
    <x v="10"/>
    <x v="3"/>
    <d v="2014-09-06T00:10:11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x v="109"/>
    <e v="#DIV/0!"/>
    <x v="1"/>
    <x v="6"/>
    <x v="2851"/>
    <x v="1"/>
    <x v="2"/>
    <d v="2016-01-29T23:17:00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x v="1160"/>
    <n v="15.833333333333334"/>
    <x v="1"/>
    <x v="6"/>
    <x v="2852"/>
    <x v="5"/>
    <x v="3"/>
    <d v="2014-06-21T01:05:0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x v="109"/>
    <e v="#DIV/0!"/>
    <x v="1"/>
    <x v="6"/>
    <x v="2853"/>
    <x v="3"/>
    <x v="3"/>
    <d v="2014-09-14T04:34:57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x v="2144"/>
    <n v="29.785714285714285"/>
    <x v="1"/>
    <x v="6"/>
    <x v="2854"/>
    <x v="6"/>
    <x v="0"/>
    <d v="2015-05-07T17:11:59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x v="2145"/>
    <n v="60"/>
    <x v="1"/>
    <x v="6"/>
    <x v="2855"/>
    <x v="1"/>
    <x v="2"/>
    <d v="2016-01-29T23:34:00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x v="2146"/>
    <n v="24.333333333333332"/>
    <x v="1"/>
    <x v="6"/>
    <x v="2856"/>
    <x v="0"/>
    <x v="0"/>
    <d v="2015-08-08T21:34:0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x v="2147"/>
    <n v="500"/>
    <x v="1"/>
    <x v="6"/>
    <x v="2857"/>
    <x v="11"/>
    <x v="2"/>
    <d v="2017-02-20T18:00:00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x v="109"/>
    <e v="#DIV/0!"/>
    <x v="1"/>
    <x v="6"/>
    <x v="2858"/>
    <x v="4"/>
    <x v="3"/>
    <d v="2014-12-05T11:28:00"/>
    <s v="Dec"/>
    <s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x v="1922"/>
    <n v="35"/>
    <x v="1"/>
    <x v="6"/>
    <x v="2859"/>
    <x v="10"/>
    <x v="0"/>
    <d v="2015-10-16T08:41:44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x v="2148"/>
    <n v="29.555555555555557"/>
    <x v="1"/>
    <x v="6"/>
    <x v="2860"/>
    <x v="6"/>
    <x v="2"/>
    <d v="2016-06-19T19:12:56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x v="2149"/>
    <n v="26.666666666666668"/>
    <x v="1"/>
    <x v="6"/>
    <x v="2861"/>
    <x v="8"/>
    <x v="0"/>
    <d v="2015-09-24T14:10:48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x v="2150"/>
    <n v="18.333333333333332"/>
    <x v="1"/>
    <x v="6"/>
    <x v="2862"/>
    <x v="5"/>
    <x v="3"/>
    <d v="2014-06-24T18:57:09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x v="167"/>
    <n v="20"/>
    <x v="1"/>
    <x v="6"/>
    <x v="2863"/>
    <x v="3"/>
    <x v="3"/>
    <d v="2014-09-09T16:12:03"/>
    <s v="Sep"/>
    <s v="2014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x v="1462"/>
    <n v="13.333333333333334"/>
    <x v="1"/>
    <x v="6"/>
    <x v="2864"/>
    <x v="0"/>
    <x v="0"/>
    <d v="2015-07-17T13:18:0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x v="109"/>
    <e v="#DIV/0!"/>
    <x v="1"/>
    <x v="6"/>
    <x v="2865"/>
    <x v="4"/>
    <x v="3"/>
    <d v="2015-01-06T02:44:19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x v="2151"/>
    <n v="22.5"/>
    <x v="1"/>
    <x v="6"/>
    <x v="2866"/>
    <x v="8"/>
    <x v="2"/>
    <d v="2016-10-14T22:00:00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x v="2152"/>
    <n v="50.4"/>
    <x v="1"/>
    <x v="6"/>
    <x v="2867"/>
    <x v="0"/>
    <x v="2"/>
    <d v="2016-07-04T04:00:00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x v="2153"/>
    <n v="105.02933333333334"/>
    <x v="1"/>
    <x v="6"/>
    <x v="2868"/>
    <x v="8"/>
    <x v="2"/>
    <d v="2016-10-05T19:50:54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x v="2011"/>
    <n v="35.4"/>
    <x v="1"/>
    <x v="6"/>
    <x v="2869"/>
    <x v="0"/>
    <x v="2"/>
    <d v="2016-07-19T14:14:41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x v="2154"/>
    <n v="83.333333333333329"/>
    <x v="1"/>
    <x v="6"/>
    <x v="2870"/>
    <x v="6"/>
    <x v="3"/>
    <d v="2014-05-17T04:32:45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x v="2155"/>
    <n v="35.92307692307692"/>
    <x v="1"/>
    <x v="6"/>
    <x v="2871"/>
    <x v="11"/>
    <x v="3"/>
    <d v="2014-12-21T17:43:33"/>
    <s v="Dec"/>
    <s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x v="109"/>
    <e v="#DIV/0!"/>
    <x v="1"/>
    <x v="6"/>
    <x v="2872"/>
    <x v="6"/>
    <x v="0"/>
    <d v="2015-06-20T02:47:18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x v="2156"/>
    <n v="119.125"/>
    <x v="1"/>
    <x v="6"/>
    <x v="2873"/>
    <x v="11"/>
    <x v="3"/>
    <d v="2015-01-28T19:37:11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x v="1656"/>
    <n v="90.333333333333329"/>
    <x v="1"/>
    <x v="6"/>
    <x v="2874"/>
    <x v="11"/>
    <x v="2"/>
    <d v="2017-01-17T20:16:26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x v="2157"/>
    <n v="2.3333333333333335"/>
    <x v="1"/>
    <x v="6"/>
    <x v="2875"/>
    <x v="6"/>
    <x v="2"/>
    <d v="2016-05-05T03:04:53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x v="109"/>
    <e v="#DIV/0!"/>
    <x v="1"/>
    <x v="6"/>
    <x v="2876"/>
    <x v="0"/>
    <x v="0"/>
    <d v="2015-07-16T17:51:19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x v="2158"/>
    <n v="108.33333333333333"/>
    <x v="1"/>
    <x v="6"/>
    <x v="2877"/>
    <x v="9"/>
    <x v="2"/>
    <d v="2016-11-30T17:00:00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x v="1153"/>
    <n v="15.75"/>
    <x v="1"/>
    <x v="6"/>
    <x v="2878"/>
    <x v="5"/>
    <x v="0"/>
    <d v="2015-07-03T14:46:35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x v="2159"/>
    <n v="29"/>
    <x v="1"/>
    <x v="6"/>
    <x v="2879"/>
    <x v="11"/>
    <x v="0"/>
    <d v="2016-01-20T17:24:21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x v="2160"/>
    <n v="96.551724137931032"/>
    <x v="1"/>
    <x v="6"/>
    <x v="2880"/>
    <x v="3"/>
    <x v="0"/>
    <d v="2015-08-20T17:05:0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x v="109"/>
    <e v="#DIV/0!"/>
    <x v="1"/>
    <x v="6"/>
    <x v="2881"/>
    <x v="9"/>
    <x v="3"/>
    <d v="2014-12-03T15:20:36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x v="2161"/>
    <n v="63"/>
    <x v="1"/>
    <x v="6"/>
    <x v="2882"/>
    <x v="6"/>
    <x v="2"/>
    <d v="2016-05-01T14:18:38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x v="2162"/>
    <n v="381.6"/>
    <x v="1"/>
    <x v="6"/>
    <x v="2883"/>
    <x v="1"/>
    <x v="2"/>
    <d v="2016-02-06T04:59:00"/>
    <s v="Feb"/>
    <s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x v="2163"/>
    <n v="46.25"/>
    <x v="1"/>
    <x v="6"/>
    <x v="2884"/>
    <x v="4"/>
    <x v="3"/>
    <d v="2014-12-05T17:27:15"/>
    <s v="Dec"/>
    <s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x v="2164"/>
    <n v="26"/>
    <x v="1"/>
    <x v="6"/>
    <x v="2885"/>
    <x v="2"/>
    <x v="0"/>
    <d v="2015-03-14T00:50:01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x v="152"/>
    <n v="10"/>
    <x v="1"/>
    <x v="6"/>
    <x v="2886"/>
    <x v="8"/>
    <x v="0"/>
    <d v="2015-09-19T03:59:0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x v="874"/>
    <n v="5"/>
    <x v="1"/>
    <x v="6"/>
    <x v="2887"/>
    <x v="11"/>
    <x v="3"/>
    <d v="2015-01-11T10:15:24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x v="109"/>
    <e v="#DIV/0!"/>
    <x v="1"/>
    <x v="6"/>
    <x v="2888"/>
    <x v="9"/>
    <x v="3"/>
    <d v="2014-10-18T04:59:00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x v="2165"/>
    <n v="81.571428571428569"/>
    <x v="1"/>
    <x v="6"/>
    <x v="2889"/>
    <x v="3"/>
    <x v="3"/>
    <d v="2014-08-29T20:43:05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x v="857"/>
    <n v="7"/>
    <x v="1"/>
    <x v="6"/>
    <x v="2890"/>
    <x v="3"/>
    <x v="3"/>
    <d v="2014-08-09T03:00:00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x v="2166"/>
    <n v="27.3"/>
    <x v="1"/>
    <x v="6"/>
    <x v="2891"/>
    <x v="2"/>
    <x v="2"/>
    <d v="2016-04-15T20:12:08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x v="2167"/>
    <n v="29.411764705882351"/>
    <x v="1"/>
    <x v="6"/>
    <x v="2892"/>
    <x v="10"/>
    <x v="3"/>
    <d v="2014-08-25T21:00:00"/>
    <s v="Aug"/>
    <s v="2014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x v="724"/>
    <n v="12.5"/>
    <x v="1"/>
    <x v="6"/>
    <x v="2893"/>
    <x v="4"/>
    <x v="3"/>
    <d v="2015-01-09T02:00:00"/>
    <s v="Jan"/>
    <s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x v="109"/>
    <e v="#DIV/0!"/>
    <x v="1"/>
    <x v="6"/>
    <x v="2894"/>
    <x v="2"/>
    <x v="0"/>
    <d v="2015-04-03T22:40: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x v="2168"/>
    <n v="5.75"/>
    <x v="1"/>
    <x v="6"/>
    <x v="2895"/>
    <x v="0"/>
    <x v="3"/>
    <d v="2014-06-22T21:00:00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x v="2169"/>
    <n v="52.083333333333336"/>
    <x v="1"/>
    <x v="6"/>
    <x v="2896"/>
    <x v="4"/>
    <x v="2"/>
    <d v="2016-12-12T06:00:00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x v="2170"/>
    <n v="183.33333333333334"/>
    <x v="1"/>
    <x v="6"/>
    <x v="2897"/>
    <x v="8"/>
    <x v="0"/>
    <d v="2015-10-11T15:29:05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x v="2171"/>
    <n v="26.333333333333332"/>
    <x v="1"/>
    <x v="6"/>
    <x v="2898"/>
    <x v="9"/>
    <x v="0"/>
    <d v="2015-10-31T15:57:33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x v="109"/>
    <e v="#DIV/0!"/>
    <x v="1"/>
    <x v="6"/>
    <x v="2899"/>
    <x v="5"/>
    <x v="2"/>
    <d v="2016-07-24T01:52:38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x v="2172"/>
    <n v="486.42857142857144"/>
    <x v="1"/>
    <x v="6"/>
    <x v="2900"/>
    <x v="3"/>
    <x v="3"/>
    <d v="2014-08-09T05:37:12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x v="417"/>
    <n v="3"/>
    <x v="1"/>
    <x v="6"/>
    <x v="2901"/>
    <x v="11"/>
    <x v="3"/>
    <d v="2015-02-07T21:42:19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x v="374"/>
    <n v="25"/>
    <x v="1"/>
    <x v="6"/>
    <x v="2902"/>
    <x v="3"/>
    <x v="0"/>
    <d v="2015-08-24T10:33:16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x v="2173"/>
    <n v="9.75"/>
    <x v="1"/>
    <x v="6"/>
    <x v="2903"/>
    <x v="3"/>
    <x v="0"/>
    <d v="2015-09-09T04:00:18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x v="152"/>
    <n v="18.75"/>
    <x v="1"/>
    <x v="6"/>
    <x v="2904"/>
    <x v="9"/>
    <x v="3"/>
    <d v="2014-11-09T12:00:00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x v="2174"/>
    <n v="36.588235294117645"/>
    <x v="1"/>
    <x v="6"/>
    <x v="2905"/>
    <x v="10"/>
    <x v="2"/>
    <d v="2016-09-07T01:21:53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x v="2175"/>
    <n v="80.714285714285708"/>
    <x v="1"/>
    <x v="6"/>
    <x v="2906"/>
    <x v="3"/>
    <x v="0"/>
    <d v="2015-08-01T01:00:0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x v="123"/>
    <n v="1"/>
    <x v="1"/>
    <x v="6"/>
    <x v="2907"/>
    <x v="7"/>
    <x v="2"/>
    <d v="2016-05-14T21:03:57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x v="178"/>
    <n v="52.8"/>
    <x v="1"/>
    <x v="6"/>
    <x v="2908"/>
    <x v="5"/>
    <x v="2"/>
    <d v="2016-06-08T17:33:39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x v="469"/>
    <n v="20"/>
    <x v="1"/>
    <x v="6"/>
    <x v="2909"/>
    <x v="9"/>
    <x v="3"/>
    <d v="2014-11-25T19:46:00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x v="372"/>
    <n v="1"/>
    <x v="1"/>
    <x v="6"/>
    <x v="2910"/>
    <x v="6"/>
    <x v="0"/>
    <d v="2015-06-12T20:11:27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x v="2176"/>
    <n v="46.928571428571431"/>
    <x v="1"/>
    <x v="6"/>
    <x v="2911"/>
    <x v="5"/>
    <x v="0"/>
    <d v="2015-06-27T18:27:06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x v="2177"/>
    <n v="78.07692307692308"/>
    <x v="1"/>
    <x v="6"/>
    <x v="2912"/>
    <x v="11"/>
    <x v="0"/>
    <d v="2016-01-15T03:09:34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x v="459"/>
    <n v="1"/>
    <x v="1"/>
    <x v="6"/>
    <x v="2913"/>
    <x v="3"/>
    <x v="3"/>
    <d v="2014-09-06T22:08:59"/>
    <s v="Sep"/>
    <s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x v="524"/>
    <n v="1"/>
    <x v="1"/>
    <x v="6"/>
    <x v="2914"/>
    <x v="1"/>
    <x v="0"/>
    <d v="2015-03-14T20:46:34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x v="2178"/>
    <n v="203.66666666666666"/>
    <x v="1"/>
    <x v="6"/>
    <x v="2915"/>
    <x v="2"/>
    <x v="2"/>
    <d v="2016-03-16T08:33:10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x v="2179"/>
    <n v="20.714285714285715"/>
    <x v="1"/>
    <x v="6"/>
    <x v="2916"/>
    <x v="6"/>
    <x v="3"/>
    <d v="2014-05-19T11:26:29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x v="2180"/>
    <n v="48.555555555555557"/>
    <x v="1"/>
    <x v="6"/>
    <x v="2917"/>
    <x v="10"/>
    <x v="0"/>
    <d v="2015-09-16T05:37:27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x v="2181"/>
    <n v="68.099999999999994"/>
    <x v="1"/>
    <x v="6"/>
    <x v="2918"/>
    <x v="9"/>
    <x v="0"/>
    <d v="2015-10-29T15:06:47"/>
    <s v="Oct"/>
    <s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x v="2182"/>
    <n v="8.5"/>
    <x v="1"/>
    <x v="6"/>
    <x v="2919"/>
    <x v="3"/>
    <x v="3"/>
    <d v="2014-08-05T14:52:09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x v="2183"/>
    <n v="51.615384615384613"/>
    <x v="1"/>
    <x v="6"/>
    <x v="2920"/>
    <x v="2"/>
    <x v="0"/>
    <d v="2015-03-25T18:01:1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x v="2184"/>
    <n v="43"/>
    <x v="1"/>
    <x v="40"/>
    <x v="2921"/>
    <x v="10"/>
    <x v="3"/>
    <d v="2014-09-25T21:16:44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x v="31"/>
    <n v="83.333333333333329"/>
    <x v="1"/>
    <x v="40"/>
    <x v="2922"/>
    <x v="6"/>
    <x v="0"/>
    <d v="2015-05-18T20:58:47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x v="31"/>
    <n v="30"/>
    <x v="1"/>
    <x v="40"/>
    <x v="2923"/>
    <x v="1"/>
    <x v="0"/>
    <d v="2015-01-24T03:00:0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x v="1912"/>
    <n v="175.51020408163265"/>
    <x v="1"/>
    <x v="40"/>
    <x v="2924"/>
    <x v="6"/>
    <x v="0"/>
    <d v="2015-05-09T03:59:0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x v="2185"/>
    <n v="231.66175879396985"/>
    <x v="1"/>
    <x v="40"/>
    <x v="2925"/>
    <x v="10"/>
    <x v="3"/>
    <d v="2014-09-11T14:01:08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x v="1054"/>
    <n v="75"/>
    <x v="1"/>
    <x v="40"/>
    <x v="2926"/>
    <x v="2"/>
    <x v="0"/>
    <d v="2015-02-23T18:22:59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x v="2186"/>
    <n v="112.14285714285714"/>
    <x v="1"/>
    <x v="40"/>
    <x v="2927"/>
    <x v="0"/>
    <x v="3"/>
    <d v="2014-07-15T05:00:00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x v="31"/>
    <n v="41.666666666666664"/>
    <x v="1"/>
    <x v="40"/>
    <x v="2928"/>
    <x v="2"/>
    <x v="2"/>
    <d v="2016-03-04T23:57:2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x v="2187"/>
    <n v="255.17343750000001"/>
    <x v="1"/>
    <x v="40"/>
    <x v="2929"/>
    <x v="6"/>
    <x v="3"/>
    <d v="2014-05-25T13:32:38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x v="2188"/>
    <n v="162.7741935483871"/>
    <x v="1"/>
    <x v="40"/>
    <x v="2930"/>
    <x v="6"/>
    <x v="0"/>
    <d v="2015-05-07T14:01:04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x v="938"/>
    <n v="88.333333333333329"/>
    <x v="1"/>
    <x v="40"/>
    <x v="2931"/>
    <x v="10"/>
    <x v="3"/>
    <d v="2014-09-15T06:08:00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x v="2189"/>
    <n v="85.736842105263165"/>
    <x v="1"/>
    <x v="40"/>
    <x v="2932"/>
    <x v="1"/>
    <x v="0"/>
    <d v="2015-02-21T11:00:0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x v="2190"/>
    <n v="47.574074074074076"/>
    <x v="1"/>
    <x v="40"/>
    <x v="2933"/>
    <x v="5"/>
    <x v="2"/>
    <d v="2016-06-04T22:57:33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x v="1277"/>
    <n v="72.972972972972968"/>
    <x v="1"/>
    <x v="40"/>
    <x v="2934"/>
    <x v="5"/>
    <x v="3"/>
    <d v="2014-06-15T15:16:04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x v="2191"/>
    <n v="90.538461538461533"/>
    <x v="1"/>
    <x v="40"/>
    <x v="2935"/>
    <x v="3"/>
    <x v="2"/>
    <d v="2016-08-29T17:00:00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x v="602"/>
    <n v="37.647058823529413"/>
    <x v="1"/>
    <x v="40"/>
    <x v="2936"/>
    <x v="8"/>
    <x v="3"/>
    <d v="2014-10-13T04:59:00"/>
    <s v="Oct"/>
    <s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x v="25"/>
    <n v="36.363636363636367"/>
    <x v="1"/>
    <x v="40"/>
    <x v="2937"/>
    <x v="0"/>
    <x v="3"/>
    <d v="2014-07-13T10:58:3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x v="300"/>
    <n v="126.71875"/>
    <x v="1"/>
    <x v="40"/>
    <x v="2938"/>
    <x v="11"/>
    <x v="3"/>
    <d v="2015-01-30T16:53:34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x v="2192"/>
    <n v="329.2"/>
    <x v="1"/>
    <x v="40"/>
    <x v="2939"/>
    <x v="3"/>
    <x v="3"/>
    <d v="2014-08-28T01:00:00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x v="2193"/>
    <n v="81.242424242424249"/>
    <x v="1"/>
    <x v="40"/>
    <x v="2940"/>
    <x v="11"/>
    <x v="3"/>
    <d v="2015-01-18T18:33:38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x v="524"/>
    <n v="1"/>
    <x v="1"/>
    <x v="38"/>
    <x v="2941"/>
    <x v="1"/>
    <x v="0"/>
    <d v="2015-03-01T23:02:35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x v="2194"/>
    <n v="202.22772277227722"/>
    <x v="1"/>
    <x v="38"/>
    <x v="2942"/>
    <x v="4"/>
    <x v="0"/>
    <d v="2015-12-16T20:18:0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x v="109"/>
    <e v="#DIV/0!"/>
    <x v="1"/>
    <x v="38"/>
    <x v="2943"/>
    <x v="7"/>
    <x v="0"/>
    <d v="2015-04-13T03:06:2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x v="460"/>
    <n v="100"/>
    <x v="1"/>
    <x v="38"/>
    <x v="2944"/>
    <x v="5"/>
    <x v="0"/>
    <d v="2015-06-07T21:56:38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x v="109"/>
    <e v="#DIV/0!"/>
    <x v="1"/>
    <x v="38"/>
    <x v="2945"/>
    <x v="6"/>
    <x v="0"/>
    <d v="2015-05-24T03:21:0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x v="370"/>
    <n v="1"/>
    <x v="1"/>
    <x v="38"/>
    <x v="2946"/>
    <x v="3"/>
    <x v="2"/>
    <d v="2016-08-15T12:44:5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x v="2195"/>
    <n v="82.461538461538467"/>
    <x v="1"/>
    <x v="38"/>
    <x v="2947"/>
    <x v="9"/>
    <x v="2"/>
    <d v="2016-11-24T17:11:00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x v="2196"/>
    <n v="2.6666666666666665"/>
    <x v="1"/>
    <x v="38"/>
    <x v="2948"/>
    <x v="6"/>
    <x v="0"/>
    <d v="2015-06-02T15:34:53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x v="453"/>
    <n v="12.5"/>
    <x v="1"/>
    <x v="38"/>
    <x v="2949"/>
    <x v="9"/>
    <x v="0"/>
    <d v="2015-11-19T20:45:17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x v="109"/>
    <e v="#DIV/0!"/>
    <x v="1"/>
    <x v="38"/>
    <x v="2950"/>
    <x v="11"/>
    <x v="0"/>
    <d v="2016-01-23T08:45:52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x v="2197"/>
    <n v="18.896551724137932"/>
    <x v="1"/>
    <x v="38"/>
    <x v="2951"/>
    <x v="10"/>
    <x v="3"/>
    <d v="2014-10-05T19:16:1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x v="2198"/>
    <n v="200.625"/>
    <x v="1"/>
    <x v="38"/>
    <x v="2952"/>
    <x v="8"/>
    <x v="2"/>
    <d v="2016-10-17T04:00:00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x v="2199"/>
    <n v="201.66666666666666"/>
    <x v="1"/>
    <x v="38"/>
    <x v="2953"/>
    <x v="8"/>
    <x v="0"/>
    <d v="2015-10-08T19:00:21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x v="109"/>
    <e v="#DIV/0!"/>
    <x v="1"/>
    <x v="38"/>
    <x v="2954"/>
    <x v="2"/>
    <x v="1"/>
    <d v="2017-03-16T13:00:03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x v="2200"/>
    <n v="65"/>
    <x v="1"/>
    <x v="38"/>
    <x v="2955"/>
    <x v="5"/>
    <x v="0"/>
    <d v="2015-06-16T17:47:29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x v="2201"/>
    <n v="66.099999999999994"/>
    <x v="1"/>
    <x v="38"/>
    <x v="2956"/>
    <x v="6"/>
    <x v="2"/>
    <d v="2016-05-04T23:00:50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x v="2202"/>
    <n v="93.333333333333329"/>
    <x v="1"/>
    <x v="38"/>
    <x v="2957"/>
    <x v="1"/>
    <x v="0"/>
    <d v="2015-03-27T23:16:12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x v="109"/>
    <e v="#DIV/0!"/>
    <x v="1"/>
    <x v="38"/>
    <x v="2958"/>
    <x v="7"/>
    <x v="2"/>
    <d v="2016-05-08T17:41:57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x v="109"/>
    <e v="#DIV/0!"/>
    <x v="1"/>
    <x v="38"/>
    <x v="2959"/>
    <x v="5"/>
    <x v="2"/>
    <d v="2016-06-07T00:12:05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x v="109"/>
    <e v="#DIV/0!"/>
    <x v="1"/>
    <x v="38"/>
    <x v="2960"/>
    <x v="10"/>
    <x v="3"/>
    <d v="2014-09-11T18:10:2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x v="2203"/>
    <n v="50.75"/>
    <x v="1"/>
    <x v="6"/>
    <x v="2961"/>
    <x v="2"/>
    <x v="0"/>
    <d v="2015-03-26T04:00:0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x v="662"/>
    <n v="60.9"/>
    <x v="1"/>
    <x v="6"/>
    <x v="2962"/>
    <x v="2"/>
    <x v="0"/>
    <d v="2015-03-01T06:59:0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x v="2204"/>
    <n v="109.03061224489795"/>
    <x v="1"/>
    <x v="6"/>
    <x v="2963"/>
    <x v="0"/>
    <x v="0"/>
    <d v="2015-07-02T11:17:04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x v="2205"/>
    <n v="25.692295918367346"/>
    <x v="1"/>
    <x v="6"/>
    <x v="2964"/>
    <x v="3"/>
    <x v="3"/>
    <d v="2014-08-06T21:32:00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x v="2206"/>
    <n v="41.92307692307692"/>
    <x v="1"/>
    <x v="6"/>
    <x v="2965"/>
    <x v="0"/>
    <x v="0"/>
    <d v="2015-07-07T17:30:33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x v="2207"/>
    <n v="88.7734375"/>
    <x v="1"/>
    <x v="6"/>
    <x v="2966"/>
    <x v="10"/>
    <x v="0"/>
    <d v="2015-09-16T17:43:32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x v="2208"/>
    <n v="80.225352112676063"/>
    <x v="1"/>
    <x v="6"/>
    <x v="2967"/>
    <x v="2"/>
    <x v="0"/>
    <d v="2015-03-09T03:44:52"/>
    <s v="Mar"/>
    <s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x v="938"/>
    <n v="78.936170212765958"/>
    <x v="1"/>
    <x v="6"/>
    <x v="2968"/>
    <x v="10"/>
    <x v="2"/>
    <d v="2016-08-17T03:59:00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x v="2209"/>
    <n v="95.588235294117652"/>
    <x v="1"/>
    <x v="6"/>
    <x v="2969"/>
    <x v="6"/>
    <x v="0"/>
    <d v="2015-05-03T22:51:0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x v="938"/>
    <n v="69.890109890109883"/>
    <x v="1"/>
    <x v="6"/>
    <x v="2970"/>
    <x v="0"/>
    <x v="3"/>
    <d v="2014-07-18T16:04:11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x v="2210"/>
    <n v="74.534883720930239"/>
    <x v="1"/>
    <x v="6"/>
    <x v="2971"/>
    <x v="10"/>
    <x v="3"/>
    <d v="2014-08-31T15:47:58"/>
    <s v="Aug"/>
    <s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x v="2211"/>
    <n v="123.94117647058823"/>
    <x v="1"/>
    <x v="6"/>
    <x v="2972"/>
    <x v="4"/>
    <x v="2"/>
    <d v="2016-12-05T01:00:00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x v="2212"/>
    <n v="264.84848484848487"/>
    <x v="1"/>
    <x v="6"/>
    <x v="2973"/>
    <x v="11"/>
    <x v="0"/>
    <d v="2016-01-01T04:00:0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x v="607"/>
    <n v="58.620689655172413"/>
    <x v="1"/>
    <x v="6"/>
    <x v="2974"/>
    <x v="10"/>
    <x v="3"/>
    <d v="2014-09-26T01:35:00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x v="2213"/>
    <n v="70.884955752212392"/>
    <x v="1"/>
    <x v="6"/>
    <x v="2975"/>
    <x v="9"/>
    <x v="3"/>
    <d v="2014-11-27T03:00:00"/>
    <s v="Nov"/>
    <s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x v="2214"/>
    <n v="8.5714285714285712"/>
    <x v="1"/>
    <x v="6"/>
    <x v="2976"/>
    <x v="2"/>
    <x v="2"/>
    <d v="2016-03-13T12:00:00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x v="2215"/>
    <n v="113.56666666666666"/>
    <x v="1"/>
    <x v="6"/>
    <x v="2977"/>
    <x v="1"/>
    <x v="0"/>
    <d v="2015-03-23T02:14:0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x v="2216"/>
    <n v="60.6875"/>
    <x v="1"/>
    <x v="6"/>
    <x v="2978"/>
    <x v="9"/>
    <x v="3"/>
    <d v="2014-10-20T05:59:00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x v="578"/>
    <n v="110.21739130434783"/>
    <x v="1"/>
    <x v="6"/>
    <x v="2979"/>
    <x v="11"/>
    <x v="3"/>
    <d v="2015-01-06T06:00:00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x v="2217"/>
    <n v="136.45833333333334"/>
    <x v="1"/>
    <x v="6"/>
    <x v="2980"/>
    <x v="10"/>
    <x v="0"/>
    <d v="2015-08-24T02:00:0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x v="2218"/>
    <n v="53.164948453608247"/>
    <x v="1"/>
    <x v="38"/>
    <x v="2981"/>
    <x v="10"/>
    <x v="0"/>
    <d v="2015-09-23T13:25:56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x v="2219"/>
    <n v="86.491525423728817"/>
    <x v="1"/>
    <x v="38"/>
    <x v="2982"/>
    <x v="1"/>
    <x v="2"/>
    <d v="2016-02-11T16:29:03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x v="2220"/>
    <n v="155.23827397260274"/>
    <x v="1"/>
    <x v="38"/>
    <x v="2983"/>
    <x v="8"/>
    <x v="3"/>
    <d v="2014-11-11T16:10:36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x v="2221"/>
    <n v="115.08256880733946"/>
    <x v="1"/>
    <x v="38"/>
    <x v="2984"/>
    <x v="3"/>
    <x v="2"/>
    <d v="2016-08-24T06:41:21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x v="2222"/>
    <n v="109.5945945945946"/>
    <x v="1"/>
    <x v="38"/>
    <x v="2985"/>
    <x v="9"/>
    <x v="2"/>
    <d v="2016-10-31T04:00:00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x v="269"/>
    <n v="45.214285714285715"/>
    <x v="1"/>
    <x v="38"/>
    <x v="2986"/>
    <x v="7"/>
    <x v="2"/>
    <d v="2016-05-01T11:00:0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x v="2223"/>
    <n v="104.15169811320754"/>
    <x v="1"/>
    <x v="38"/>
    <x v="2987"/>
    <x v="8"/>
    <x v="2"/>
    <d v="2016-10-13T00:00:00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x v="31"/>
    <n v="35.714285714285715"/>
    <x v="1"/>
    <x v="38"/>
    <x v="2988"/>
    <x v="5"/>
    <x v="2"/>
    <d v="2016-06-20T08:41:21"/>
    <s v="Jun"/>
    <s v="2016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x v="2224"/>
    <n v="96.997252747252745"/>
    <x v="1"/>
    <x v="38"/>
    <x v="2989"/>
    <x v="4"/>
    <x v="0"/>
    <d v="2015-12-21T04:59:0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x v="31"/>
    <n v="370.37037037037038"/>
    <x v="1"/>
    <x v="38"/>
    <x v="2990"/>
    <x v="11"/>
    <x v="0"/>
    <d v="2016-01-07T13:47:0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x v="2225"/>
    <n v="94.408602150537632"/>
    <x v="1"/>
    <x v="38"/>
    <x v="2991"/>
    <x v="1"/>
    <x v="1"/>
    <d v="2017-01-27T20:05:30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x v="2226"/>
    <n v="48.984375"/>
    <x v="1"/>
    <x v="38"/>
    <x v="2992"/>
    <x v="8"/>
    <x v="2"/>
    <d v="2016-10-09T18:25:10"/>
    <s v="Oct"/>
    <s v="2016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x v="2227"/>
    <n v="45.590909090909093"/>
    <x v="1"/>
    <x v="38"/>
    <x v="2993"/>
    <x v="1"/>
    <x v="2"/>
    <d v="2016-02-20T20:07:47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x v="2228"/>
    <n v="23.275254237288134"/>
    <x v="1"/>
    <x v="38"/>
    <x v="2994"/>
    <x v="8"/>
    <x v="3"/>
    <d v="2014-10-03T11:29:32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x v="2229"/>
    <n v="63.2289156626506"/>
    <x v="1"/>
    <x v="38"/>
    <x v="2995"/>
    <x v="11"/>
    <x v="2"/>
    <d v="2017-01-19T15:57:51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x v="2230"/>
    <n v="153.5204081632653"/>
    <x v="1"/>
    <x v="38"/>
    <x v="2996"/>
    <x v="7"/>
    <x v="0"/>
    <d v="2015-05-26T21:54:0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x v="2231"/>
    <n v="90.2"/>
    <x v="1"/>
    <x v="38"/>
    <x v="2997"/>
    <x v="2"/>
    <x v="1"/>
    <d v="2017-02-27T04:59:00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x v="2232"/>
    <n v="118.97113163972287"/>
    <x v="1"/>
    <x v="38"/>
    <x v="2998"/>
    <x v="5"/>
    <x v="3"/>
    <d v="2014-06-16T04:25:00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x v="2233"/>
    <n v="80.25"/>
    <x v="1"/>
    <x v="38"/>
    <x v="2999"/>
    <x v="2"/>
    <x v="1"/>
    <d v="2017-03-01T02:00:00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x v="31"/>
    <n v="62.5"/>
    <x v="1"/>
    <x v="38"/>
    <x v="3000"/>
    <x v="1"/>
    <x v="1"/>
    <d v="2017-01-31T18:00:00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x v="2234"/>
    <n v="131.37719999999999"/>
    <x v="1"/>
    <x v="38"/>
    <x v="3001"/>
    <x v="0"/>
    <x v="2"/>
    <d v="2016-07-13T21:29:4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x v="2235"/>
    <n v="73.032980769230775"/>
    <x v="1"/>
    <x v="38"/>
    <x v="3002"/>
    <x v="4"/>
    <x v="5"/>
    <d v="2012-12-26T20:04:12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x v="2107"/>
    <n v="178.52941176470588"/>
    <x v="1"/>
    <x v="38"/>
    <x v="3003"/>
    <x v="1"/>
    <x v="2"/>
    <d v="2016-03-01T05:59:00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x v="2236"/>
    <n v="162.90974729241879"/>
    <x v="1"/>
    <x v="38"/>
    <x v="3004"/>
    <x v="9"/>
    <x v="3"/>
    <d v="2014-11-15T22:08:44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x v="2237"/>
    <n v="108.24237288135593"/>
    <x v="1"/>
    <x v="38"/>
    <x v="3005"/>
    <x v="8"/>
    <x v="3"/>
    <d v="2014-10-06T16:11:45"/>
    <s v="Oct"/>
    <s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x v="2133"/>
    <n v="88.865979381443296"/>
    <x v="1"/>
    <x v="38"/>
    <x v="3006"/>
    <x v="4"/>
    <x v="3"/>
    <d v="2014-12-14T18:09:51"/>
    <s v="Dec"/>
    <s v="2014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x v="2238"/>
    <n v="54"/>
    <x v="1"/>
    <x v="38"/>
    <x v="3007"/>
    <x v="6"/>
    <x v="0"/>
    <d v="2015-04-25T05:11:23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x v="2107"/>
    <n v="116.73076923076923"/>
    <x v="1"/>
    <x v="38"/>
    <x v="3008"/>
    <x v="11"/>
    <x v="0"/>
    <d v="2016-01-21T05:05:19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x v="2239"/>
    <n v="233.8984375"/>
    <x v="1"/>
    <x v="38"/>
    <x v="3009"/>
    <x v="9"/>
    <x v="3"/>
    <d v="2014-11-26T14:40:40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x v="2240"/>
    <n v="158"/>
    <x v="1"/>
    <x v="38"/>
    <x v="3010"/>
    <x v="11"/>
    <x v="3"/>
    <d v="2015-02-21T19:58:39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x v="2241"/>
    <n v="14.84"/>
    <x v="1"/>
    <x v="38"/>
    <x v="3011"/>
    <x v="4"/>
    <x v="0"/>
    <d v="2015-12-23T22:59:0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x v="2242"/>
    <n v="85.181818181818187"/>
    <x v="1"/>
    <x v="38"/>
    <x v="3012"/>
    <x v="1"/>
    <x v="0"/>
    <d v="2015-02-10T16:52:1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x v="2243"/>
    <n v="146.69158878504672"/>
    <x v="1"/>
    <x v="38"/>
    <x v="3013"/>
    <x v="5"/>
    <x v="0"/>
    <d v="2015-06-21T20:04:09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x v="2244"/>
    <n v="50.764811490125673"/>
    <x v="1"/>
    <x v="38"/>
    <x v="3014"/>
    <x v="9"/>
    <x v="3"/>
    <d v="2014-11-05T05:00:00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x v="2245"/>
    <n v="87.7"/>
    <x v="1"/>
    <x v="38"/>
    <x v="3015"/>
    <x v="5"/>
    <x v="3"/>
    <d v="2014-06-11T04:00:00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x v="2246"/>
    <n v="242.27777777777777"/>
    <x v="1"/>
    <x v="38"/>
    <x v="3016"/>
    <x v="5"/>
    <x v="3"/>
    <d v="2014-07-18T13:09:12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x v="2247"/>
    <n v="146.44654088050314"/>
    <x v="1"/>
    <x v="38"/>
    <x v="3017"/>
    <x v="3"/>
    <x v="3"/>
    <d v="2014-08-20T20:24:0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x v="2248"/>
    <n v="103.17073170731707"/>
    <x v="1"/>
    <x v="38"/>
    <x v="3018"/>
    <x v="0"/>
    <x v="0"/>
    <d v="2015-07-20T22:00:0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x v="2249"/>
    <n v="80.464601769911511"/>
    <x v="1"/>
    <x v="38"/>
    <x v="3019"/>
    <x v="6"/>
    <x v="3"/>
    <d v="2014-05-27T03:00:00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x v="2250"/>
    <n v="234.66666666666666"/>
    <x v="1"/>
    <x v="38"/>
    <x v="3020"/>
    <x v="0"/>
    <x v="0"/>
    <d v="2015-08-14T20:18:53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x v="2251"/>
    <n v="50.689320388349515"/>
    <x v="1"/>
    <x v="38"/>
    <x v="3021"/>
    <x v="9"/>
    <x v="2"/>
    <d v="2016-11-22T05:59:00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x v="2252"/>
    <n v="162.70967741935485"/>
    <x v="1"/>
    <x v="38"/>
    <x v="3022"/>
    <x v="3"/>
    <x v="2"/>
    <d v="2016-08-27T22:53:29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x v="288"/>
    <n v="120.16666666666667"/>
    <x v="1"/>
    <x v="38"/>
    <x v="3023"/>
    <x v="6"/>
    <x v="0"/>
    <d v="2015-06-11T16:13:06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x v="2253"/>
    <n v="67.697802197802204"/>
    <x v="1"/>
    <x v="38"/>
    <x v="3024"/>
    <x v="8"/>
    <x v="5"/>
    <d v="2012-10-06T23:51:1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x v="2254"/>
    <n v="52.103448275862071"/>
    <x v="1"/>
    <x v="38"/>
    <x v="3025"/>
    <x v="5"/>
    <x v="3"/>
    <d v="2014-05-30T16:00:00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x v="2255"/>
    <n v="51.6"/>
    <x v="1"/>
    <x v="38"/>
    <x v="3026"/>
    <x v="2"/>
    <x v="1"/>
    <d v="2017-03-03T11:01:32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x v="2256"/>
    <n v="164.3"/>
    <x v="1"/>
    <x v="38"/>
    <x v="3027"/>
    <x v="2"/>
    <x v="0"/>
    <d v="2015-03-20T15:54:11"/>
    <s v="Mar"/>
    <s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x v="2257"/>
    <n v="84.858585858585855"/>
    <x v="1"/>
    <x v="38"/>
    <x v="3028"/>
    <x v="3"/>
    <x v="2"/>
    <d v="2016-08-15T06:20:25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x v="2258"/>
    <n v="94.548850574712645"/>
    <x v="1"/>
    <x v="38"/>
    <x v="3029"/>
    <x v="9"/>
    <x v="3"/>
    <d v="2014-11-18T04:35:00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x v="2259"/>
    <n v="45.536585365853661"/>
    <x v="1"/>
    <x v="38"/>
    <x v="3030"/>
    <x v="10"/>
    <x v="0"/>
    <d v="2015-09-16T17:56:11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x v="31"/>
    <n v="51.724137931034484"/>
    <x v="1"/>
    <x v="38"/>
    <x v="3031"/>
    <x v="10"/>
    <x v="2"/>
    <d v="2016-10-14T21:10:47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x v="66"/>
    <n v="50.88"/>
    <x v="1"/>
    <x v="38"/>
    <x v="3032"/>
    <x v="10"/>
    <x v="0"/>
    <d v="2015-09-11T01:04:19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x v="2260"/>
    <n v="191.13043478260869"/>
    <x v="1"/>
    <x v="38"/>
    <x v="3033"/>
    <x v="3"/>
    <x v="2"/>
    <d v="2016-08-18T02:38:45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x v="2261"/>
    <n v="89.314285714285717"/>
    <x v="1"/>
    <x v="38"/>
    <x v="3034"/>
    <x v="9"/>
    <x v="2"/>
    <d v="2016-11-01T03:59:00"/>
    <s v="Nov"/>
    <s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x v="2262"/>
    <n v="88.588631921824103"/>
    <x v="1"/>
    <x v="38"/>
    <x v="3035"/>
    <x v="6"/>
    <x v="4"/>
    <d v="2013-05-04T13:26:49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x v="2263"/>
    <n v="96.300911854103347"/>
    <x v="1"/>
    <x v="38"/>
    <x v="3036"/>
    <x v="3"/>
    <x v="4"/>
    <d v="2013-08-16T11:59:00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x v="2264"/>
    <n v="33.3125"/>
    <x v="1"/>
    <x v="38"/>
    <x v="3037"/>
    <x v="3"/>
    <x v="7"/>
    <d v="2010-10-02T04:59:00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x v="10"/>
    <n v="37.222222222222221"/>
    <x v="1"/>
    <x v="38"/>
    <x v="3038"/>
    <x v="1"/>
    <x v="2"/>
    <d v="2016-03-04T06:03:17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x v="2265"/>
    <n v="92.130423728813554"/>
    <x v="1"/>
    <x v="38"/>
    <x v="3039"/>
    <x v="11"/>
    <x v="4"/>
    <d v="2013-12-29T07:59:00"/>
    <s v="Dec"/>
    <s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x v="1881"/>
    <n v="76.785714285714292"/>
    <x v="1"/>
    <x v="38"/>
    <x v="3040"/>
    <x v="0"/>
    <x v="0"/>
    <d v="2015-06-26T23:00:00"/>
    <s v="Jun"/>
    <s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x v="2266"/>
    <n v="96.526315789473685"/>
    <x v="1"/>
    <x v="38"/>
    <x v="3041"/>
    <x v="11"/>
    <x v="0"/>
    <d v="2016-01-20T20:50:48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x v="602"/>
    <n v="51.891891891891895"/>
    <x v="1"/>
    <x v="38"/>
    <x v="3042"/>
    <x v="8"/>
    <x v="0"/>
    <d v="2015-10-06T16:30:47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x v="2267"/>
    <n v="128.9140625"/>
    <x v="1"/>
    <x v="38"/>
    <x v="3043"/>
    <x v="7"/>
    <x v="0"/>
    <d v="2015-04-16T02:50:0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x v="2268"/>
    <n v="84.108974358974365"/>
    <x v="1"/>
    <x v="38"/>
    <x v="3044"/>
    <x v="1"/>
    <x v="2"/>
    <d v="2016-02-02T17:26:38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x v="2269"/>
    <n v="82.941562500000003"/>
    <x v="1"/>
    <x v="38"/>
    <x v="3045"/>
    <x v="3"/>
    <x v="3"/>
    <d v="2014-08-22T03:44:15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x v="2270"/>
    <n v="259.94827586206895"/>
    <x v="1"/>
    <x v="38"/>
    <x v="3046"/>
    <x v="10"/>
    <x v="3"/>
    <d v="2014-09-10T04:52:00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x v="2271"/>
    <n v="37.25"/>
    <x v="1"/>
    <x v="38"/>
    <x v="3047"/>
    <x v="7"/>
    <x v="2"/>
    <d v="2016-04-27T13:16:00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x v="2272"/>
    <n v="177.02127659574469"/>
    <x v="1"/>
    <x v="38"/>
    <x v="3048"/>
    <x v="11"/>
    <x v="3"/>
    <d v="2014-12-31T21:22:00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x v="313"/>
    <n v="74.074074074074076"/>
    <x v="1"/>
    <x v="38"/>
    <x v="3049"/>
    <x v="5"/>
    <x v="0"/>
    <d v="2015-06-14T00:20:55"/>
    <s v="Jun"/>
    <s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x v="938"/>
    <n v="70.666666666666671"/>
    <x v="1"/>
    <x v="38"/>
    <x v="3050"/>
    <x v="6"/>
    <x v="2"/>
    <d v="2016-05-05T04:02:40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x v="2273"/>
    <n v="23.62857142857143"/>
    <x v="1"/>
    <x v="38"/>
    <x v="3051"/>
    <x v="1"/>
    <x v="1"/>
    <d v="2017-02-08T09:59:05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x v="840"/>
    <n v="37.5"/>
    <x v="1"/>
    <x v="38"/>
    <x v="3052"/>
    <x v="6"/>
    <x v="0"/>
    <d v="2015-05-28T15:59:0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x v="177"/>
    <n v="13.333333333333334"/>
    <x v="1"/>
    <x v="38"/>
    <x v="3053"/>
    <x v="10"/>
    <x v="3"/>
    <d v="2014-10-02T03:59:00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x v="109"/>
    <e v="#DIV/0!"/>
    <x v="1"/>
    <x v="38"/>
    <x v="3054"/>
    <x v="1"/>
    <x v="0"/>
    <d v="2015-03-02T01:04:0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x v="2274"/>
    <n v="1"/>
    <x v="1"/>
    <x v="38"/>
    <x v="3055"/>
    <x v="4"/>
    <x v="3"/>
    <d v="2015-01-09T22:59:50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x v="109"/>
    <e v="#DIV/0!"/>
    <x v="1"/>
    <x v="38"/>
    <x v="3056"/>
    <x v="3"/>
    <x v="3"/>
    <d v="2014-09-29T15:16:24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x v="109"/>
    <e v="#DIV/0!"/>
    <x v="1"/>
    <x v="38"/>
    <x v="3057"/>
    <x v="7"/>
    <x v="2"/>
    <d v="2016-04-03T14:36:51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x v="374"/>
    <n v="1"/>
    <x v="1"/>
    <x v="38"/>
    <x v="3058"/>
    <x v="7"/>
    <x v="2"/>
    <d v="2016-05-20T08:59:00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x v="2275"/>
    <n v="41"/>
    <x v="1"/>
    <x v="38"/>
    <x v="3059"/>
    <x v="3"/>
    <x v="3"/>
    <d v="2014-08-08T22:27:26"/>
    <s v="Aug"/>
    <s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x v="2276"/>
    <n v="55.833333333333336"/>
    <x v="1"/>
    <x v="38"/>
    <x v="3060"/>
    <x v="10"/>
    <x v="0"/>
    <d v="2015-09-28T06:35:34"/>
    <s v="Sep"/>
    <s v="2015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x v="109"/>
    <e v="#DIV/0!"/>
    <x v="1"/>
    <x v="38"/>
    <x v="3061"/>
    <x v="3"/>
    <x v="3"/>
    <d v="2014-08-13T18:49:08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x v="2277"/>
    <n v="99.761194029850742"/>
    <x v="1"/>
    <x v="38"/>
    <x v="3062"/>
    <x v="8"/>
    <x v="0"/>
    <d v="2015-09-30T18:00:00"/>
    <s v="Sep"/>
    <s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x v="2278"/>
    <n v="25.521739130434781"/>
    <x v="1"/>
    <x v="38"/>
    <x v="3063"/>
    <x v="8"/>
    <x v="2"/>
    <d v="2016-10-22T22:08:58"/>
    <s v="Oct"/>
    <s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x v="2279"/>
    <n v="117.65277777777777"/>
    <x v="1"/>
    <x v="38"/>
    <x v="3064"/>
    <x v="9"/>
    <x v="0"/>
    <d v="2015-11-22T06:59:0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x v="167"/>
    <n v="5"/>
    <x v="1"/>
    <x v="38"/>
    <x v="3065"/>
    <x v="3"/>
    <x v="3"/>
    <d v="2014-07-30T01:19:32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x v="2280"/>
    <n v="2796.6666666666665"/>
    <x v="1"/>
    <x v="38"/>
    <x v="3066"/>
    <x v="0"/>
    <x v="2"/>
    <d v="2016-07-10T05:28:57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x v="453"/>
    <n v="200"/>
    <x v="1"/>
    <x v="38"/>
    <x v="3067"/>
    <x v="10"/>
    <x v="0"/>
    <d v="2015-09-09T22:31:19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x v="2281"/>
    <n v="87.5"/>
    <x v="1"/>
    <x v="38"/>
    <x v="3068"/>
    <x v="8"/>
    <x v="0"/>
    <d v="2015-10-16T16:35:52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x v="2282"/>
    <n v="20.142857142857142"/>
    <x v="1"/>
    <x v="38"/>
    <x v="3069"/>
    <x v="4"/>
    <x v="3"/>
    <d v="2014-12-14T20:00:34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x v="2283"/>
    <n v="20.875"/>
    <x v="1"/>
    <x v="38"/>
    <x v="3070"/>
    <x v="4"/>
    <x v="2"/>
    <d v="2016-12-07T17:36:09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x v="2284"/>
    <n v="61.307692307692307"/>
    <x v="1"/>
    <x v="38"/>
    <x v="3071"/>
    <x v="6"/>
    <x v="0"/>
    <d v="2015-04-21T05:59:0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x v="374"/>
    <n v="1"/>
    <x v="1"/>
    <x v="38"/>
    <x v="3072"/>
    <x v="9"/>
    <x v="2"/>
    <d v="2016-10-30T01:46:00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x v="2285"/>
    <n v="92.142857142857139"/>
    <x v="1"/>
    <x v="38"/>
    <x v="3073"/>
    <x v="6"/>
    <x v="0"/>
    <d v="2015-06-14T19:19:0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x v="2286"/>
    <n v="7.333333333333333"/>
    <x v="1"/>
    <x v="38"/>
    <x v="3074"/>
    <x v="2"/>
    <x v="2"/>
    <d v="2016-03-10T13:42:39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x v="2287"/>
    <n v="64.8"/>
    <x v="1"/>
    <x v="38"/>
    <x v="3075"/>
    <x v="0"/>
    <x v="2"/>
    <d v="2016-08-19T02:27:20"/>
    <s v="Aug"/>
    <s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x v="2288"/>
    <n v="30.12"/>
    <x v="1"/>
    <x v="38"/>
    <x v="3076"/>
    <x v="10"/>
    <x v="0"/>
    <d v="2015-10-09T15:38:43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x v="2289"/>
    <n v="52.5"/>
    <x v="1"/>
    <x v="38"/>
    <x v="3077"/>
    <x v="1"/>
    <x v="1"/>
    <d v="2017-03-02T22:57:58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x v="2290"/>
    <n v="23.666666666666668"/>
    <x v="1"/>
    <x v="38"/>
    <x v="3078"/>
    <x v="1"/>
    <x v="0"/>
    <d v="2015-02-26T03:19:55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x v="2291"/>
    <n v="415.77777777777777"/>
    <x v="1"/>
    <x v="38"/>
    <x v="3079"/>
    <x v="2"/>
    <x v="0"/>
    <d v="2015-03-22T16:07:15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x v="2292"/>
    <n v="53.714285714285715"/>
    <x v="1"/>
    <x v="38"/>
    <x v="3080"/>
    <x v="9"/>
    <x v="3"/>
    <d v="2014-12-27T01:40:4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x v="2293"/>
    <n v="420.6"/>
    <x v="1"/>
    <x v="38"/>
    <x v="3081"/>
    <x v="10"/>
    <x v="0"/>
    <d v="2015-09-20T04:21:31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x v="109"/>
    <e v="#DIV/0!"/>
    <x v="1"/>
    <x v="38"/>
    <x v="3082"/>
    <x v="9"/>
    <x v="0"/>
    <d v="2015-11-15T23:09:06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x v="1228"/>
    <n v="18.666666666666668"/>
    <x v="1"/>
    <x v="38"/>
    <x v="3083"/>
    <x v="10"/>
    <x v="3"/>
    <d v="2014-09-01T05:00:00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x v="2294"/>
    <n v="78.333333333333329"/>
    <x v="1"/>
    <x v="38"/>
    <x v="3084"/>
    <x v="6"/>
    <x v="0"/>
    <d v="2015-05-05T18:48:0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x v="2295"/>
    <n v="67.777777777777771"/>
    <x v="1"/>
    <x v="38"/>
    <x v="3085"/>
    <x v="10"/>
    <x v="0"/>
    <d v="2015-09-29T21:12:39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x v="1161"/>
    <n v="16.666666666666668"/>
    <x v="1"/>
    <x v="38"/>
    <x v="3086"/>
    <x v="0"/>
    <x v="0"/>
    <d v="2015-08-17T16:05:59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x v="895"/>
    <n v="62.5"/>
    <x v="1"/>
    <x v="38"/>
    <x v="3087"/>
    <x v="9"/>
    <x v="2"/>
    <d v="2016-12-21T04:36:30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x v="2296"/>
    <n v="42"/>
    <x v="1"/>
    <x v="38"/>
    <x v="3088"/>
    <x v="11"/>
    <x v="3"/>
    <d v="2015-01-08T13:41:00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x v="2297"/>
    <n v="130.0888888888889"/>
    <x v="1"/>
    <x v="38"/>
    <x v="3089"/>
    <x v="0"/>
    <x v="2"/>
    <d v="2016-07-09T01:59:00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x v="2298"/>
    <n v="1270.2222222222222"/>
    <x v="1"/>
    <x v="38"/>
    <x v="3090"/>
    <x v="7"/>
    <x v="0"/>
    <d v="2015-05-01T18:39:05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x v="2299"/>
    <n v="88.444444444444443"/>
    <x v="1"/>
    <x v="38"/>
    <x v="3091"/>
    <x v="3"/>
    <x v="2"/>
    <d v="2016-08-14T22:45:43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x v="2300"/>
    <n v="56.342380952380957"/>
    <x v="1"/>
    <x v="38"/>
    <x v="3092"/>
    <x v="8"/>
    <x v="0"/>
    <d v="2015-10-15T22:00:0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x v="2301"/>
    <n v="53.529411764705884"/>
    <x v="1"/>
    <x v="38"/>
    <x v="3093"/>
    <x v="5"/>
    <x v="3"/>
    <d v="2014-06-01T03:59:00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x v="1866"/>
    <n v="25"/>
    <x v="1"/>
    <x v="38"/>
    <x v="3094"/>
    <x v="3"/>
    <x v="0"/>
    <d v="2015-09-20T19:05:56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x v="2302"/>
    <n v="50"/>
    <x v="1"/>
    <x v="38"/>
    <x v="3095"/>
    <x v="0"/>
    <x v="2"/>
    <d v="2016-08-01T00:36:20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x v="2303"/>
    <n v="56.785714285714285"/>
    <x v="1"/>
    <x v="38"/>
    <x v="3096"/>
    <x v="6"/>
    <x v="0"/>
    <d v="2015-05-20T19:48:46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x v="2304"/>
    <n v="40.833333333333336"/>
    <x v="1"/>
    <x v="38"/>
    <x v="3097"/>
    <x v="8"/>
    <x v="2"/>
    <d v="2016-10-07T14:00:00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x v="2305"/>
    <n v="65.111111111111114"/>
    <x v="1"/>
    <x v="38"/>
    <x v="3098"/>
    <x v="11"/>
    <x v="0"/>
    <d v="2016-02-08T00:17:0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x v="2306"/>
    <n v="55.6"/>
    <x v="1"/>
    <x v="38"/>
    <x v="3099"/>
    <x v="1"/>
    <x v="2"/>
    <d v="2016-02-12T04:33:11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x v="2307"/>
    <n v="140.53846153846155"/>
    <x v="1"/>
    <x v="38"/>
    <x v="3100"/>
    <x v="8"/>
    <x v="3"/>
    <d v="2014-10-20T14:56:15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x v="746"/>
    <n v="25"/>
    <x v="1"/>
    <x v="38"/>
    <x v="3101"/>
    <x v="0"/>
    <x v="0"/>
    <d v="2015-07-16T07:56:0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x v="2308"/>
    <n v="69.533333333333331"/>
    <x v="1"/>
    <x v="38"/>
    <x v="3102"/>
    <x v="3"/>
    <x v="2"/>
    <d v="2016-08-23T08:10:18"/>
    <s v="Aug"/>
    <s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x v="2309"/>
    <n v="5.5"/>
    <x v="1"/>
    <x v="38"/>
    <x v="3103"/>
    <x v="6"/>
    <x v="0"/>
    <d v="2015-06-12T03:45:06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x v="2310"/>
    <n v="237"/>
    <x v="1"/>
    <x v="38"/>
    <x v="3104"/>
    <x v="1"/>
    <x v="0"/>
    <d v="2015-02-03T02:00:0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x v="2311"/>
    <n v="79.870967741935488"/>
    <x v="1"/>
    <x v="38"/>
    <x v="3105"/>
    <x v="10"/>
    <x v="3"/>
    <d v="2014-10-19T05:00:00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x v="2312"/>
    <n v="10.25"/>
    <x v="1"/>
    <x v="38"/>
    <x v="3106"/>
    <x v="10"/>
    <x v="0"/>
    <d v="2015-09-16T22:00:0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x v="2313"/>
    <n v="272.58620689655174"/>
    <x v="1"/>
    <x v="38"/>
    <x v="3107"/>
    <x v="5"/>
    <x v="0"/>
    <d v="2015-05-11T19:32:31"/>
    <s v="May"/>
    <s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x v="2314"/>
    <n v="13"/>
    <x v="1"/>
    <x v="38"/>
    <x v="3108"/>
    <x v="2"/>
    <x v="0"/>
    <d v="2015-04-28T15:19:54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x v="2315"/>
    <n v="58.184210526315788"/>
    <x v="1"/>
    <x v="38"/>
    <x v="3109"/>
    <x v="3"/>
    <x v="3"/>
    <d v="2014-08-28T03:00:10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x v="167"/>
    <n v="10"/>
    <x v="1"/>
    <x v="38"/>
    <x v="3110"/>
    <x v="1"/>
    <x v="1"/>
    <d v="2017-02-19T00:45:19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x v="2316"/>
    <n v="70.10526315789474"/>
    <x v="1"/>
    <x v="38"/>
    <x v="3111"/>
    <x v="8"/>
    <x v="3"/>
    <d v="2014-10-04T14:17:00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x v="2317"/>
    <n v="57.888888888888886"/>
    <x v="1"/>
    <x v="38"/>
    <x v="3112"/>
    <x v="8"/>
    <x v="2"/>
    <d v="2016-11-01T02:55:34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x v="2318"/>
    <n v="125.27027027027027"/>
    <x v="1"/>
    <x v="38"/>
    <x v="3113"/>
    <x v="7"/>
    <x v="0"/>
    <d v="2015-04-17T17:33:02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x v="109"/>
    <e v="#DIV/0!"/>
    <x v="1"/>
    <x v="38"/>
    <x v="3114"/>
    <x v="3"/>
    <x v="3"/>
    <d v="2014-09-21T15:10:50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x v="419"/>
    <n v="300"/>
    <x v="1"/>
    <x v="38"/>
    <x v="3115"/>
    <x v="5"/>
    <x v="2"/>
    <d v="2016-06-05T10:43:47"/>
    <s v="Jun"/>
    <s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x v="2319"/>
    <n v="43"/>
    <x v="1"/>
    <x v="38"/>
    <x v="3116"/>
    <x v="7"/>
    <x v="0"/>
    <d v="2015-04-01T12:22:05"/>
    <s v="Apr"/>
    <s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x v="370"/>
    <n v="1"/>
    <x v="1"/>
    <x v="38"/>
    <x v="3117"/>
    <x v="5"/>
    <x v="2"/>
    <d v="2016-05-27T13:12:00"/>
    <s v="May"/>
    <s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x v="691"/>
    <n v="775"/>
    <x v="1"/>
    <x v="38"/>
    <x v="3118"/>
    <x v="0"/>
    <x v="2"/>
    <d v="2016-07-02T15:35:23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x v="833"/>
    <n v="5"/>
    <x v="1"/>
    <x v="38"/>
    <x v="3119"/>
    <x v="2"/>
    <x v="0"/>
    <d v="2015-03-27T00:05:32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x v="2320"/>
    <n v="12.8"/>
    <x v="1"/>
    <x v="38"/>
    <x v="3120"/>
    <x v="7"/>
    <x v="2"/>
    <d v="2016-05-05T21:36:36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x v="886"/>
    <n v="10"/>
    <x v="1"/>
    <x v="38"/>
    <x v="3121"/>
    <x v="3"/>
    <x v="3"/>
    <d v="2014-09-26T16:18:55"/>
    <s v="Sep"/>
    <s v="2014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x v="2321"/>
    <n v="58"/>
    <x v="1"/>
    <x v="38"/>
    <x v="3122"/>
    <x v="4"/>
    <x v="2"/>
    <d v="2016-11-09T23:22:1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x v="2322"/>
    <n v="244.80459770114942"/>
    <x v="1"/>
    <x v="38"/>
    <x v="3123"/>
    <x v="0"/>
    <x v="2"/>
    <d v="2016-07-09T23:49:58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x v="2323"/>
    <n v="6.5"/>
    <x v="1"/>
    <x v="38"/>
    <x v="3124"/>
    <x v="11"/>
    <x v="3"/>
    <d v="2015-02-02T18:43:21"/>
    <s v="Feb"/>
    <s v="2015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x v="109"/>
    <e v="#DIV/0!"/>
    <x v="1"/>
    <x v="38"/>
    <x v="3125"/>
    <x v="11"/>
    <x v="0"/>
    <d v="2016-01-07T04:57:52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x v="2324"/>
    <n v="61.176470588235297"/>
    <x v="1"/>
    <x v="38"/>
    <x v="3126"/>
    <x v="2"/>
    <x v="2"/>
    <d v="2016-03-27T23:26:0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x v="109"/>
    <e v="#DIV/0!"/>
    <x v="1"/>
    <x v="38"/>
    <x v="3127"/>
    <x v="1"/>
    <x v="0"/>
    <d v="2015-03-01T20:33:49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x v="2325"/>
    <n v="139.23931623931625"/>
    <x v="1"/>
    <x v="6"/>
    <x v="3128"/>
    <x v="2"/>
    <x v="1"/>
    <d v="2017-03-16T18:49:0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x v="417"/>
    <n v="10"/>
    <x v="1"/>
    <x v="6"/>
    <x v="3129"/>
    <x v="7"/>
    <x v="1"/>
    <d v="2017-04-18T19:13:39"/>
    <s v="Apr"/>
    <s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x v="2326"/>
    <n v="93.75"/>
    <x v="1"/>
    <x v="6"/>
    <x v="3130"/>
    <x v="7"/>
    <x v="1"/>
    <d v="2017-04-14T04:59:00"/>
    <s v="Apr"/>
    <s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x v="2327"/>
    <n v="53.75"/>
    <x v="1"/>
    <x v="6"/>
    <x v="3131"/>
    <x v="7"/>
    <x v="1"/>
    <d v="2017-04-08T12:54:05"/>
    <s v="Apr"/>
    <s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x v="108"/>
    <n v="10"/>
    <x v="1"/>
    <x v="6"/>
    <x v="3132"/>
    <x v="2"/>
    <x v="1"/>
    <d v="2017-04-21T07:24:20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x v="1277"/>
    <n v="33.75"/>
    <x v="1"/>
    <x v="6"/>
    <x v="3133"/>
    <x v="2"/>
    <x v="1"/>
    <d v="2017-03-24T12:33:54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x v="2328"/>
    <n v="18.75"/>
    <x v="1"/>
    <x v="6"/>
    <x v="3134"/>
    <x v="7"/>
    <x v="1"/>
    <d v="2017-03-27T16:16:59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x v="2329"/>
    <n v="23.142857142857142"/>
    <x v="1"/>
    <x v="6"/>
    <x v="3135"/>
    <x v="7"/>
    <x v="1"/>
    <d v="2017-04-04T03:38:4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x v="2330"/>
    <n v="29.045454545454547"/>
    <x v="1"/>
    <x v="6"/>
    <x v="3136"/>
    <x v="2"/>
    <x v="1"/>
    <d v="2017-03-31T22:59:00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x v="422"/>
    <n v="50"/>
    <x v="1"/>
    <x v="6"/>
    <x v="3137"/>
    <x v="7"/>
    <x v="1"/>
    <d v="2017-05-03T19:12:00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x v="109"/>
    <e v="#DIV/0!"/>
    <x v="1"/>
    <x v="6"/>
    <x v="3138"/>
    <x v="7"/>
    <x v="1"/>
    <d v="2017-04-03T15:30:0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x v="2331"/>
    <n v="450"/>
    <x v="1"/>
    <x v="6"/>
    <x v="3139"/>
    <x v="2"/>
    <x v="1"/>
    <d v="2017-03-25T04:33:00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x v="2332"/>
    <n v="24"/>
    <x v="1"/>
    <x v="6"/>
    <x v="3140"/>
    <x v="7"/>
    <x v="1"/>
    <d v="2017-04-07T16:15:03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x v="2333"/>
    <n v="32.25"/>
    <x v="1"/>
    <x v="6"/>
    <x v="3141"/>
    <x v="7"/>
    <x v="1"/>
    <d v="2017-04-16T20:00:00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x v="2334"/>
    <n v="15"/>
    <x v="1"/>
    <x v="6"/>
    <x v="3142"/>
    <x v="2"/>
    <x v="1"/>
    <d v="2017-03-19T11:18:59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x v="109"/>
    <e v="#DIV/0!"/>
    <x v="1"/>
    <x v="6"/>
    <x v="3143"/>
    <x v="7"/>
    <x v="1"/>
    <d v="2017-04-09T08:35:56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x v="2335"/>
    <n v="251.33333333333334"/>
    <x v="1"/>
    <x v="6"/>
    <x v="3144"/>
    <x v="7"/>
    <x v="1"/>
    <d v="2017-03-19T06:00:00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x v="109"/>
    <e v="#DIV/0!"/>
    <x v="1"/>
    <x v="6"/>
    <x v="3145"/>
    <x v="1"/>
    <x v="1"/>
    <d v="2017-03-27T23:58:54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x v="1131"/>
    <n v="437.5"/>
    <x v="1"/>
    <x v="6"/>
    <x v="3146"/>
    <x v="7"/>
    <x v="1"/>
    <d v="2017-04-16T15:22:46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x v="2336"/>
    <n v="110.35211267605634"/>
    <x v="1"/>
    <x v="6"/>
    <x v="3147"/>
    <x v="8"/>
    <x v="3"/>
    <d v="2014-11-07T00:15:55"/>
    <s v="Nov"/>
    <s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x v="2337"/>
    <n v="41.421052631578945"/>
    <x v="1"/>
    <x v="6"/>
    <x v="3148"/>
    <x v="8"/>
    <x v="3"/>
    <d v="2014-10-01T04:00:00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x v="87"/>
    <n v="52"/>
    <x v="1"/>
    <x v="6"/>
    <x v="3149"/>
    <x v="4"/>
    <x v="5"/>
    <d v="2012-12-07T02:00:00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x v="50"/>
    <n v="33.990384615384613"/>
    <x v="1"/>
    <x v="6"/>
    <x v="3150"/>
    <x v="9"/>
    <x v="7"/>
    <d v="2011-01-25T04:00:00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x v="84"/>
    <n v="103.35294117647059"/>
    <x v="1"/>
    <x v="6"/>
    <x v="3151"/>
    <x v="10"/>
    <x v="3"/>
    <d v="2014-09-10T20:09:34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x v="2338"/>
    <n v="34.791044776119406"/>
    <x v="1"/>
    <x v="6"/>
    <x v="3152"/>
    <x v="9"/>
    <x v="4"/>
    <d v="2013-11-02T20:49:27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x v="2339"/>
    <n v="41.773858921161825"/>
    <x v="1"/>
    <x v="6"/>
    <x v="3153"/>
    <x v="7"/>
    <x v="6"/>
    <d v="2011-05-01T04:59:00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x v="2340"/>
    <n v="64.268292682926827"/>
    <x v="1"/>
    <x v="6"/>
    <x v="3154"/>
    <x v="7"/>
    <x v="5"/>
    <d v="2012-04-01T20:00:58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x v="2341"/>
    <n v="31.209370860927152"/>
    <x v="1"/>
    <x v="6"/>
    <x v="3155"/>
    <x v="4"/>
    <x v="5"/>
    <d v="2012-12-20T11:58:4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x v="2342"/>
    <n v="62.921348314606739"/>
    <x v="1"/>
    <x v="6"/>
    <x v="3156"/>
    <x v="6"/>
    <x v="5"/>
    <d v="2012-06-01T22:52:24"/>
    <s v="Jun"/>
    <s v="201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x v="50"/>
    <n v="98.536585365853654"/>
    <x v="1"/>
    <x v="6"/>
    <x v="3157"/>
    <x v="3"/>
    <x v="3"/>
    <d v="2014-07-19T05:00:00"/>
    <s v="Jul"/>
    <s v="201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x v="430"/>
    <n v="82.608695652173907"/>
    <x v="1"/>
    <x v="6"/>
    <x v="3158"/>
    <x v="0"/>
    <x v="4"/>
    <d v="2013-07-22T20:09:12"/>
    <s v="Jul"/>
    <s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x v="2343"/>
    <n v="38.504230769230773"/>
    <x v="1"/>
    <x v="6"/>
    <x v="3159"/>
    <x v="11"/>
    <x v="6"/>
    <d v="2012-01-18T23:00:00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x v="1400"/>
    <n v="80.15789473684211"/>
    <x v="1"/>
    <x v="6"/>
    <x v="3160"/>
    <x v="3"/>
    <x v="3"/>
    <d v="2014-08-13T04:59:00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x v="2344"/>
    <n v="28.405405405405407"/>
    <x v="1"/>
    <x v="6"/>
    <x v="3161"/>
    <x v="8"/>
    <x v="3"/>
    <d v="2014-10-15T12:52:02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x v="2345"/>
    <n v="80.730158730158735"/>
    <x v="1"/>
    <x v="6"/>
    <x v="3162"/>
    <x v="0"/>
    <x v="3"/>
    <d v="2014-07-07T02:00:00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x v="2346"/>
    <n v="200.69444444444446"/>
    <x v="1"/>
    <x v="6"/>
    <x v="3163"/>
    <x v="5"/>
    <x v="3"/>
    <d v="2014-06-15T18:05:25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x v="2347"/>
    <n v="37.591549295774648"/>
    <x v="1"/>
    <x v="6"/>
    <x v="3164"/>
    <x v="5"/>
    <x v="3"/>
    <d v="2014-06-09T19:20:15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x v="2348"/>
    <n v="58.095238095238095"/>
    <x v="1"/>
    <x v="6"/>
    <x v="3165"/>
    <x v="6"/>
    <x v="6"/>
    <d v="2011-05-03T03:59:00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x v="2349"/>
    <n v="60.300892473118282"/>
    <x v="1"/>
    <x v="6"/>
    <x v="3166"/>
    <x v="9"/>
    <x v="3"/>
    <d v="2014-11-26T07:59:00"/>
    <s v="Nov"/>
    <s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x v="2350"/>
    <n v="63.363636363636367"/>
    <x v="1"/>
    <x v="6"/>
    <x v="3167"/>
    <x v="3"/>
    <x v="3"/>
    <d v="2014-08-02T04:13:01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x v="2351"/>
    <n v="50.901639344262293"/>
    <x v="1"/>
    <x v="6"/>
    <x v="3168"/>
    <x v="5"/>
    <x v="3"/>
    <d v="2014-06-13T22:00:00"/>
    <s v="Jun"/>
    <s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x v="2352"/>
    <n v="100.5"/>
    <x v="1"/>
    <x v="6"/>
    <x v="3169"/>
    <x v="4"/>
    <x v="4"/>
    <d v="2013-12-13T04:59:00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x v="2353"/>
    <n v="31.619718309859156"/>
    <x v="1"/>
    <x v="6"/>
    <x v="3170"/>
    <x v="5"/>
    <x v="3"/>
    <d v="2014-07-02T04:00:00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x v="2354"/>
    <n v="65.102564102564102"/>
    <x v="1"/>
    <x v="6"/>
    <x v="3171"/>
    <x v="6"/>
    <x v="2"/>
    <d v="2016-05-06T14:35:58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x v="935"/>
    <n v="79.310344827586206"/>
    <x v="1"/>
    <x v="6"/>
    <x v="3172"/>
    <x v="1"/>
    <x v="5"/>
    <d v="2012-02-14T17:31:08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x v="288"/>
    <n v="139.18918918918919"/>
    <x v="1"/>
    <x v="6"/>
    <x v="3173"/>
    <x v="10"/>
    <x v="3"/>
    <d v="2014-09-26T21:04:52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x v="2355"/>
    <n v="131.91304347826087"/>
    <x v="1"/>
    <x v="6"/>
    <x v="3174"/>
    <x v="10"/>
    <x v="3"/>
    <d v="2014-08-25T20:45:08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x v="2356"/>
    <n v="91.3"/>
    <x v="1"/>
    <x v="6"/>
    <x v="3175"/>
    <x v="11"/>
    <x v="7"/>
    <d v="2011-02-17T21:17:0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x v="2357"/>
    <n v="39.672727272727272"/>
    <x v="1"/>
    <x v="6"/>
    <x v="3176"/>
    <x v="3"/>
    <x v="4"/>
    <d v="2013-08-18T15:00:00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x v="2358"/>
    <n v="57.549019607843135"/>
    <x v="1"/>
    <x v="6"/>
    <x v="3177"/>
    <x v="5"/>
    <x v="3"/>
    <d v="2014-06-21T16:00:09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x v="2359"/>
    <n v="33.025641025641029"/>
    <x v="1"/>
    <x v="6"/>
    <x v="3178"/>
    <x v="0"/>
    <x v="3"/>
    <d v="2014-07-16T14:31:15"/>
    <s v="Jul"/>
    <s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x v="2360"/>
    <n v="77.335806451612896"/>
    <x v="1"/>
    <x v="6"/>
    <x v="3179"/>
    <x v="6"/>
    <x v="4"/>
    <d v="2013-05-06T16:51:11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x v="2361"/>
    <n v="31.933333333333334"/>
    <x v="1"/>
    <x v="6"/>
    <x v="3180"/>
    <x v="5"/>
    <x v="3"/>
    <d v="2014-06-20T09:54:09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x v="2206"/>
    <n v="36.333333333333336"/>
    <x v="1"/>
    <x v="6"/>
    <x v="3181"/>
    <x v="5"/>
    <x v="3"/>
    <d v="2014-06-15T16:00:00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x v="2191"/>
    <n v="46.768211920529801"/>
    <x v="1"/>
    <x v="6"/>
    <x v="3182"/>
    <x v="11"/>
    <x v="6"/>
    <d v="2012-01-31T17:00:00"/>
    <s v="Jan"/>
    <s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x v="2206"/>
    <n v="40.073529411764703"/>
    <x v="1"/>
    <x v="6"/>
    <x v="3183"/>
    <x v="10"/>
    <x v="4"/>
    <d v="2013-08-23T19:04:29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x v="2362"/>
    <n v="100.21739130434783"/>
    <x v="1"/>
    <x v="6"/>
    <x v="3184"/>
    <x v="0"/>
    <x v="3"/>
    <d v="2014-07-01T23:50:31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x v="31"/>
    <n v="41.666666666666664"/>
    <x v="1"/>
    <x v="6"/>
    <x v="3185"/>
    <x v="3"/>
    <x v="3"/>
    <d v="2014-07-16T23:27:21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x v="2363"/>
    <n v="46.714285714285715"/>
    <x v="1"/>
    <x v="6"/>
    <x v="3186"/>
    <x v="10"/>
    <x v="3"/>
    <d v="2014-09-16T21:00:00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x v="2364"/>
    <n v="71.491803278688522"/>
    <x v="1"/>
    <x v="6"/>
    <x v="3187"/>
    <x v="3"/>
    <x v="3"/>
    <d v="2014-08-04T15:59:3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x v="2365"/>
    <n v="14.444444444444445"/>
    <x v="1"/>
    <x v="40"/>
    <x v="3188"/>
    <x v="5"/>
    <x v="0"/>
    <d v="2015-06-10T09:58:22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x v="2366"/>
    <n v="356.84210526315792"/>
    <x v="1"/>
    <x v="40"/>
    <x v="3189"/>
    <x v="6"/>
    <x v="0"/>
    <d v="2015-05-24T08:18:52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x v="109"/>
    <e v="#DIV/0!"/>
    <x v="1"/>
    <x v="40"/>
    <x v="3190"/>
    <x v="4"/>
    <x v="2"/>
    <d v="2016-12-09T04:37:55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x v="2367"/>
    <n v="37.75"/>
    <x v="1"/>
    <x v="40"/>
    <x v="3191"/>
    <x v="0"/>
    <x v="2"/>
    <d v="2016-08-16T18:07:49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x v="391"/>
    <n v="12.75"/>
    <x v="1"/>
    <x v="40"/>
    <x v="3192"/>
    <x v="1"/>
    <x v="0"/>
    <d v="2015-02-28T22:00:0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x v="2368"/>
    <n v="24.458333333333332"/>
    <x v="1"/>
    <x v="40"/>
    <x v="3193"/>
    <x v="1"/>
    <x v="0"/>
    <d v="2015-02-20T23:14:16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x v="109"/>
    <e v="#DIV/0!"/>
    <x v="1"/>
    <x v="40"/>
    <x v="3194"/>
    <x v="0"/>
    <x v="0"/>
    <d v="2015-07-27T01:29:58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x v="2369"/>
    <n v="53.07692307692308"/>
    <x v="1"/>
    <x v="40"/>
    <x v="3195"/>
    <x v="1"/>
    <x v="0"/>
    <d v="2015-02-12T14:15:42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x v="1855"/>
    <n v="300"/>
    <x v="1"/>
    <x v="40"/>
    <x v="3196"/>
    <x v="0"/>
    <x v="0"/>
    <d v="2015-08-01T14:00:00"/>
    <s v="Aug"/>
    <s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x v="2370"/>
    <n v="286.25"/>
    <x v="1"/>
    <x v="40"/>
    <x v="3197"/>
    <x v="1"/>
    <x v="0"/>
    <d v="2015-02-04T11:50:18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x v="456"/>
    <n v="36.666666666666664"/>
    <x v="1"/>
    <x v="40"/>
    <x v="3198"/>
    <x v="1"/>
    <x v="0"/>
    <d v="2015-02-16T10:11:17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x v="2371"/>
    <n v="49.20754716981132"/>
    <x v="1"/>
    <x v="40"/>
    <x v="3199"/>
    <x v="10"/>
    <x v="3"/>
    <d v="2014-09-06T21:00:00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x v="133"/>
    <n v="1"/>
    <x v="1"/>
    <x v="40"/>
    <x v="3200"/>
    <x v="7"/>
    <x v="2"/>
    <d v="2016-04-30T05:34:00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x v="2372"/>
    <n v="12.5"/>
    <x v="1"/>
    <x v="40"/>
    <x v="3201"/>
    <x v="10"/>
    <x v="3"/>
    <d v="2014-08-31T18:24:37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x v="2373"/>
    <n v="109.04"/>
    <x v="1"/>
    <x v="40"/>
    <x v="3202"/>
    <x v="9"/>
    <x v="0"/>
    <d v="2015-12-14T05:59:0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x v="180"/>
    <n v="41.666666666666664"/>
    <x v="1"/>
    <x v="40"/>
    <x v="3203"/>
    <x v="10"/>
    <x v="0"/>
    <d v="2015-09-25T23:43:42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x v="109"/>
    <e v="#DIV/0!"/>
    <x v="1"/>
    <x v="40"/>
    <x v="3204"/>
    <x v="0"/>
    <x v="0"/>
    <d v="2015-07-17T16:14:0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x v="2374"/>
    <n v="22.75"/>
    <x v="1"/>
    <x v="40"/>
    <x v="3205"/>
    <x v="6"/>
    <x v="0"/>
    <d v="2015-05-01T08:59:32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x v="109"/>
    <e v="#DIV/0!"/>
    <x v="1"/>
    <x v="40"/>
    <x v="3206"/>
    <x v="10"/>
    <x v="0"/>
    <d v="2015-09-19T06:37:31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x v="2375"/>
    <n v="70.833333333333329"/>
    <x v="1"/>
    <x v="40"/>
    <x v="3207"/>
    <x v="2"/>
    <x v="0"/>
    <d v="2015-04-23T05:40:07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x v="991"/>
    <n v="63.109756097560975"/>
    <x v="1"/>
    <x v="6"/>
    <x v="3208"/>
    <x v="3"/>
    <x v="3"/>
    <d v="2014-07-28T14:31:17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x v="2376"/>
    <n v="50.157964601769912"/>
    <x v="1"/>
    <x v="6"/>
    <x v="3209"/>
    <x v="5"/>
    <x v="3"/>
    <d v="2014-06-20T23:00:00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x v="2377"/>
    <n v="62.883333333333333"/>
    <x v="1"/>
    <x v="6"/>
    <x v="3210"/>
    <x v="6"/>
    <x v="5"/>
    <d v="2012-06-01T03:59:00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x v="2378"/>
    <n v="85.531055900621112"/>
    <x v="1"/>
    <x v="6"/>
    <x v="3211"/>
    <x v="3"/>
    <x v="3"/>
    <d v="2014-08-15T02:00:00"/>
    <s v="Aug"/>
    <s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x v="2379"/>
    <n v="53.723404255319146"/>
    <x v="1"/>
    <x v="6"/>
    <x v="3212"/>
    <x v="3"/>
    <x v="3"/>
    <d v="2014-08-08T19:05:51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x v="2380"/>
    <n v="127.80851063829788"/>
    <x v="1"/>
    <x v="6"/>
    <x v="3213"/>
    <x v="0"/>
    <x v="0"/>
    <d v="2015-07-26T18:19:19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x v="2381"/>
    <n v="106.57391304347826"/>
    <x v="1"/>
    <x v="6"/>
    <x v="3214"/>
    <x v="4"/>
    <x v="0"/>
    <d v="2016-01-05T23:55:0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x v="2382"/>
    <n v="262.11194029850748"/>
    <x v="1"/>
    <x v="6"/>
    <x v="3215"/>
    <x v="10"/>
    <x v="0"/>
    <d v="2015-09-10T03:59:0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x v="2383"/>
    <n v="57.171428571428571"/>
    <x v="1"/>
    <x v="6"/>
    <x v="3216"/>
    <x v="0"/>
    <x v="0"/>
    <d v="2015-07-11T14:30:00"/>
    <s v="Jul"/>
    <s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x v="2251"/>
    <n v="50.20192307692308"/>
    <x v="1"/>
    <x v="6"/>
    <x v="3217"/>
    <x v="9"/>
    <x v="2"/>
    <d v="2016-11-04T13:06:24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x v="426"/>
    <n v="66.586956521739125"/>
    <x v="1"/>
    <x v="6"/>
    <x v="3218"/>
    <x v="4"/>
    <x v="3"/>
    <d v="2014-12-31T00:00:00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x v="2384"/>
    <n v="168.25210084033614"/>
    <x v="1"/>
    <x v="6"/>
    <x v="3219"/>
    <x v="2"/>
    <x v="0"/>
    <d v="2015-03-22T22:35:47"/>
    <s v="Mar"/>
    <s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x v="2385"/>
    <n v="256.37288135593218"/>
    <x v="1"/>
    <x v="6"/>
    <x v="3220"/>
    <x v="2"/>
    <x v="1"/>
    <d v="2017-03-12T21:00:00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x v="2386"/>
    <n v="36.610619469026545"/>
    <x v="1"/>
    <x v="6"/>
    <x v="3221"/>
    <x v="5"/>
    <x v="0"/>
    <d v="2015-07-05T16:43:23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x v="2387"/>
    <n v="37.142857142857146"/>
    <x v="1"/>
    <x v="6"/>
    <x v="3222"/>
    <x v="8"/>
    <x v="0"/>
    <d v="2015-10-24T21:29:0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x v="2388"/>
    <n v="45.878378378378379"/>
    <x v="1"/>
    <x v="6"/>
    <x v="3223"/>
    <x v="3"/>
    <x v="0"/>
    <d v="2015-08-20T20:02:56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x v="2389"/>
    <n v="141.71296296296296"/>
    <x v="1"/>
    <x v="6"/>
    <x v="3224"/>
    <x v="4"/>
    <x v="2"/>
    <d v="2017-01-10T05:00:00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x v="1099"/>
    <n v="52.487179487179489"/>
    <x v="1"/>
    <x v="6"/>
    <x v="3225"/>
    <x v="5"/>
    <x v="2"/>
    <d v="2016-06-03T21:00:00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x v="44"/>
    <n v="59.523809523809526"/>
    <x v="1"/>
    <x v="6"/>
    <x v="3226"/>
    <x v="8"/>
    <x v="0"/>
    <d v="2015-10-30T14:00:12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x v="1054"/>
    <n v="50"/>
    <x v="1"/>
    <x v="6"/>
    <x v="3227"/>
    <x v="11"/>
    <x v="2"/>
    <d v="2017-01-17T21:10:36"/>
    <s v="Jan"/>
    <s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x v="2390"/>
    <n v="193.62162162162161"/>
    <x v="1"/>
    <x v="6"/>
    <x v="3228"/>
    <x v="4"/>
    <x v="0"/>
    <d v="2015-12-17T04:59:0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x v="2391"/>
    <n v="106.79702970297029"/>
    <x v="1"/>
    <x v="6"/>
    <x v="3229"/>
    <x v="9"/>
    <x v="3"/>
    <d v="2014-11-20T07:59:58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x v="2392"/>
    <n v="77.21621621621621"/>
    <x v="1"/>
    <x v="6"/>
    <x v="3230"/>
    <x v="8"/>
    <x v="3"/>
    <d v="2014-10-01T03:59:00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x v="2393"/>
    <n v="57.5"/>
    <x v="1"/>
    <x v="6"/>
    <x v="3231"/>
    <x v="7"/>
    <x v="2"/>
    <d v="2016-04-16T22:39:07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x v="2394"/>
    <n v="50.46153846153846"/>
    <x v="1"/>
    <x v="6"/>
    <x v="3232"/>
    <x v="6"/>
    <x v="2"/>
    <d v="2016-05-04T03:59:00"/>
    <s v="May"/>
    <s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x v="2395"/>
    <n v="97.377049180327873"/>
    <x v="1"/>
    <x v="6"/>
    <x v="3233"/>
    <x v="1"/>
    <x v="1"/>
    <d v="2017-03-02T19:19:15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x v="2396"/>
    <n v="34.91921739130435"/>
    <x v="1"/>
    <x v="6"/>
    <x v="3234"/>
    <x v="11"/>
    <x v="2"/>
    <d v="2017-02-01T23:31:00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x v="2397"/>
    <n v="85.530386740331494"/>
    <x v="1"/>
    <x v="6"/>
    <x v="3235"/>
    <x v="0"/>
    <x v="2"/>
    <d v="2016-07-01T08:20:51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x v="1794"/>
    <n v="182.90909090909091"/>
    <x v="1"/>
    <x v="6"/>
    <x v="3236"/>
    <x v="4"/>
    <x v="2"/>
    <d v="2016-12-28T22:00:33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x v="2398"/>
    <n v="131.13620817843866"/>
    <x v="1"/>
    <x v="6"/>
    <x v="3237"/>
    <x v="8"/>
    <x v="0"/>
    <d v="2015-09-29T03:59:0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x v="2399"/>
    <n v="39.810126582278478"/>
    <x v="1"/>
    <x v="6"/>
    <x v="3238"/>
    <x v="0"/>
    <x v="0"/>
    <d v="2015-07-01T12:14:58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x v="2400"/>
    <n v="59.701730769230764"/>
    <x v="1"/>
    <x v="6"/>
    <x v="3239"/>
    <x v="9"/>
    <x v="0"/>
    <d v="2015-10-25T23:59:0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x v="518"/>
    <n v="88.735294117647058"/>
    <x v="1"/>
    <x v="6"/>
    <x v="3240"/>
    <x v="1"/>
    <x v="1"/>
    <d v="2017-02-16T23:00:00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x v="2401"/>
    <n v="58.688622754491021"/>
    <x v="1"/>
    <x v="6"/>
    <x v="3241"/>
    <x v="8"/>
    <x v="3"/>
    <d v="2014-10-14T06:59:00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x v="2402"/>
    <n v="69.56513661202186"/>
    <x v="1"/>
    <x v="6"/>
    <x v="3242"/>
    <x v="10"/>
    <x v="3"/>
    <d v="2014-09-19T18:08:12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x v="2403"/>
    <n v="115.87323943661971"/>
    <x v="1"/>
    <x v="6"/>
    <x v="3243"/>
    <x v="8"/>
    <x v="0"/>
    <d v="2015-10-09T00:00:0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x v="2404"/>
    <n v="23.869565217391305"/>
    <x v="1"/>
    <x v="6"/>
    <x v="3244"/>
    <x v="4"/>
    <x v="2"/>
    <d v="2016-12-01T17:39:4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x v="2405"/>
    <n v="81.125925925925927"/>
    <x v="1"/>
    <x v="6"/>
    <x v="3245"/>
    <x v="5"/>
    <x v="0"/>
    <d v="2015-06-12T02:00:0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x v="2406"/>
    <n v="57.626943005181346"/>
    <x v="1"/>
    <x v="6"/>
    <x v="3246"/>
    <x v="10"/>
    <x v="0"/>
    <d v="2015-09-12T03:59:0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x v="2407"/>
    <n v="46.429824561403507"/>
    <x v="1"/>
    <x v="6"/>
    <x v="3247"/>
    <x v="0"/>
    <x v="0"/>
    <d v="2015-07-12T10:25:12"/>
    <s v="Jul"/>
    <s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x v="2408"/>
    <n v="60.475000000000001"/>
    <x v="1"/>
    <x v="6"/>
    <x v="3248"/>
    <x v="7"/>
    <x v="0"/>
    <d v="2015-04-04T20:19:17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x v="2409"/>
    <n v="65.579545454545453"/>
    <x v="1"/>
    <x v="6"/>
    <x v="3249"/>
    <x v="5"/>
    <x v="0"/>
    <d v="2015-06-20T17:55:14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x v="2410"/>
    <n v="119.1924882629108"/>
    <x v="1"/>
    <x v="6"/>
    <x v="3250"/>
    <x v="9"/>
    <x v="3"/>
    <d v="2014-11-05T18:48:44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x v="1613"/>
    <n v="83.05"/>
    <x v="1"/>
    <x v="6"/>
    <x v="3251"/>
    <x v="5"/>
    <x v="0"/>
    <d v="2015-06-21T17:32:46"/>
    <s v="Jun"/>
    <s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x v="2411"/>
    <n v="57.52"/>
    <x v="1"/>
    <x v="6"/>
    <x v="3252"/>
    <x v="10"/>
    <x v="2"/>
    <d v="2016-09-07T11:20:40"/>
    <s v="Sep"/>
    <s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x v="2412"/>
    <n v="177.08695652173913"/>
    <x v="1"/>
    <x v="6"/>
    <x v="3253"/>
    <x v="10"/>
    <x v="2"/>
    <d v="2016-09-08T03:45:00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x v="2413"/>
    <n v="70.771505376344081"/>
    <x v="1"/>
    <x v="6"/>
    <x v="3254"/>
    <x v="2"/>
    <x v="0"/>
    <d v="2015-03-26T01:03:29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x v="1290"/>
    <n v="29.166666666666668"/>
    <x v="1"/>
    <x v="6"/>
    <x v="3255"/>
    <x v="8"/>
    <x v="3"/>
    <d v="2014-10-07T18:26:15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x v="2414"/>
    <n v="72.76136363636364"/>
    <x v="1"/>
    <x v="6"/>
    <x v="3256"/>
    <x v="5"/>
    <x v="0"/>
    <d v="2015-06-11T03:59:0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x v="2415"/>
    <n v="51.853414634146333"/>
    <x v="1"/>
    <x v="6"/>
    <x v="3257"/>
    <x v="1"/>
    <x v="1"/>
    <d v="2017-02-22T13:25:52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x v="2416"/>
    <n v="98.2"/>
    <x v="1"/>
    <x v="6"/>
    <x v="3258"/>
    <x v="11"/>
    <x v="3"/>
    <d v="2015-01-08T21:17:41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x v="2417"/>
    <n v="251.7381443298969"/>
    <x v="1"/>
    <x v="6"/>
    <x v="3259"/>
    <x v="8"/>
    <x v="2"/>
    <d v="2016-10-01T03:59:00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x v="2418"/>
    <n v="74.821917808219183"/>
    <x v="1"/>
    <x v="6"/>
    <x v="3260"/>
    <x v="9"/>
    <x v="0"/>
    <d v="2015-11-30T17:08:38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x v="2419"/>
    <n v="67.65306122448979"/>
    <x v="1"/>
    <x v="6"/>
    <x v="3261"/>
    <x v="0"/>
    <x v="0"/>
    <d v="2015-07-16T17:24:36"/>
    <s v="Jul"/>
    <s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x v="2420"/>
    <n v="93.81343283582089"/>
    <x v="1"/>
    <x v="6"/>
    <x v="3262"/>
    <x v="4"/>
    <x v="3"/>
    <d v="2014-12-22T04:00:00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x v="2421"/>
    <n v="41.237647058823526"/>
    <x v="1"/>
    <x v="6"/>
    <x v="3263"/>
    <x v="9"/>
    <x v="0"/>
    <d v="2015-10-30T21:00:00"/>
    <s v="Oct"/>
    <s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x v="288"/>
    <n v="52.551020408163268"/>
    <x v="1"/>
    <x v="6"/>
    <x v="3264"/>
    <x v="1"/>
    <x v="0"/>
    <d v="2015-01-28T22:00:0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x v="2002"/>
    <n v="70.285714285714292"/>
    <x v="1"/>
    <x v="6"/>
    <x v="3265"/>
    <x v="4"/>
    <x v="0"/>
    <d v="2015-12-03T17:00:00"/>
    <s v="Dec"/>
    <s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x v="2422"/>
    <n v="48.325153374233132"/>
    <x v="1"/>
    <x v="6"/>
    <x v="3266"/>
    <x v="5"/>
    <x v="0"/>
    <d v="2015-06-12T21:00:0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x v="426"/>
    <n v="53.177083333333336"/>
    <x v="1"/>
    <x v="6"/>
    <x v="3267"/>
    <x v="0"/>
    <x v="0"/>
    <d v="2015-07-17T18:11:0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x v="602"/>
    <n v="60.952380952380949"/>
    <x v="1"/>
    <x v="6"/>
    <x v="3268"/>
    <x v="10"/>
    <x v="2"/>
    <d v="2016-08-24T21:42:08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x v="1240"/>
    <n v="116"/>
    <x v="1"/>
    <x v="6"/>
    <x v="3269"/>
    <x v="5"/>
    <x v="0"/>
    <d v="2015-06-16T11:00:0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x v="658"/>
    <n v="61"/>
    <x v="1"/>
    <x v="6"/>
    <x v="3270"/>
    <x v="0"/>
    <x v="0"/>
    <d v="2015-07-12T12:47:45"/>
    <s v="Jul"/>
    <s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x v="2129"/>
    <n v="38.235294117647058"/>
    <x v="1"/>
    <x v="6"/>
    <x v="3271"/>
    <x v="9"/>
    <x v="3"/>
    <d v="2014-11-02T11:29:35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x v="2423"/>
    <n v="106.50344827586207"/>
    <x v="1"/>
    <x v="6"/>
    <x v="3272"/>
    <x v="9"/>
    <x v="0"/>
    <d v="2015-11-06T13:00:09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x v="202"/>
    <n v="204.57142857142858"/>
    <x v="1"/>
    <x v="6"/>
    <x v="3273"/>
    <x v="10"/>
    <x v="2"/>
    <d v="2016-09-14T19:00:00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x v="2424"/>
    <n v="54.912587412587413"/>
    <x v="1"/>
    <x v="6"/>
    <x v="3274"/>
    <x v="1"/>
    <x v="2"/>
    <d v="2016-03-15T21:00:00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x v="2425"/>
    <n v="150.41666666666666"/>
    <x v="1"/>
    <x v="6"/>
    <x v="3275"/>
    <x v="1"/>
    <x v="0"/>
    <d v="2015-02-09T04:30:0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x v="2426"/>
    <n v="52.58"/>
    <x v="1"/>
    <x v="6"/>
    <x v="3276"/>
    <x v="2"/>
    <x v="2"/>
    <d v="2016-04-01T03:59:00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x v="1878"/>
    <n v="54.3"/>
    <x v="1"/>
    <x v="6"/>
    <x v="3277"/>
    <x v="9"/>
    <x v="3"/>
    <d v="2014-11-18T17:23:26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x v="1936"/>
    <n v="76.029411764705884"/>
    <x v="1"/>
    <x v="6"/>
    <x v="3278"/>
    <x v="6"/>
    <x v="0"/>
    <d v="2015-05-30T20:21:43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x v="2427"/>
    <n v="105.2063492063492"/>
    <x v="1"/>
    <x v="6"/>
    <x v="3279"/>
    <x v="7"/>
    <x v="2"/>
    <d v="2016-04-01T01:27:39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x v="288"/>
    <n v="68.666666666666671"/>
    <x v="1"/>
    <x v="6"/>
    <x v="3280"/>
    <x v="6"/>
    <x v="0"/>
    <d v="2015-06-01T05:00:0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x v="2428"/>
    <n v="129.36170212765958"/>
    <x v="1"/>
    <x v="6"/>
    <x v="3281"/>
    <x v="10"/>
    <x v="0"/>
    <d v="2015-09-02T00:28:2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x v="2429"/>
    <n v="134.26371308016877"/>
    <x v="1"/>
    <x v="6"/>
    <x v="3282"/>
    <x v="7"/>
    <x v="2"/>
    <d v="2016-04-29T04:39:48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x v="2430"/>
    <n v="17.829787234042552"/>
    <x v="1"/>
    <x v="6"/>
    <x v="3283"/>
    <x v="1"/>
    <x v="2"/>
    <d v="2016-02-10T21:00:00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x v="264"/>
    <n v="203.2"/>
    <x v="1"/>
    <x v="6"/>
    <x v="3284"/>
    <x v="1"/>
    <x v="2"/>
    <d v="2016-01-29T05:59:00"/>
    <s v="Jan"/>
    <s v="201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x v="2431"/>
    <n v="69.18518518518519"/>
    <x v="1"/>
    <x v="6"/>
    <x v="3285"/>
    <x v="1"/>
    <x v="1"/>
    <d v="2017-02-28T05:00:00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x v="2432"/>
    <n v="125.12295081967213"/>
    <x v="1"/>
    <x v="6"/>
    <x v="3286"/>
    <x v="3"/>
    <x v="2"/>
    <d v="2016-08-15T20:09:42"/>
    <s v="Aug"/>
    <s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x v="31"/>
    <n v="73.529411764705884"/>
    <x v="1"/>
    <x v="6"/>
    <x v="3287"/>
    <x v="4"/>
    <x v="0"/>
    <d v="2015-11-28T18:00:28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x v="2433"/>
    <n v="48.437149758454105"/>
    <x v="1"/>
    <x v="6"/>
    <x v="3288"/>
    <x v="5"/>
    <x v="2"/>
    <d v="2016-06-20T23:00:00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x v="2434"/>
    <n v="26.608400000000003"/>
    <x v="1"/>
    <x v="6"/>
    <x v="3289"/>
    <x v="1"/>
    <x v="1"/>
    <d v="2017-02-20T08:50:02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x v="1247"/>
    <n v="33.666666666666664"/>
    <x v="1"/>
    <x v="6"/>
    <x v="3290"/>
    <x v="2"/>
    <x v="1"/>
    <d v="2017-03-11T12:21:3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x v="430"/>
    <n v="40.714285714285715"/>
    <x v="1"/>
    <x v="6"/>
    <x v="3291"/>
    <x v="10"/>
    <x v="0"/>
    <d v="2015-09-17T03:59:0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x v="2435"/>
    <n v="19.266666666666666"/>
    <x v="1"/>
    <x v="6"/>
    <x v="3292"/>
    <x v="9"/>
    <x v="0"/>
    <d v="2015-12-04T19:29:08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x v="2436"/>
    <n v="84.285714285714292"/>
    <x v="1"/>
    <x v="6"/>
    <x v="3293"/>
    <x v="2"/>
    <x v="1"/>
    <d v="2017-03-04T10:12:32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x v="1237"/>
    <n v="29.583333333333332"/>
    <x v="1"/>
    <x v="6"/>
    <x v="3294"/>
    <x v="5"/>
    <x v="0"/>
    <d v="2015-06-16T12:59:14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x v="2437"/>
    <n v="26.667037037037037"/>
    <x v="1"/>
    <x v="6"/>
    <x v="3295"/>
    <x v="10"/>
    <x v="2"/>
    <d v="2016-09-26T10:37:09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x v="2438"/>
    <n v="45.978723404255319"/>
    <x v="1"/>
    <x v="6"/>
    <x v="3296"/>
    <x v="4"/>
    <x v="0"/>
    <d v="2015-11-22T22:00:0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x v="2439"/>
    <n v="125.09090909090909"/>
    <x v="1"/>
    <x v="6"/>
    <x v="3297"/>
    <x v="3"/>
    <x v="0"/>
    <d v="2015-07-27T22:59:0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x v="2440"/>
    <n v="141.29166666666666"/>
    <x v="1"/>
    <x v="6"/>
    <x v="3298"/>
    <x v="10"/>
    <x v="0"/>
    <d v="2015-09-13T00:00:0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x v="2441"/>
    <n v="55.333333333333336"/>
    <x v="1"/>
    <x v="6"/>
    <x v="3299"/>
    <x v="8"/>
    <x v="0"/>
    <d v="2015-10-14T22:01:03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x v="2442"/>
    <n v="46.420454545454547"/>
    <x v="1"/>
    <x v="6"/>
    <x v="3300"/>
    <x v="6"/>
    <x v="0"/>
    <d v="2015-04-29T17:51:02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x v="1424"/>
    <n v="57.2"/>
    <x v="1"/>
    <x v="6"/>
    <x v="3301"/>
    <x v="0"/>
    <x v="2"/>
    <d v="2016-08-01T06:59:00"/>
    <s v="Aug"/>
    <s v="201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x v="2443"/>
    <n v="173.7"/>
    <x v="1"/>
    <x v="6"/>
    <x v="3302"/>
    <x v="4"/>
    <x v="2"/>
    <d v="2016-12-07T08:26:16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x v="2444"/>
    <n v="59.6"/>
    <x v="1"/>
    <x v="6"/>
    <x v="3303"/>
    <x v="2"/>
    <x v="0"/>
    <d v="2015-03-28T14:38:04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x v="2445"/>
    <n v="89.585714285714289"/>
    <x v="1"/>
    <x v="6"/>
    <x v="3304"/>
    <x v="4"/>
    <x v="2"/>
    <d v="2016-12-22T14:59:1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x v="2446"/>
    <n v="204.05"/>
    <x v="1"/>
    <x v="6"/>
    <x v="3305"/>
    <x v="3"/>
    <x v="0"/>
    <d v="2015-07-31T20:32:28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x v="2447"/>
    <n v="48.703703703703702"/>
    <x v="1"/>
    <x v="6"/>
    <x v="3306"/>
    <x v="5"/>
    <x v="2"/>
    <d v="2016-06-10T03:00:00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x v="2448"/>
    <n v="53.339999999999996"/>
    <x v="1"/>
    <x v="6"/>
    <x v="3307"/>
    <x v="6"/>
    <x v="2"/>
    <d v="2016-05-15T01:22:19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x v="2449"/>
    <n v="75.087719298245617"/>
    <x v="1"/>
    <x v="6"/>
    <x v="3308"/>
    <x v="7"/>
    <x v="2"/>
    <d v="2016-04-13T21:02:45"/>
    <s v="Apr"/>
    <s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x v="2450"/>
    <n v="18"/>
    <x v="1"/>
    <x v="6"/>
    <x v="3309"/>
    <x v="8"/>
    <x v="2"/>
    <d v="2016-10-16T15:36:18"/>
    <s v="Oct"/>
    <s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x v="1417"/>
    <n v="209.83870967741936"/>
    <x v="1"/>
    <x v="6"/>
    <x v="3310"/>
    <x v="8"/>
    <x v="0"/>
    <d v="2015-10-06T22:17:0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x v="2451"/>
    <n v="61.022222222222226"/>
    <x v="1"/>
    <x v="6"/>
    <x v="3311"/>
    <x v="8"/>
    <x v="0"/>
    <d v="2015-10-17T07:00:1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x v="2452"/>
    <n v="61"/>
    <x v="1"/>
    <x v="6"/>
    <x v="3312"/>
    <x v="9"/>
    <x v="2"/>
    <d v="2016-11-11T22:00:00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x v="2453"/>
    <n v="80.034482758620683"/>
    <x v="1"/>
    <x v="6"/>
    <x v="3313"/>
    <x v="1"/>
    <x v="2"/>
    <d v="2016-01-27T01:00:00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x v="2454"/>
    <n v="29.068965517241381"/>
    <x v="1"/>
    <x v="6"/>
    <x v="3314"/>
    <x v="6"/>
    <x v="0"/>
    <d v="2015-05-08T20:05:0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x v="1007"/>
    <n v="49.438202247191015"/>
    <x v="1"/>
    <x v="6"/>
    <x v="3315"/>
    <x v="6"/>
    <x v="2"/>
    <d v="2016-05-06T07:17:21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x v="2455"/>
    <n v="93.977440000000001"/>
    <x v="1"/>
    <x v="6"/>
    <x v="3316"/>
    <x v="3"/>
    <x v="3"/>
    <d v="2014-08-08T13:54:00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x v="2456"/>
    <n v="61.944444444444443"/>
    <x v="1"/>
    <x v="6"/>
    <x v="3317"/>
    <x v="5"/>
    <x v="2"/>
    <d v="2016-06-08T00:57:04"/>
    <s v="Jun"/>
    <s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x v="2457"/>
    <n v="78.5"/>
    <x v="1"/>
    <x v="6"/>
    <x v="3318"/>
    <x v="7"/>
    <x v="2"/>
    <d v="2016-04-11T02:30:00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x v="1277"/>
    <n v="33.75"/>
    <x v="1"/>
    <x v="6"/>
    <x v="3319"/>
    <x v="11"/>
    <x v="3"/>
    <d v="2015-01-31T14:03:06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x v="50"/>
    <n v="66.44736842105263"/>
    <x v="1"/>
    <x v="6"/>
    <x v="3320"/>
    <x v="5"/>
    <x v="2"/>
    <d v="2016-06-22T01:05:57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x v="202"/>
    <n v="35.799999999999997"/>
    <x v="1"/>
    <x v="6"/>
    <x v="3321"/>
    <x v="9"/>
    <x v="3"/>
    <d v="2014-10-16T03:59:00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x v="2458"/>
    <n v="145.65217391304347"/>
    <x v="1"/>
    <x v="6"/>
    <x v="3322"/>
    <x v="5"/>
    <x v="2"/>
    <d v="2016-06-22T03:55:00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x v="2459"/>
    <n v="25.693877551020407"/>
    <x v="1"/>
    <x v="6"/>
    <x v="3323"/>
    <x v="10"/>
    <x v="2"/>
    <d v="2016-09-25T08:46:48"/>
    <s v="Sep"/>
    <s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x v="658"/>
    <n v="152.5"/>
    <x v="1"/>
    <x v="6"/>
    <x v="3324"/>
    <x v="5"/>
    <x v="2"/>
    <d v="2016-06-05T13:59:50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x v="2460"/>
    <n v="30"/>
    <x v="1"/>
    <x v="6"/>
    <x v="3325"/>
    <x v="7"/>
    <x v="0"/>
    <d v="2015-04-05T17:51:17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x v="300"/>
    <n v="142.28070175438597"/>
    <x v="1"/>
    <x v="6"/>
    <x v="3326"/>
    <x v="2"/>
    <x v="0"/>
    <d v="2015-03-08T16:08:25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x v="982"/>
    <n v="24.545454545454547"/>
    <x v="1"/>
    <x v="6"/>
    <x v="3327"/>
    <x v="6"/>
    <x v="2"/>
    <d v="2016-05-08T08:59:2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x v="2461"/>
    <n v="292.77777777777777"/>
    <x v="1"/>
    <x v="6"/>
    <x v="3328"/>
    <x v="3"/>
    <x v="3"/>
    <d v="2014-07-05T01:00:00"/>
    <s v="Jul"/>
    <s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x v="2462"/>
    <n v="44.92307692307692"/>
    <x v="1"/>
    <x v="6"/>
    <x v="3329"/>
    <x v="3"/>
    <x v="3"/>
    <d v="2014-07-27T23:00:00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x v="2463"/>
    <n v="23.10144927536232"/>
    <x v="1"/>
    <x v="6"/>
    <x v="3330"/>
    <x v="7"/>
    <x v="0"/>
    <d v="2015-04-01T20:17:48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x v="2464"/>
    <n v="80.400000000000006"/>
    <x v="1"/>
    <x v="6"/>
    <x v="3331"/>
    <x v="8"/>
    <x v="0"/>
    <d v="2015-10-06T16:44:46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x v="31"/>
    <n v="72.289156626506028"/>
    <x v="1"/>
    <x v="6"/>
    <x v="3332"/>
    <x v="0"/>
    <x v="3"/>
    <d v="2014-07-19T20:38:50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x v="2465"/>
    <n v="32.972972972972975"/>
    <x v="1"/>
    <x v="6"/>
    <x v="3333"/>
    <x v="5"/>
    <x v="0"/>
    <d v="2015-06-15T16:14:4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x v="2466"/>
    <n v="116.65217391304348"/>
    <x v="1"/>
    <x v="6"/>
    <x v="3334"/>
    <x v="0"/>
    <x v="0"/>
    <d v="2015-07-30T12:30:22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x v="2467"/>
    <n v="79.61904761904762"/>
    <x v="1"/>
    <x v="6"/>
    <x v="3335"/>
    <x v="3"/>
    <x v="3"/>
    <d v="2014-08-03T23:00:00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x v="31"/>
    <n v="27.777777777777779"/>
    <x v="1"/>
    <x v="6"/>
    <x v="3336"/>
    <x v="7"/>
    <x v="2"/>
    <d v="2016-04-05T08:34:06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x v="1097"/>
    <n v="81.029411764705884"/>
    <x v="1"/>
    <x v="6"/>
    <x v="3337"/>
    <x v="8"/>
    <x v="3"/>
    <d v="2014-10-10T21:00:00"/>
    <s v="Oct"/>
    <s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x v="2468"/>
    <n v="136.84821428571428"/>
    <x v="1"/>
    <x v="6"/>
    <x v="3338"/>
    <x v="2"/>
    <x v="1"/>
    <d v="2017-02-24T13:48:00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x v="2469"/>
    <n v="177.61702127659575"/>
    <x v="1"/>
    <x v="6"/>
    <x v="3339"/>
    <x v="0"/>
    <x v="2"/>
    <d v="2016-07-28T15:58:38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x v="2470"/>
    <n v="109.07894736842105"/>
    <x v="1"/>
    <x v="6"/>
    <x v="3340"/>
    <x v="4"/>
    <x v="2"/>
    <d v="2016-12-06T23:22:34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x v="31"/>
    <n v="119.64285714285714"/>
    <x v="1"/>
    <x v="6"/>
    <x v="3341"/>
    <x v="5"/>
    <x v="2"/>
    <d v="2016-06-12T17:00:00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x v="658"/>
    <n v="78.205128205128204"/>
    <x v="1"/>
    <x v="6"/>
    <x v="3342"/>
    <x v="2"/>
    <x v="0"/>
    <d v="2015-04-01T04:59:0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x v="2214"/>
    <n v="52.173913043478258"/>
    <x v="1"/>
    <x v="6"/>
    <x v="3343"/>
    <x v="7"/>
    <x v="2"/>
    <d v="2016-04-13T13:18:00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x v="2471"/>
    <n v="114.125"/>
    <x v="1"/>
    <x v="6"/>
    <x v="3344"/>
    <x v="3"/>
    <x v="3"/>
    <d v="2014-08-30T04:48:1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x v="2129"/>
    <n v="50"/>
    <x v="1"/>
    <x v="6"/>
    <x v="3345"/>
    <x v="2"/>
    <x v="0"/>
    <d v="2015-04-18T00:37:0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x v="1007"/>
    <n v="91.666666666666671"/>
    <x v="1"/>
    <x v="6"/>
    <x v="3346"/>
    <x v="2"/>
    <x v="0"/>
    <d v="2015-02-26T00:35:1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x v="2472"/>
    <n v="108.59090909090909"/>
    <x v="1"/>
    <x v="6"/>
    <x v="3347"/>
    <x v="6"/>
    <x v="2"/>
    <d v="2016-05-08T21:00:00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x v="2473"/>
    <n v="69.822784810126578"/>
    <x v="1"/>
    <x v="6"/>
    <x v="3348"/>
    <x v="6"/>
    <x v="2"/>
    <d v="2016-04-30T03:59:00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x v="2474"/>
    <n v="109.57142857142857"/>
    <x v="1"/>
    <x v="6"/>
    <x v="3349"/>
    <x v="5"/>
    <x v="2"/>
    <d v="2016-06-13T17:00:00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x v="2475"/>
    <n v="71.666666666666671"/>
    <x v="1"/>
    <x v="6"/>
    <x v="3350"/>
    <x v="9"/>
    <x v="0"/>
    <d v="2015-11-29T23:00:0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x v="940"/>
    <n v="93.611111111111114"/>
    <x v="1"/>
    <x v="6"/>
    <x v="3351"/>
    <x v="0"/>
    <x v="3"/>
    <d v="2014-07-23T11:00:00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x v="2476"/>
    <n v="76.8"/>
    <x v="1"/>
    <x v="6"/>
    <x v="3352"/>
    <x v="5"/>
    <x v="2"/>
    <d v="2016-07-01T23:00:00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x v="2477"/>
    <n v="35.795454545454547"/>
    <x v="1"/>
    <x v="6"/>
    <x v="3353"/>
    <x v="6"/>
    <x v="2"/>
    <d v="2016-05-02T23:00:00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x v="2478"/>
    <n v="55.6"/>
    <x v="1"/>
    <x v="6"/>
    <x v="3354"/>
    <x v="8"/>
    <x v="0"/>
    <d v="2015-10-29T04:01:0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x v="2479"/>
    <n v="147.33333333333334"/>
    <x v="1"/>
    <x v="6"/>
    <x v="3355"/>
    <x v="6"/>
    <x v="2"/>
    <d v="2016-05-10T11:17:00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x v="578"/>
    <n v="56.333333333333336"/>
    <x v="1"/>
    <x v="6"/>
    <x v="3356"/>
    <x v="0"/>
    <x v="2"/>
    <d v="2016-07-15T19:34:3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x v="50"/>
    <n v="96.19047619047619"/>
    <x v="1"/>
    <x v="6"/>
    <x v="3357"/>
    <x v="3"/>
    <x v="3"/>
    <d v="2014-08-01T10:01:50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x v="2480"/>
    <n v="63.574074074074076"/>
    <x v="1"/>
    <x v="6"/>
    <x v="3358"/>
    <x v="9"/>
    <x v="3"/>
    <d v="2014-11-19T08:27:59"/>
    <s v="Nov"/>
    <s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x v="90"/>
    <n v="184.78260869565219"/>
    <x v="1"/>
    <x v="6"/>
    <x v="3359"/>
    <x v="1"/>
    <x v="1"/>
    <d v="2017-02-25T01:22:14"/>
    <s v="Feb"/>
    <s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x v="2481"/>
    <n v="126.72222222222223"/>
    <x v="1"/>
    <x v="6"/>
    <x v="3360"/>
    <x v="4"/>
    <x v="2"/>
    <d v="2016-12-14T15:59:00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x v="2482"/>
    <n v="83.42647058823529"/>
    <x v="1"/>
    <x v="6"/>
    <x v="3361"/>
    <x v="10"/>
    <x v="3"/>
    <d v="2014-09-01T15:59:00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x v="678"/>
    <n v="54.5"/>
    <x v="1"/>
    <x v="6"/>
    <x v="3362"/>
    <x v="2"/>
    <x v="0"/>
    <d v="2015-03-07T04:55:0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x v="2483"/>
    <n v="302.30769230769232"/>
    <x v="1"/>
    <x v="6"/>
    <x v="3363"/>
    <x v="3"/>
    <x v="3"/>
    <d v="2014-08-19T16:00:00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x v="2484"/>
    <n v="44.138888888888886"/>
    <x v="1"/>
    <x v="6"/>
    <x v="3364"/>
    <x v="2"/>
    <x v="2"/>
    <d v="2016-03-15T21:00:00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x v="87"/>
    <n v="866.66666666666663"/>
    <x v="1"/>
    <x v="6"/>
    <x v="3365"/>
    <x v="4"/>
    <x v="0"/>
    <d v="2015-12-13T02:26:32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x v="2485"/>
    <n v="61.388888888888886"/>
    <x v="1"/>
    <x v="6"/>
    <x v="3366"/>
    <x v="6"/>
    <x v="0"/>
    <d v="2015-05-13T01:37:17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x v="2486"/>
    <n v="29.666666666666668"/>
    <x v="1"/>
    <x v="6"/>
    <x v="3367"/>
    <x v="3"/>
    <x v="0"/>
    <d v="2015-08-01T22:24:54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x v="81"/>
    <n v="45.478260869565219"/>
    <x v="1"/>
    <x v="6"/>
    <x v="3368"/>
    <x v="4"/>
    <x v="3"/>
    <d v="2015-01-01T05:00:00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x v="3"/>
    <n v="96.203703703703709"/>
    <x v="1"/>
    <x v="6"/>
    <x v="3369"/>
    <x v="4"/>
    <x v="2"/>
    <d v="2017-01-15T00:59:40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x v="2487"/>
    <n v="67.92307692307692"/>
    <x v="1"/>
    <x v="6"/>
    <x v="3370"/>
    <x v="4"/>
    <x v="2"/>
    <d v="2016-12-17T08:00:00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x v="2488"/>
    <n v="30.777777777777779"/>
    <x v="1"/>
    <x v="6"/>
    <x v="3371"/>
    <x v="4"/>
    <x v="0"/>
    <d v="2015-12-02T20:59:25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x v="991"/>
    <n v="38.333333333333336"/>
    <x v="1"/>
    <x v="6"/>
    <x v="3372"/>
    <x v="10"/>
    <x v="3"/>
    <d v="2014-08-25T04:59:00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x v="598"/>
    <n v="66.833333333333329"/>
    <x v="1"/>
    <x v="6"/>
    <x v="3373"/>
    <x v="0"/>
    <x v="0"/>
    <d v="2015-07-18T16:00:0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x v="2489"/>
    <n v="71.730769230769226"/>
    <x v="1"/>
    <x v="6"/>
    <x v="3374"/>
    <x v="8"/>
    <x v="0"/>
    <d v="2015-10-28T17:33:36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x v="31"/>
    <n v="176.47058823529412"/>
    <x v="1"/>
    <x v="6"/>
    <x v="3375"/>
    <x v="5"/>
    <x v="3"/>
    <d v="2014-05-18T14:39:3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x v="77"/>
    <n v="421.10526315789474"/>
    <x v="1"/>
    <x v="6"/>
    <x v="3376"/>
    <x v="2"/>
    <x v="0"/>
    <d v="2015-04-25T15:49:54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x v="348"/>
    <n v="104.98701298701299"/>
    <x v="1"/>
    <x v="6"/>
    <x v="3377"/>
    <x v="2"/>
    <x v="0"/>
    <d v="2015-03-20T16:56:0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x v="2490"/>
    <n v="28.19047619047619"/>
    <x v="1"/>
    <x v="6"/>
    <x v="3378"/>
    <x v="10"/>
    <x v="3"/>
    <d v="2014-08-31T13:08:00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x v="2491"/>
    <n v="54.55263157894737"/>
    <x v="1"/>
    <x v="6"/>
    <x v="3379"/>
    <x v="10"/>
    <x v="0"/>
    <d v="2015-08-26T23:00:0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x v="2492"/>
    <n v="111.89285714285714"/>
    <x v="1"/>
    <x v="6"/>
    <x v="3380"/>
    <x v="9"/>
    <x v="3"/>
    <d v="2014-11-29T23:52:58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x v="1891"/>
    <n v="85.208333333333329"/>
    <x v="1"/>
    <x v="6"/>
    <x v="3381"/>
    <x v="2"/>
    <x v="0"/>
    <d v="2015-03-11T03:26:23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x v="2493"/>
    <n v="76.652173913043484"/>
    <x v="1"/>
    <x v="6"/>
    <x v="3382"/>
    <x v="3"/>
    <x v="2"/>
    <d v="2016-08-01T22:59:00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x v="1942"/>
    <n v="65.166666666666671"/>
    <x v="1"/>
    <x v="6"/>
    <x v="3383"/>
    <x v="0"/>
    <x v="2"/>
    <d v="2016-06-23T18:47:00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x v="2494"/>
    <n v="93.760312499999998"/>
    <x v="1"/>
    <x v="6"/>
    <x v="3384"/>
    <x v="9"/>
    <x v="0"/>
    <d v="2015-11-21T03:00:0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x v="31"/>
    <n v="133.33333333333334"/>
    <x v="1"/>
    <x v="6"/>
    <x v="3385"/>
    <x v="4"/>
    <x v="3"/>
    <d v="2014-12-10T20:49:12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x v="2"/>
    <n v="51.219512195121951"/>
    <x v="1"/>
    <x v="6"/>
    <x v="3386"/>
    <x v="4"/>
    <x v="3"/>
    <d v="2014-12-03T15:28:26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x v="2495"/>
    <n v="100.17142857142858"/>
    <x v="1"/>
    <x v="6"/>
    <x v="3387"/>
    <x v="4"/>
    <x v="3"/>
    <d v="2014-12-14T18:18:08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x v="965"/>
    <n v="34.6"/>
    <x v="1"/>
    <x v="6"/>
    <x v="3388"/>
    <x v="5"/>
    <x v="0"/>
    <d v="2015-06-18T11:04:01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x v="1444"/>
    <n v="184.67741935483872"/>
    <x v="1"/>
    <x v="6"/>
    <x v="3389"/>
    <x v="5"/>
    <x v="2"/>
    <d v="2016-06-03T13:31:2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x v="2122"/>
    <n v="69.818181818181813"/>
    <x v="1"/>
    <x v="6"/>
    <x v="3390"/>
    <x v="0"/>
    <x v="3"/>
    <d v="2014-07-10T18:35:45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x v="2496"/>
    <n v="61.944444444444443"/>
    <x v="1"/>
    <x v="6"/>
    <x v="3391"/>
    <x v="3"/>
    <x v="3"/>
    <d v="2014-08-08T22:28:00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x v="31"/>
    <n v="41.666666666666664"/>
    <x v="1"/>
    <x v="6"/>
    <x v="3392"/>
    <x v="7"/>
    <x v="2"/>
    <d v="2016-05-06T20:17:35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x v="1725"/>
    <n v="36.06818181818182"/>
    <x v="1"/>
    <x v="6"/>
    <x v="3393"/>
    <x v="9"/>
    <x v="3"/>
    <d v="2014-11-06T00:46:00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x v="2497"/>
    <n v="29"/>
    <x v="1"/>
    <x v="6"/>
    <x v="3394"/>
    <x v="0"/>
    <x v="3"/>
    <d v="2014-07-27T14:17:25"/>
    <s v="Jul"/>
    <s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x v="2498"/>
    <n v="24.210526315789473"/>
    <x v="1"/>
    <x v="6"/>
    <x v="3395"/>
    <x v="5"/>
    <x v="0"/>
    <d v="2015-05-30T18:10:0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x v="2499"/>
    <n v="55.892857142857146"/>
    <x v="1"/>
    <x v="6"/>
    <x v="3396"/>
    <x v="5"/>
    <x v="3"/>
    <d v="2014-06-01T03:59:00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x v="1990"/>
    <n v="11.666666666666666"/>
    <x v="1"/>
    <x v="6"/>
    <x v="3397"/>
    <x v="1"/>
    <x v="2"/>
    <d v="2016-02-18T22:00:00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x v="2500"/>
    <n v="68.353846153846149"/>
    <x v="1"/>
    <x v="6"/>
    <x v="3398"/>
    <x v="9"/>
    <x v="3"/>
    <d v="2014-11-21T17:00:00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x v="603"/>
    <n v="27.065217391304348"/>
    <x v="1"/>
    <x v="6"/>
    <x v="3399"/>
    <x v="1"/>
    <x v="0"/>
    <d v="2015-02-21T22:05:25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x v="2501"/>
    <n v="118.12941176470588"/>
    <x v="1"/>
    <x v="6"/>
    <x v="3400"/>
    <x v="3"/>
    <x v="3"/>
    <d v="2014-08-28T22:53:3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x v="2502"/>
    <n v="44.757575757575758"/>
    <x v="1"/>
    <x v="6"/>
    <x v="3401"/>
    <x v="3"/>
    <x v="0"/>
    <d v="2015-08-07T17:22:26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x v="2503"/>
    <n v="99.787878787878782"/>
    <x v="1"/>
    <x v="6"/>
    <x v="3402"/>
    <x v="9"/>
    <x v="0"/>
    <d v="2015-11-12T02:31:0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x v="31"/>
    <n v="117.64705882352941"/>
    <x v="1"/>
    <x v="6"/>
    <x v="3403"/>
    <x v="5"/>
    <x v="0"/>
    <d v="2015-06-25T11:05:24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x v="1009"/>
    <n v="203.33333333333334"/>
    <x v="1"/>
    <x v="6"/>
    <x v="3404"/>
    <x v="5"/>
    <x v="0"/>
    <d v="2015-06-17T12:05:02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x v="2504"/>
    <n v="28.323529411764707"/>
    <x v="1"/>
    <x v="6"/>
    <x v="3405"/>
    <x v="2"/>
    <x v="2"/>
    <d v="2016-03-01T23:59:00"/>
    <s v="Mar"/>
    <s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x v="2505"/>
    <n v="110.23076923076923"/>
    <x v="1"/>
    <x v="6"/>
    <x v="3406"/>
    <x v="0"/>
    <x v="3"/>
    <d v="2014-07-16T11:49:36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x v="1088"/>
    <n v="31.970149253731343"/>
    <x v="1"/>
    <x v="6"/>
    <x v="3407"/>
    <x v="0"/>
    <x v="3"/>
    <d v="2014-07-06T10:08:09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x v="2506"/>
    <n v="58.611111111111114"/>
    <x v="1"/>
    <x v="6"/>
    <x v="3408"/>
    <x v="0"/>
    <x v="3"/>
    <d v="2014-07-18T23:48:24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x v="2507"/>
    <n v="29.428571428571427"/>
    <x v="1"/>
    <x v="6"/>
    <x v="3409"/>
    <x v="0"/>
    <x v="2"/>
    <d v="2016-07-31T20:58:00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x v="2508"/>
    <n v="81.375"/>
    <x v="1"/>
    <x v="6"/>
    <x v="3410"/>
    <x v="5"/>
    <x v="2"/>
    <d v="2016-06-06T07:00:00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x v="2509"/>
    <n v="199.16666666666666"/>
    <x v="1"/>
    <x v="6"/>
    <x v="3411"/>
    <x v="8"/>
    <x v="0"/>
    <d v="2015-10-08T00:32:52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x v="31"/>
    <n v="115.38461538461539"/>
    <x v="1"/>
    <x v="6"/>
    <x v="3412"/>
    <x v="10"/>
    <x v="3"/>
    <d v="2014-09-27T23:01:02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x v="2129"/>
    <n v="46.428571428571431"/>
    <x v="1"/>
    <x v="6"/>
    <x v="3413"/>
    <x v="2"/>
    <x v="0"/>
    <d v="2015-02-28T04:59:0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x v="991"/>
    <n v="70.568181818181813"/>
    <x v="1"/>
    <x v="6"/>
    <x v="3414"/>
    <x v="4"/>
    <x v="2"/>
    <d v="2016-12-01T07:59:00"/>
    <s v="Dec"/>
    <s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x v="31"/>
    <n v="22.222222222222221"/>
    <x v="1"/>
    <x v="6"/>
    <x v="3415"/>
    <x v="6"/>
    <x v="2"/>
    <d v="2016-04-17T23:30:00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x v="1774"/>
    <n v="159.46666666666667"/>
    <x v="1"/>
    <x v="6"/>
    <x v="3416"/>
    <x v="7"/>
    <x v="0"/>
    <d v="2015-04-23T18:30:0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x v="2510"/>
    <n v="37.777999999999999"/>
    <x v="1"/>
    <x v="6"/>
    <x v="3417"/>
    <x v="8"/>
    <x v="3"/>
    <d v="2014-10-26T00:43:00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x v="2511"/>
    <n v="72.053571428571431"/>
    <x v="1"/>
    <x v="6"/>
    <x v="3418"/>
    <x v="6"/>
    <x v="3"/>
    <d v="2014-05-23T20:01:47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x v="2512"/>
    <n v="63.695652173913047"/>
    <x v="1"/>
    <x v="6"/>
    <x v="3419"/>
    <x v="7"/>
    <x v="2"/>
    <d v="2016-04-06T21:30:00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x v="2513"/>
    <n v="28.411764705882351"/>
    <x v="1"/>
    <x v="6"/>
    <x v="3420"/>
    <x v="2"/>
    <x v="2"/>
    <d v="2016-02-14T00:00:00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x v="2514"/>
    <n v="103.21428571428571"/>
    <x v="1"/>
    <x v="6"/>
    <x v="3421"/>
    <x v="2"/>
    <x v="0"/>
    <d v="2015-03-04T18:59:23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x v="1071"/>
    <n v="71.152173913043484"/>
    <x v="1"/>
    <x v="6"/>
    <x v="3422"/>
    <x v="4"/>
    <x v="0"/>
    <d v="2015-12-14T00:00:0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x v="2515"/>
    <n v="35"/>
    <x v="1"/>
    <x v="6"/>
    <x v="3423"/>
    <x v="7"/>
    <x v="0"/>
    <d v="2015-04-24T21:52:21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x v="2062"/>
    <n v="81.776315789473685"/>
    <x v="1"/>
    <x v="6"/>
    <x v="3424"/>
    <x v="1"/>
    <x v="0"/>
    <d v="2015-02-05T06:59:0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x v="2516"/>
    <n v="297.02980769230766"/>
    <x v="1"/>
    <x v="6"/>
    <x v="3425"/>
    <x v="8"/>
    <x v="3"/>
    <d v="2014-10-04T14:48:56"/>
    <s v="Oct"/>
    <s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x v="2517"/>
    <n v="46.609195402298852"/>
    <x v="1"/>
    <x v="6"/>
    <x v="3426"/>
    <x v="8"/>
    <x v="3"/>
    <d v="2014-09-21T02:00:00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x v="31"/>
    <n v="51.724137931034484"/>
    <x v="1"/>
    <x v="6"/>
    <x v="3427"/>
    <x v="0"/>
    <x v="3"/>
    <d v="2014-07-02T15:29:12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x v="1015"/>
    <n v="40.294117647058826"/>
    <x v="1"/>
    <x v="6"/>
    <x v="3428"/>
    <x v="2"/>
    <x v="0"/>
    <d v="2015-02-28T17:00:0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x v="2129"/>
    <n v="16.25"/>
    <x v="1"/>
    <x v="6"/>
    <x v="3429"/>
    <x v="9"/>
    <x v="2"/>
    <d v="2016-11-02T00:31:01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x v="2518"/>
    <n v="30.152638888888887"/>
    <x v="1"/>
    <x v="6"/>
    <x v="3430"/>
    <x v="0"/>
    <x v="3"/>
    <d v="2014-07-30T22:41:41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x v="31"/>
    <n v="95.238095238095241"/>
    <x v="1"/>
    <x v="6"/>
    <x v="3431"/>
    <x v="3"/>
    <x v="3"/>
    <d v="2014-08-18T17:32:3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x v="2519"/>
    <n v="52.214285714285715"/>
    <x v="1"/>
    <x v="6"/>
    <x v="3432"/>
    <x v="1"/>
    <x v="2"/>
    <d v="2016-02-05T22:00:00"/>
    <s v="Feb"/>
    <s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x v="2520"/>
    <n v="134.1549295774648"/>
    <x v="1"/>
    <x v="6"/>
    <x v="3433"/>
    <x v="5"/>
    <x v="3"/>
    <d v="2014-06-17T03:00:00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x v="1442"/>
    <n v="62.827380952380949"/>
    <x v="1"/>
    <x v="6"/>
    <x v="3434"/>
    <x v="0"/>
    <x v="3"/>
    <d v="2014-07-10T09:07:49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x v="1990"/>
    <n v="58.94736842105263"/>
    <x v="1"/>
    <x v="6"/>
    <x v="3435"/>
    <x v="3"/>
    <x v="2"/>
    <d v="2016-08-07T03:00:00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x v="2521"/>
    <n v="143.1081081081081"/>
    <x v="1"/>
    <x v="6"/>
    <x v="3436"/>
    <x v="3"/>
    <x v="3"/>
    <d v="2014-08-21T16:28:00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x v="50"/>
    <n v="84.166666666666671"/>
    <x v="1"/>
    <x v="6"/>
    <x v="3437"/>
    <x v="3"/>
    <x v="0"/>
    <d v="2015-08-19T17:03:4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x v="1243"/>
    <n v="186.07142857142858"/>
    <x v="1"/>
    <x v="6"/>
    <x v="3438"/>
    <x v="6"/>
    <x v="0"/>
    <d v="2015-05-02T21:00:0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x v="2522"/>
    <n v="89.785555555555561"/>
    <x v="1"/>
    <x v="6"/>
    <x v="3439"/>
    <x v="1"/>
    <x v="2"/>
    <d v="2016-01-19T04:59:00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x v="2523"/>
    <n v="64.157560975609755"/>
    <x v="1"/>
    <x v="6"/>
    <x v="3440"/>
    <x v="0"/>
    <x v="3"/>
    <d v="2014-07-11T16:15:00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x v="946"/>
    <n v="59.651162790697676"/>
    <x v="1"/>
    <x v="6"/>
    <x v="3441"/>
    <x v="9"/>
    <x v="0"/>
    <d v="2015-11-13T20:17:0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x v="31"/>
    <n v="31.25"/>
    <x v="1"/>
    <x v="6"/>
    <x v="3442"/>
    <x v="6"/>
    <x v="0"/>
    <d v="2015-05-30T20:11:12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x v="2524"/>
    <n v="41.222222222222221"/>
    <x v="1"/>
    <x v="6"/>
    <x v="3443"/>
    <x v="10"/>
    <x v="3"/>
    <d v="2014-09-09T12:35:46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x v="2525"/>
    <n v="43.35"/>
    <x v="1"/>
    <x v="6"/>
    <x v="3444"/>
    <x v="5"/>
    <x v="2"/>
    <d v="2016-06-08T13:59:00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x v="31"/>
    <n v="64.516129032258064"/>
    <x v="1"/>
    <x v="6"/>
    <x v="3445"/>
    <x v="8"/>
    <x v="0"/>
    <d v="2015-10-23T12:43:56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x v="2123"/>
    <n v="43.28"/>
    <x v="1"/>
    <x v="6"/>
    <x v="3446"/>
    <x v="1"/>
    <x v="0"/>
    <d v="2015-02-05T12:20:00"/>
    <s v="Feb"/>
    <s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x v="2526"/>
    <n v="77"/>
    <x v="1"/>
    <x v="6"/>
    <x v="3447"/>
    <x v="2"/>
    <x v="2"/>
    <d v="2016-03-18T20:20:1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x v="2527"/>
    <n v="51.222222222222221"/>
    <x v="1"/>
    <x v="6"/>
    <x v="3448"/>
    <x v="4"/>
    <x v="3"/>
    <d v="2014-12-17T02:51:29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x v="2528"/>
    <n v="68.25"/>
    <x v="1"/>
    <x v="6"/>
    <x v="3449"/>
    <x v="0"/>
    <x v="2"/>
    <d v="2016-07-09T04:00:00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x v="1710"/>
    <n v="19.487179487179485"/>
    <x v="1"/>
    <x v="6"/>
    <x v="3450"/>
    <x v="2"/>
    <x v="0"/>
    <d v="2015-04-02T15:54:31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x v="2529"/>
    <n v="41.125"/>
    <x v="1"/>
    <x v="6"/>
    <x v="3451"/>
    <x v="7"/>
    <x v="0"/>
    <d v="2015-04-21T17:22:07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x v="2530"/>
    <n v="41.405405405405403"/>
    <x v="1"/>
    <x v="6"/>
    <x v="3452"/>
    <x v="0"/>
    <x v="3"/>
    <d v="2014-07-23T03:59:00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x v="2531"/>
    <n v="27.5"/>
    <x v="1"/>
    <x v="6"/>
    <x v="3453"/>
    <x v="0"/>
    <x v="2"/>
    <d v="2016-08-13T23:29: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x v="2248"/>
    <n v="33.571428571428569"/>
    <x v="1"/>
    <x v="6"/>
    <x v="3454"/>
    <x v="3"/>
    <x v="3"/>
    <d v="2014-07-31T16:45:59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x v="2532"/>
    <n v="145.86956521739131"/>
    <x v="1"/>
    <x v="6"/>
    <x v="3455"/>
    <x v="8"/>
    <x v="2"/>
    <d v="2016-10-13T18:00:27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x v="2533"/>
    <n v="358.6875"/>
    <x v="1"/>
    <x v="6"/>
    <x v="3456"/>
    <x v="3"/>
    <x v="3"/>
    <d v="2014-08-01T06:59:00"/>
    <s v="Aug"/>
    <s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x v="2534"/>
    <n v="50.981818181818184"/>
    <x v="1"/>
    <x v="6"/>
    <x v="3457"/>
    <x v="1"/>
    <x v="0"/>
    <d v="2015-02-12T05:59:0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x v="2535"/>
    <n v="45.037037037037038"/>
    <x v="1"/>
    <x v="6"/>
    <x v="3458"/>
    <x v="1"/>
    <x v="0"/>
    <d v="2015-02-03T04:27:0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x v="2536"/>
    <n v="17.527777777777779"/>
    <x v="1"/>
    <x v="6"/>
    <x v="3459"/>
    <x v="6"/>
    <x v="2"/>
    <d v="2016-05-20T11:31:00"/>
    <s v="May"/>
    <s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x v="2537"/>
    <n v="50"/>
    <x v="1"/>
    <x v="6"/>
    <x v="3460"/>
    <x v="10"/>
    <x v="3"/>
    <d v="2014-08-15T12:39:12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x v="2538"/>
    <n v="57.916666666666664"/>
    <x v="1"/>
    <x v="6"/>
    <x v="3461"/>
    <x v="8"/>
    <x v="2"/>
    <d v="2016-10-29T03:00:00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x v="2539"/>
    <n v="29.705882352941178"/>
    <x v="1"/>
    <x v="6"/>
    <x v="3462"/>
    <x v="0"/>
    <x v="0"/>
    <d v="2015-07-10T18:00:0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x v="2540"/>
    <n v="90.684210526315795"/>
    <x v="1"/>
    <x v="6"/>
    <x v="3463"/>
    <x v="10"/>
    <x v="2"/>
    <d v="2016-10-11T03:59:00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x v="2541"/>
    <n v="55.012688172043013"/>
    <x v="1"/>
    <x v="6"/>
    <x v="3464"/>
    <x v="3"/>
    <x v="2"/>
    <d v="2016-08-23T03:07:17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x v="288"/>
    <n v="57.222222222222221"/>
    <x v="1"/>
    <x v="6"/>
    <x v="3465"/>
    <x v="3"/>
    <x v="0"/>
    <d v="2015-08-09T16:00:0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x v="2542"/>
    <n v="72.950819672131146"/>
    <x v="1"/>
    <x v="6"/>
    <x v="3466"/>
    <x v="2"/>
    <x v="2"/>
    <d v="2016-04-19T23:27:30"/>
    <s v="Apr"/>
    <s v="201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x v="50"/>
    <n v="64.468085106382972"/>
    <x v="1"/>
    <x v="6"/>
    <x v="3467"/>
    <x v="2"/>
    <x v="0"/>
    <d v="2015-03-20T15:07:12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x v="2543"/>
    <n v="716.35294117647061"/>
    <x v="1"/>
    <x v="6"/>
    <x v="3468"/>
    <x v="10"/>
    <x v="2"/>
    <d v="2016-09-21T03:00:00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x v="2544"/>
    <n v="50.396825396825399"/>
    <x v="1"/>
    <x v="6"/>
    <x v="3469"/>
    <x v="7"/>
    <x v="2"/>
    <d v="2016-04-28T15:24:05"/>
    <s v="Apr"/>
    <s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x v="2111"/>
    <n v="41.666666666666664"/>
    <x v="1"/>
    <x v="6"/>
    <x v="3470"/>
    <x v="0"/>
    <x v="2"/>
    <d v="2016-07-15T21:38:00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x v="2545"/>
    <n v="35.766666666666666"/>
    <x v="1"/>
    <x v="6"/>
    <x v="3471"/>
    <x v="3"/>
    <x v="3"/>
    <d v="2014-08-31T20:00:00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x v="2546"/>
    <n v="88.739130434782609"/>
    <x v="1"/>
    <x v="6"/>
    <x v="3472"/>
    <x v="9"/>
    <x v="3"/>
    <d v="2014-11-06T05:59:00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x v="31"/>
    <n v="148.4848484848485"/>
    <x v="1"/>
    <x v="6"/>
    <x v="3473"/>
    <x v="2"/>
    <x v="0"/>
    <d v="2015-03-20T20:27:0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x v="50"/>
    <n v="51.794871794871796"/>
    <x v="1"/>
    <x v="6"/>
    <x v="3474"/>
    <x v="0"/>
    <x v="2"/>
    <d v="2016-07-20T12:02:11"/>
    <s v="Jul"/>
    <s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x v="1614"/>
    <n v="20"/>
    <x v="1"/>
    <x v="6"/>
    <x v="3475"/>
    <x v="9"/>
    <x v="3"/>
    <d v="2014-11-03T00:00:00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x v="87"/>
    <n v="52"/>
    <x v="1"/>
    <x v="6"/>
    <x v="3476"/>
    <x v="9"/>
    <x v="3"/>
    <d v="2014-10-27T03:00:00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x v="1288"/>
    <n v="53.230769230769234"/>
    <x v="1"/>
    <x v="6"/>
    <x v="3477"/>
    <x v="5"/>
    <x v="0"/>
    <d v="2015-05-17T03:00:0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x v="2547"/>
    <n v="39.596491228070178"/>
    <x v="1"/>
    <x v="6"/>
    <x v="3478"/>
    <x v="2"/>
    <x v="0"/>
    <d v="2015-03-16T21:00:0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x v="2548"/>
    <n v="34.25"/>
    <x v="1"/>
    <x v="6"/>
    <x v="3479"/>
    <x v="5"/>
    <x v="3"/>
    <d v="2014-06-21T20:31:20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x v="2549"/>
    <n v="164.61538461538461"/>
    <x v="1"/>
    <x v="6"/>
    <x v="3480"/>
    <x v="0"/>
    <x v="0"/>
    <d v="2015-07-10T21:00:0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x v="2395"/>
    <n v="125.05263157894737"/>
    <x v="1"/>
    <x v="6"/>
    <x v="3481"/>
    <x v="11"/>
    <x v="3"/>
    <d v="2015-01-02T05:56:28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x v="2550"/>
    <n v="51.875"/>
    <x v="1"/>
    <x v="6"/>
    <x v="3482"/>
    <x v="0"/>
    <x v="3"/>
    <d v="2014-07-06T18:31:06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x v="2551"/>
    <n v="40.285714285714285"/>
    <x v="1"/>
    <x v="6"/>
    <x v="3483"/>
    <x v="0"/>
    <x v="3"/>
    <d v="2014-07-03T16:03:01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x v="2552"/>
    <n v="64.909090909090907"/>
    <x v="1"/>
    <x v="6"/>
    <x v="3484"/>
    <x v="5"/>
    <x v="2"/>
    <d v="2016-06-15T18:14:59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x v="2553"/>
    <n v="55.333333333333336"/>
    <x v="1"/>
    <x v="6"/>
    <x v="3485"/>
    <x v="1"/>
    <x v="2"/>
    <d v="2016-02-02T16:38:00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x v="26"/>
    <n v="83.142857142857139"/>
    <x v="1"/>
    <x v="6"/>
    <x v="3486"/>
    <x v="5"/>
    <x v="0"/>
    <d v="2015-06-03T06:59:0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x v="92"/>
    <n v="38.712121212121211"/>
    <x v="1"/>
    <x v="6"/>
    <x v="3487"/>
    <x v="5"/>
    <x v="0"/>
    <d v="2015-06-24T22:34:12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x v="1247"/>
    <n v="125.37931034482759"/>
    <x v="1"/>
    <x v="6"/>
    <x v="3488"/>
    <x v="7"/>
    <x v="0"/>
    <d v="2015-04-17T16:00:0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x v="2554"/>
    <n v="78.263888888888886"/>
    <x v="1"/>
    <x v="6"/>
    <x v="3489"/>
    <x v="6"/>
    <x v="3"/>
    <d v="2014-05-24T21:00:00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x v="1901"/>
    <n v="47.222222222222221"/>
    <x v="1"/>
    <x v="6"/>
    <x v="3490"/>
    <x v="7"/>
    <x v="2"/>
    <d v="2016-04-13T19:15:24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x v="2555"/>
    <n v="79.099999999999994"/>
    <x v="1"/>
    <x v="6"/>
    <x v="3491"/>
    <x v="6"/>
    <x v="0"/>
    <d v="2015-05-18T05:59:44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x v="2556"/>
    <n v="114.29199999999999"/>
    <x v="1"/>
    <x v="6"/>
    <x v="3492"/>
    <x v="8"/>
    <x v="0"/>
    <d v="2015-10-26T00:13:17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x v="31"/>
    <n v="51.724137931034484"/>
    <x v="1"/>
    <x v="6"/>
    <x v="3493"/>
    <x v="3"/>
    <x v="3"/>
    <d v="2014-08-17T05:11:00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x v="31"/>
    <n v="30.76923076923077"/>
    <x v="1"/>
    <x v="6"/>
    <x v="3494"/>
    <x v="4"/>
    <x v="2"/>
    <d v="2016-11-26T06:00:00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x v="2557"/>
    <n v="74.208333333333329"/>
    <x v="1"/>
    <x v="6"/>
    <x v="3495"/>
    <x v="9"/>
    <x v="3"/>
    <d v="2014-11-01T17:18:00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x v="2558"/>
    <n v="47.846153846153847"/>
    <x v="1"/>
    <x v="6"/>
    <x v="3496"/>
    <x v="10"/>
    <x v="2"/>
    <d v="2016-09-11T20:19:26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x v="2559"/>
    <n v="34.408163265306122"/>
    <x v="1"/>
    <x v="6"/>
    <x v="3497"/>
    <x v="5"/>
    <x v="2"/>
    <d v="2016-06-02T22:00:00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x v="2560"/>
    <n v="40.238095238095241"/>
    <x v="1"/>
    <x v="6"/>
    <x v="3498"/>
    <x v="7"/>
    <x v="2"/>
    <d v="2016-05-28T21:44:00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x v="269"/>
    <n v="60.285714285714285"/>
    <x v="1"/>
    <x v="6"/>
    <x v="3499"/>
    <x v="5"/>
    <x v="0"/>
    <d v="2015-07-01T06:59:0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x v="2561"/>
    <n v="25.30952380952381"/>
    <x v="1"/>
    <x v="6"/>
    <x v="3500"/>
    <x v="2"/>
    <x v="2"/>
    <d v="2016-03-07T04:59:00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x v="17"/>
    <n v="35.952380952380949"/>
    <x v="1"/>
    <x v="6"/>
    <x v="3501"/>
    <x v="10"/>
    <x v="0"/>
    <d v="2015-09-11T18:19:55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x v="2562"/>
    <n v="136"/>
    <x v="1"/>
    <x v="6"/>
    <x v="3502"/>
    <x v="7"/>
    <x v="2"/>
    <d v="2016-03-16T03:59:00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x v="2563"/>
    <n v="70.763157894736835"/>
    <x v="1"/>
    <x v="6"/>
    <x v="3503"/>
    <x v="0"/>
    <x v="2"/>
    <d v="2016-07-24T11:28:48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x v="31"/>
    <n v="125"/>
    <x v="1"/>
    <x v="6"/>
    <x v="3504"/>
    <x v="9"/>
    <x v="0"/>
    <d v="2015-11-19T18:58:11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x v="2564"/>
    <n v="66.512820512820511"/>
    <x v="1"/>
    <x v="6"/>
    <x v="3505"/>
    <x v="5"/>
    <x v="3"/>
    <d v="2014-05-13T04:00:00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x v="1240"/>
    <n v="105"/>
    <x v="1"/>
    <x v="6"/>
    <x v="3506"/>
    <x v="3"/>
    <x v="3"/>
    <d v="2014-08-23T17:37:20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x v="2565"/>
    <n v="145"/>
    <x v="1"/>
    <x v="6"/>
    <x v="3507"/>
    <x v="5"/>
    <x v="2"/>
    <d v="2016-05-31T22:08:57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x v="2238"/>
    <n v="12"/>
    <x v="1"/>
    <x v="6"/>
    <x v="3508"/>
    <x v="6"/>
    <x v="2"/>
    <d v="2016-05-10T21:00:00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x v="2566"/>
    <n v="96.666666666666671"/>
    <x v="1"/>
    <x v="6"/>
    <x v="3509"/>
    <x v="4"/>
    <x v="3"/>
    <d v="2014-11-21T04:55:00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x v="2567"/>
    <n v="60.333333333333336"/>
    <x v="1"/>
    <x v="6"/>
    <x v="3510"/>
    <x v="0"/>
    <x v="3"/>
    <d v="2014-07-02T14:54:06"/>
    <s v="Jul"/>
    <s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x v="2568"/>
    <n v="79.89473684210526"/>
    <x v="1"/>
    <x v="6"/>
    <x v="3511"/>
    <x v="9"/>
    <x v="3"/>
    <d v="2014-11-07T18:30:00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x v="31"/>
    <n v="58.823529411764703"/>
    <x v="1"/>
    <x v="6"/>
    <x v="3512"/>
    <x v="2"/>
    <x v="0"/>
    <d v="2015-04-23T11:53:12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x v="2569"/>
    <n v="75.340909090909093"/>
    <x v="1"/>
    <x v="6"/>
    <x v="3513"/>
    <x v="5"/>
    <x v="3"/>
    <d v="2014-06-04T04:59:00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x v="1007"/>
    <n v="55"/>
    <x v="1"/>
    <x v="6"/>
    <x v="3514"/>
    <x v="1"/>
    <x v="0"/>
    <d v="2015-02-02T04:59:0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x v="2570"/>
    <n v="66.956521739130437"/>
    <x v="1"/>
    <x v="6"/>
    <x v="3515"/>
    <x v="5"/>
    <x v="0"/>
    <d v="2015-05-31T18:32:51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x v="31"/>
    <n v="227.27272727272728"/>
    <x v="1"/>
    <x v="6"/>
    <x v="3516"/>
    <x v="10"/>
    <x v="3"/>
    <d v="2014-09-08T03:00:00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x v="31"/>
    <n v="307.69230769230768"/>
    <x v="1"/>
    <x v="6"/>
    <x v="3517"/>
    <x v="0"/>
    <x v="3"/>
    <d v="2014-07-04T11:00:00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x v="2571"/>
    <n v="50.020909090909093"/>
    <x v="1"/>
    <x v="6"/>
    <x v="3518"/>
    <x v="8"/>
    <x v="3"/>
    <d v="2014-10-02T14:21:00"/>
    <s v="Oct"/>
    <s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x v="40"/>
    <n v="72.392857142857139"/>
    <x v="1"/>
    <x v="6"/>
    <x v="3519"/>
    <x v="2"/>
    <x v="0"/>
    <d v="2015-03-04T14:22:30"/>
    <s v="Mar"/>
    <s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x v="1266"/>
    <n v="95.952380952380949"/>
    <x v="1"/>
    <x v="6"/>
    <x v="3520"/>
    <x v="10"/>
    <x v="0"/>
    <d v="2015-09-06T13:47:0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x v="2572"/>
    <n v="45.615384615384613"/>
    <x v="1"/>
    <x v="6"/>
    <x v="3521"/>
    <x v="10"/>
    <x v="3"/>
    <d v="2014-09-29T08:40:20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x v="31"/>
    <n v="41.029411764705884"/>
    <x v="1"/>
    <x v="6"/>
    <x v="3522"/>
    <x v="10"/>
    <x v="0"/>
    <d v="2015-09-15T10:06:0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x v="2573"/>
    <n v="56.825000000000003"/>
    <x v="1"/>
    <x v="6"/>
    <x v="3523"/>
    <x v="3"/>
    <x v="2"/>
    <d v="2016-09-25T23:00:00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x v="2574"/>
    <n v="137.24324324324326"/>
    <x v="1"/>
    <x v="6"/>
    <x v="3524"/>
    <x v="10"/>
    <x v="3"/>
    <d v="2014-09-13T04:00:00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x v="938"/>
    <n v="75.714285714285708"/>
    <x v="1"/>
    <x v="6"/>
    <x v="3525"/>
    <x v="3"/>
    <x v="0"/>
    <d v="2015-08-09T16:00:0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x v="607"/>
    <n v="99"/>
    <x v="1"/>
    <x v="6"/>
    <x v="3526"/>
    <x v="7"/>
    <x v="2"/>
    <d v="2016-04-28T05:59:00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x v="2575"/>
    <n v="81.569767441860463"/>
    <x v="1"/>
    <x v="6"/>
    <x v="3527"/>
    <x v="0"/>
    <x v="0"/>
    <d v="2015-07-11T03:59:0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x v="2576"/>
    <n v="45.108108108108105"/>
    <x v="1"/>
    <x v="6"/>
    <x v="3528"/>
    <x v="11"/>
    <x v="2"/>
    <d v="2017-01-18T12:01:58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x v="2577"/>
    <n v="36.666666666666664"/>
    <x v="1"/>
    <x v="6"/>
    <x v="3529"/>
    <x v="0"/>
    <x v="0"/>
    <d v="2015-07-13T01:00:0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x v="31"/>
    <n v="125"/>
    <x v="1"/>
    <x v="6"/>
    <x v="3530"/>
    <x v="7"/>
    <x v="2"/>
    <d v="2016-04-10T20:00:00"/>
    <s v="Apr"/>
    <s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x v="602"/>
    <n v="49.230769230769234"/>
    <x v="1"/>
    <x v="6"/>
    <x v="3531"/>
    <x v="5"/>
    <x v="2"/>
    <d v="2016-06-30T15:42:14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x v="2578"/>
    <n v="42.296296296296298"/>
    <x v="1"/>
    <x v="6"/>
    <x v="3532"/>
    <x v="8"/>
    <x v="3"/>
    <d v="2014-09-18T03:59:00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x v="2536"/>
    <n v="78.875"/>
    <x v="1"/>
    <x v="6"/>
    <x v="3533"/>
    <x v="9"/>
    <x v="0"/>
    <d v="2015-11-11T19:16:07"/>
    <s v="Nov"/>
    <s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x v="2579"/>
    <n v="38.284313725490193"/>
    <x v="1"/>
    <x v="6"/>
    <x v="3534"/>
    <x v="10"/>
    <x v="0"/>
    <d v="2015-10-01T15:00:23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x v="2580"/>
    <n v="44.847826086956523"/>
    <x v="1"/>
    <x v="6"/>
    <x v="3535"/>
    <x v="8"/>
    <x v="0"/>
    <d v="2015-10-02T18:00:0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x v="71"/>
    <n v="13.529411764705882"/>
    <x v="1"/>
    <x v="6"/>
    <x v="3536"/>
    <x v="4"/>
    <x v="0"/>
    <d v="2015-12-20T11:59:0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x v="2581"/>
    <n v="43.5"/>
    <x v="1"/>
    <x v="6"/>
    <x v="3537"/>
    <x v="9"/>
    <x v="3"/>
    <d v="2014-11-17T07:59:00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x v="2582"/>
    <n v="30.951807228915662"/>
    <x v="1"/>
    <x v="6"/>
    <x v="3538"/>
    <x v="3"/>
    <x v="2"/>
    <d v="2016-08-17T10:05:40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x v="2583"/>
    <n v="55.230769230769234"/>
    <x v="1"/>
    <x v="6"/>
    <x v="3539"/>
    <x v="10"/>
    <x v="2"/>
    <d v="2016-09-08T18:08:4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x v="2584"/>
    <n v="46.125"/>
    <x v="1"/>
    <x v="6"/>
    <x v="3540"/>
    <x v="5"/>
    <x v="2"/>
    <d v="2016-06-26T00:04:51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x v="2"/>
    <n v="39.375"/>
    <x v="1"/>
    <x v="6"/>
    <x v="3541"/>
    <x v="10"/>
    <x v="0"/>
    <d v="2015-08-31T17:31:15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x v="2585"/>
    <n v="66.152941176470591"/>
    <x v="1"/>
    <x v="6"/>
    <x v="3542"/>
    <x v="3"/>
    <x v="3"/>
    <d v="2014-09-07T14:23:42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x v="436"/>
    <n v="54.137931034482762"/>
    <x v="1"/>
    <x v="6"/>
    <x v="3543"/>
    <x v="5"/>
    <x v="0"/>
    <d v="2015-06-25T18:07:39"/>
    <s v="Jun"/>
    <s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x v="31"/>
    <n v="104.16666666666667"/>
    <x v="1"/>
    <x v="6"/>
    <x v="3544"/>
    <x v="2"/>
    <x v="0"/>
    <d v="2015-03-07T19:57:37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x v="84"/>
    <n v="31.375"/>
    <x v="1"/>
    <x v="6"/>
    <x v="3545"/>
    <x v="7"/>
    <x v="0"/>
    <d v="2015-04-11T19:22:39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x v="2586"/>
    <n v="59.210526315789473"/>
    <x v="1"/>
    <x v="6"/>
    <x v="3546"/>
    <x v="7"/>
    <x v="0"/>
    <d v="2015-04-01T03:59:0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x v="2587"/>
    <n v="119.17633928571429"/>
    <x v="1"/>
    <x v="6"/>
    <x v="3547"/>
    <x v="6"/>
    <x v="2"/>
    <d v="2016-05-14T03:59:00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x v="2588"/>
    <n v="164.61538461538461"/>
    <x v="1"/>
    <x v="6"/>
    <x v="3548"/>
    <x v="2"/>
    <x v="2"/>
    <d v="2016-03-05T01:00:00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x v="607"/>
    <n v="24.285714285714285"/>
    <x v="1"/>
    <x v="6"/>
    <x v="3549"/>
    <x v="10"/>
    <x v="0"/>
    <d v="2015-09-04T09:27:53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x v="2131"/>
    <n v="40.9375"/>
    <x v="1"/>
    <x v="6"/>
    <x v="3550"/>
    <x v="6"/>
    <x v="2"/>
    <d v="2016-05-02T21:26:38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x v="2118"/>
    <n v="61.1"/>
    <x v="1"/>
    <x v="6"/>
    <x v="3551"/>
    <x v="6"/>
    <x v="3"/>
    <d v="2014-05-22T22:07:00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x v="31"/>
    <n v="38.65"/>
    <x v="1"/>
    <x v="6"/>
    <x v="3552"/>
    <x v="5"/>
    <x v="3"/>
    <d v="2014-06-28T14:05:24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x v="2589"/>
    <n v="56.20192307692308"/>
    <x v="1"/>
    <x v="6"/>
    <x v="3553"/>
    <x v="3"/>
    <x v="0"/>
    <d v="2015-08-12T00:00:0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x v="2590"/>
    <n v="107.00207547169811"/>
    <x v="1"/>
    <x v="6"/>
    <x v="3554"/>
    <x v="1"/>
    <x v="0"/>
    <d v="2015-02-11T17:00:0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x v="31"/>
    <n v="171.42857142857142"/>
    <x v="1"/>
    <x v="6"/>
    <x v="3555"/>
    <x v="9"/>
    <x v="2"/>
    <d v="2016-11-17T11:36:34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x v="2419"/>
    <n v="110.5"/>
    <x v="1"/>
    <x v="6"/>
    <x v="3556"/>
    <x v="0"/>
    <x v="3"/>
    <d v="2014-08-17T15:35:24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x v="2591"/>
    <n v="179.27598566308242"/>
    <x v="1"/>
    <x v="6"/>
    <x v="3557"/>
    <x v="6"/>
    <x v="3"/>
    <d v="2014-05-05T06:38:31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x v="2592"/>
    <n v="22.90909090909091"/>
    <x v="1"/>
    <x v="6"/>
    <x v="3558"/>
    <x v="5"/>
    <x v="0"/>
    <d v="2015-06-26T21:00:0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x v="991"/>
    <n v="43.125"/>
    <x v="1"/>
    <x v="6"/>
    <x v="3559"/>
    <x v="3"/>
    <x v="0"/>
    <d v="2015-07-31T08:58:0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x v="2593"/>
    <n v="46.891891891891895"/>
    <x v="1"/>
    <x v="6"/>
    <x v="3560"/>
    <x v="6"/>
    <x v="0"/>
    <d v="2015-05-27T02:45:0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x v="2122"/>
    <n v="47.407407407407405"/>
    <x v="1"/>
    <x v="6"/>
    <x v="3561"/>
    <x v="3"/>
    <x v="0"/>
    <d v="2015-08-05T18:36:0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x v="2594"/>
    <n v="15.129032258064516"/>
    <x v="1"/>
    <x v="6"/>
    <x v="3562"/>
    <x v="7"/>
    <x v="2"/>
    <d v="2016-03-13T22:00:00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x v="2595"/>
    <n v="21.098000000000003"/>
    <x v="1"/>
    <x v="6"/>
    <x v="3563"/>
    <x v="3"/>
    <x v="2"/>
    <d v="2016-08-01T19:00:00"/>
    <s v="Aug"/>
    <s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x v="10"/>
    <n v="59.117647058823529"/>
    <x v="1"/>
    <x v="6"/>
    <x v="3564"/>
    <x v="10"/>
    <x v="0"/>
    <d v="2015-10-05T16:00:0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x v="2596"/>
    <n v="97.916666666666671"/>
    <x v="1"/>
    <x v="6"/>
    <x v="3565"/>
    <x v="11"/>
    <x v="3"/>
    <d v="2014-12-31T17:50:08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x v="2430"/>
    <n v="55.131578947368418"/>
    <x v="1"/>
    <x v="6"/>
    <x v="3566"/>
    <x v="11"/>
    <x v="3"/>
    <d v="2015-01-23T12:11:2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x v="2597"/>
    <n v="26.536585365853657"/>
    <x v="1"/>
    <x v="6"/>
    <x v="3567"/>
    <x v="5"/>
    <x v="0"/>
    <d v="2015-06-10T19:27:24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x v="2598"/>
    <n v="58.421052631578945"/>
    <x v="1"/>
    <x v="6"/>
    <x v="3568"/>
    <x v="10"/>
    <x v="3"/>
    <d v="2014-09-17T17:46:3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x v="2599"/>
    <n v="122.53658536585365"/>
    <x v="1"/>
    <x v="6"/>
    <x v="3569"/>
    <x v="11"/>
    <x v="3"/>
    <d v="2015-01-08T16:31:36"/>
    <s v="Jan"/>
    <s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x v="2600"/>
    <n v="87.961538461538467"/>
    <x v="1"/>
    <x v="6"/>
    <x v="3570"/>
    <x v="11"/>
    <x v="3"/>
    <d v="2014-12-31T07:00:00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x v="2601"/>
    <n v="73.239999999999995"/>
    <x v="1"/>
    <x v="6"/>
    <x v="3571"/>
    <x v="8"/>
    <x v="3"/>
    <d v="2014-10-30T20:36:53"/>
    <s v="Oct"/>
    <s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x v="31"/>
    <n v="55.555555555555557"/>
    <x v="1"/>
    <x v="6"/>
    <x v="3572"/>
    <x v="5"/>
    <x v="0"/>
    <d v="2015-06-21T13:41:22"/>
    <s v="Jun"/>
    <s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x v="2602"/>
    <n v="39.53846153846154"/>
    <x v="1"/>
    <x v="6"/>
    <x v="3573"/>
    <x v="9"/>
    <x v="3"/>
    <d v="2014-11-08T10:00:46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x v="2603"/>
    <n v="136.77777777777777"/>
    <x v="1"/>
    <x v="6"/>
    <x v="3574"/>
    <x v="9"/>
    <x v="3"/>
    <d v="2014-11-13T23:37:28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x v="2604"/>
    <n v="99.343137254901961"/>
    <x v="1"/>
    <x v="6"/>
    <x v="3575"/>
    <x v="3"/>
    <x v="2"/>
    <d v="2016-08-11T03:59:00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x v="31"/>
    <n v="20"/>
    <x v="1"/>
    <x v="6"/>
    <x v="3576"/>
    <x v="9"/>
    <x v="2"/>
    <d v="2016-12-05T14:10:54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x v="2129"/>
    <n v="28.888888888888889"/>
    <x v="1"/>
    <x v="6"/>
    <x v="3577"/>
    <x v="7"/>
    <x v="0"/>
    <d v="2015-04-26T06:28:0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x v="2605"/>
    <n v="40.545945945945945"/>
    <x v="1"/>
    <x v="6"/>
    <x v="3578"/>
    <x v="7"/>
    <x v="2"/>
    <d v="2016-04-30T17:36:17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x v="31"/>
    <n v="35.714285714285715"/>
    <x v="1"/>
    <x v="6"/>
    <x v="3579"/>
    <x v="7"/>
    <x v="2"/>
    <d v="2016-03-31T17:17:36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x v="2606"/>
    <n v="37.962962962962962"/>
    <x v="1"/>
    <x v="6"/>
    <x v="3580"/>
    <x v="1"/>
    <x v="0"/>
    <d v="2015-03-01T04:59:0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x v="31"/>
    <n v="33.333333333333336"/>
    <x v="1"/>
    <x v="6"/>
    <x v="3581"/>
    <x v="3"/>
    <x v="3"/>
    <d v="2014-07-30T11:18:30"/>
    <s v="Jul"/>
    <s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x v="2607"/>
    <n v="58.571428571428569"/>
    <x v="1"/>
    <x v="6"/>
    <x v="3582"/>
    <x v="7"/>
    <x v="2"/>
    <d v="2016-04-05T02:18:0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x v="2508"/>
    <n v="135.625"/>
    <x v="1"/>
    <x v="6"/>
    <x v="3583"/>
    <x v="2"/>
    <x v="2"/>
    <d v="2016-04-18T09:13:25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x v="2113"/>
    <n v="30.9375"/>
    <x v="1"/>
    <x v="6"/>
    <x v="3584"/>
    <x v="0"/>
    <x v="0"/>
    <d v="2015-07-13T07:35:44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x v="2608"/>
    <n v="176.08695652173913"/>
    <x v="1"/>
    <x v="6"/>
    <x v="3585"/>
    <x v="4"/>
    <x v="3"/>
    <d v="2014-12-21T17:11:30"/>
    <s v="Dec"/>
    <s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x v="2609"/>
    <n v="151.9814814814815"/>
    <x v="1"/>
    <x v="6"/>
    <x v="3586"/>
    <x v="3"/>
    <x v="2"/>
    <d v="2016-09-23T16:44:30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x v="2610"/>
    <n v="22.607142857142858"/>
    <x v="1"/>
    <x v="6"/>
    <x v="3587"/>
    <x v="5"/>
    <x v="2"/>
    <d v="2016-06-27T19:00:00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x v="10"/>
    <n v="18.272727272727273"/>
    <x v="1"/>
    <x v="6"/>
    <x v="3588"/>
    <x v="6"/>
    <x v="0"/>
    <d v="2015-04-29T23:00:0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x v="1901"/>
    <n v="82.258064516129039"/>
    <x v="1"/>
    <x v="6"/>
    <x v="3589"/>
    <x v="5"/>
    <x v="0"/>
    <d v="2015-05-26T15:32:27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x v="2611"/>
    <n v="68.534246575342465"/>
    <x v="1"/>
    <x v="6"/>
    <x v="3590"/>
    <x v="8"/>
    <x v="3"/>
    <d v="2014-10-20T08:00:3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x v="1290"/>
    <n v="68.055555555555557"/>
    <x v="1"/>
    <x v="6"/>
    <x v="3591"/>
    <x v="11"/>
    <x v="3"/>
    <d v="2015-01-24T04:59:00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x v="2612"/>
    <n v="72.714285714285708"/>
    <x v="1"/>
    <x v="6"/>
    <x v="3592"/>
    <x v="11"/>
    <x v="3"/>
    <d v="2015-02-11T04:59:00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x v="2613"/>
    <n v="77.186046511627907"/>
    <x v="1"/>
    <x v="6"/>
    <x v="3593"/>
    <x v="11"/>
    <x v="3"/>
    <d v="2015-01-05T20:26:00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x v="2614"/>
    <n v="55.972222222222221"/>
    <x v="1"/>
    <x v="6"/>
    <x v="3594"/>
    <x v="10"/>
    <x v="2"/>
    <d v="2016-09-04T01:36:22"/>
    <s v="Sep"/>
    <s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x v="23"/>
    <n v="49.693548387096776"/>
    <x v="1"/>
    <x v="6"/>
    <x v="3595"/>
    <x v="2"/>
    <x v="0"/>
    <d v="2015-03-13T06:59:0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x v="2615"/>
    <n v="79"/>
    <x v="1"/>
    <x v="6"/>
    <x v="3596"/>
    <x v="10"/>
    <x v="3"/>
    <d v="2014-08-26T17:09:42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x v="946"/>
    <n v="77.727272727272734"/>
    <x v="1"/>
    <x v="6"/>
    <x v="3597"/>
    <x v="2"/>
    <x v="2"/>
    <d v="2016-03-03T05:59:00"/>
    <s v="Mar"/>
    <s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x v="2616"/>
    <n v="40.777777777777779"/>
    <x v="1"/>
    <x v="6"/>
    <x v="3598"/>
    <x v="10"/>
    <x v="3"/>
    <d v="2014-09-03T04:59:00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x v="2539"/>
    <n v="59.411764705882355"/>
    <x v="1"/>
    <x v="6"/>
    <x v="3599"/>
    <x v="10"/>
    <x v="0"/>
    <d v="2015-08-30T00:00:00"/>
    <s v="Aug"/>
    <s v="201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x v="2129"/>
    <n v="3.25"/>
    <x v="1"/>
    <x v="6"/>
    <x v="3600"/>
    <x v="8"/>
    <x v="2"/>
    <d v="2016-10-13T20:22:44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x v="2469"/>
    <n v="39.377358490566039"/>
    <x v="1"/>
    <x v="6"/>
    <x v="3601"/>
    <x v="11"/>
    <x v="3"/>
    <d v="2015-01-16T23:58:02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x v="2383"/>
    <n v="81.673469387755105"/>
    <x v="1"/>
    <x v="6"/>
    <x v="3602"/>
    <x v="7"/>
    <x v="2"/>
    <d v="2016-05-17T21:27:59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x v="2617"/>
    <n v="44.912280701754383"/>
    <x v="1"/>
    <x v="6"/>
    <x v="3603"/>
    <x v="9"/>
    <x v="0"/>
    <d v="2015-11-05T21:44:4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x v="2618"/>
    <n v="49.05797101449275"/>
    <x v="1"/>
    <x v="6"/>
    <x v="3604"/>
    <x v="6"/>
    <x v="2"/>
    <d v="2016-04-29T06:59:00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x v="2498"/>
    <n v="30.666666666666668"/>
    <x v="1"/>
    <x v="6"/>
    <x v="3605"/>
    <x v="1"/>
    <x v="2"/>
    <d v="2016-02-13T19:02:06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x v="2619"/>
    <n v="61.0625"/>
    <x v="1"/>
    <x v="6"/>
    <x v="3606"/>
    <x v="3"/>
    <x v="2"/>
    <d v="2016-08-14T14:30:57"/>
    <s v="Aug"/>
    <s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x v="2620"/>
    <n v="29"/>
    <x v="1"/>
    <x v="6"/>
    <x v="3607"/>
    <x v="4"/>
    <x v="0"/>
    <d v="2015-12-15T00:00:0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x v="31"/>
    <n v="29.62962962962963"/>
    <x v="1"/>
    <x v="6"/>
    <x v="3608"/>
    <x v="5"/>
    <x v="2"/>
    <d v="2016-06-17T14:00:00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x v="2621"/>
    <n v="143.0952380952381"/>
    <x v="1"/>
    <x v="6"/>
    <x v="3609"/>
    <x v="2"/>
    <x v="2"/>
    <d v="2016-03-30T22:48:05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x v="2622"/>
    <n v="52.354838709677416"/>
    <x v="1"/>
    <x v="6"/>
    <x v="3610"/>
    <x v="3"/>
    <x v="0"/>
    <d v="2015-08-17T10:22:16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x v="1627"/>
    <n v="66.666666666666671"/>
    <x v="1"/>
    <x v="6"/>
    <x v="3611"/>
    <x v="7"/>
    <x v="0"/>
    <d v="2015-04-08T08:53:21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x v="2623"/>
    <n v="126.66666666666667"/>
    <x v="1"/>
    <x v="6"/>
    <x v="3612"/>
    <x v="5"/>
    <x v="3"/>
    <d v="2014-06-09T17:26:51"/>
    <s v="Jun"/>
    <s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x v="31"/>
    <n v="62.5"/>
    <x v="1"/>
    <x v="6"/>
    <x v="3613"/>
    <x v="5"/>
    <x v="3"/>
    <d v="2014-06-28T14:09:34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x v="2624"/>
    <n v="35.492957746478872"/>
    <x v="1"/>
    <x v="6"/>
    <x v="3614"/>
    <x v="5"/>
    <x v="0"/>
    <d v="2015-06-19T01:00:16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x v="2020"/>
    <n v="37.083333333333336"/>
    <x v="1"/>
    <x v="6"/>
    <x v="3615"/>
    <x v="4"/>
    <x v="0"/>
    <d v="2015-12-10T14:14:56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x v="2387"/>
    <n v="69.333333333333329"/>
    <x v="1"/>
    <x v="6"/>
    <x v="3616"/>
    <x v="2"/>
    <x v="0"/>
    <d v="2015-03-19T21:47:44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x v="2625"/>
    <n v="17.254901960784313"/>
    <x v="1"/>
    <x v="6"/>
    <x v="3617"/>
    <x v="2"/>
    <x v="1"/>
    <d v="2017-02-28T00:00:00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x v="50"/>
    <n v="36.071428571428569"/>
    <x v="1"/>
    <x v="6"/>
    <x v="3618"/>
    <x v="5"/>
    <x v="0"/>
    <d v="2015-06-03T15:04:1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x v="1246"/>
    <n v="66.470588235294116"/>
    <x v="1"/>
    <x v="6"/>
    <x v="3619"/>
    <x v="9"/>
    <x v="2"/>
    <d v="2016-11-19T22:00:00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x v="2626"/>
    <n v="56.065989847715734"/>
    <x v="1"/>
    <x v="6"/>
    <x v="3620"/>
    <x v="2"/>
    <x v="0"/>
    <d v="2015-03-05T04:00:0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x v="2627"/>
    <n v="47.028571428571432"/>
    <x v="1"/>
    <x v="6"/>
    <x v="3621"/>
    <x v="8"/>
    <x v="2"/>
    <d v="2016-09-30T21:00:00"/>
    <s v="Sep"/>
    <s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x v="2628"/>
    <n v="47.666190476190479"/>
    <x v="1"/>
    <x v="6"/>
    <x v="3622"/>
    <x v="10"/>
    <x v="3"/>
    <d v="2014-09-28T03:23:00"/>
    <s v="Sep"/>
    <s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x v="43"/>
    <n v="88.235294117647058"/>
    <x v="1"/>
    <x v="6"/>
    <x v="3623"/>
    <x v="3"/>
    <x v="3"/>
    <d v="2014-07-26T07:00:00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x v="2629"/>
    <n v="80.717948717948715"/>
    <x v="1"/>
    <x v="6"/>
    <x v="3624"/>
    <x v="0"/>
    <x v="2"/>
    <d v="2016-08-23T18:34:50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x v="2570"/>
    <n v="39.487179487179489"/>
    <x v="1"/>
    <x v="6"/>
    <x v="3625"/>
    <x v="0"/>
    <x v="0"/>
    <d v="2015-07-02T15:39:37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x v="2412"/>
    <n v="84.854166666666671"/>
    <x v="1"/>
    <x v="6"/>
    <x v="3626"/>
    <x v="3"/>
    <x v="3"/>
    <d v="2014-08-16T16:00:57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x v="31"/>
    <n v="68.965517241379317"/>
    <x v="1"/>
    <x v="6"/>
    <x v="3627"/>
    <x v="7"/>
    <x v="2"/>
    <d v="2016-05-21T03:59:00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x v="109"/>
    <e v="#DIV/0!"/>
    <x v="1"/>
    <x v="40"/>
    <x v="3628"/>
    <x v="9"/>
    <x v="0"/>
    <d v="2015-12-13T20:59:56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x v="2630"/>
    <n v="1"/>
    <x v="1"/>
    <x v="40"/>
    <x v="3629"/>
    <x v="7"/>
    <x v="2"/>
    <d v="2016-05-05T17:00:00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x v="108"/>
    <n v="1"/>
    <x v="1"/>
    <x v="40"/>
    <x v="3630"/>
    <x v="9"/>
    <x v="3"/>
    <d v="2014-11-29T21:19:50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x v="2631"/>
    <n v="147.88135593220338"/>
    <x v="1"/>
    <x v="40"/>
    <x v="3631"/>
    <x v="10"/>
    <x v="3"/>
    <d v="2014-09-23T03:59:00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x v="143"/>
    <n v="100"/>
    <x v="1"/>
    <x v="40"/>
    <x v="3632"/>
    <x v="4"/>
    <x v="3"/>
    <d v="2014-11-23T22:29:09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x v="2632"/>
    <n v="56.838709677419352"/>
    <x v="1"/>
    <x v="40"/>
    <x v="3633"/>
    <x v="9"/>
    <x v="2"/>
    <d v="2016-11-19T01:00:00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x v="2633"/>
    <n v="176.94444444444446"/>
    <x v="1"/>
    <x v="40"/>
    <x v="3634"/>
    <x v="4"/>
    <x v="2"/>
    <d v="2017-01-14T03:59:00"/>
    <s v="Jan"/>
    <s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x v="2634"/>
    <n v="127.6"/>
    <x v="1"/>
    <x v="40"/>
    <x v="3635"/>
    <x v="7"/>
    <x v="2"/>
    <d v="2016-04-20T21:11:16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x v="109"/>
    <e v="#DIV/0!"/>
    <x v="1"/>
    <x v="40"/>
    <x v="3636"/>
    <x v="10"/>
    <x v="0"/>
    <d v="2015-09-14T16:40:29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x v="2635"/>
    <n v="66.142857142857139"/>
    <x v="1"/>
    <x v="40"/>
    <x v="3637"/>
    <x v="11"/>
    <x v="3"/>
    <d v="2015-01-01T16:48:55"/>
    <s v="Jan"/>
    <s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x v="2636"/>
    <n v="108"/>
    <x v="1"/>
    <x v="40"/>
    <x v="3638"/>
    <x v="2"/>
    <x v="0"/>
    <d v="2015-04-19T15:08:52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x v="524"/>
    <n v="1"/>
    <x v="1"/>
    <x v="40"/>
    <x v="3639"/>
    <x v="10"/>
    <x v="2"/>
    <d v="2016-10-07T15:11:00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x v="148"/>
    <n v="18.333333333333332"/>
    <x v="1"/>
    <x v="40"/>
    <x v="3640"/>
    <x v="6"/>
    <x v="0"/>
    <d v="2015-05-10T18:45:3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x v="109"/>
    <e v="#DIV/0!"/>
    <x v="1"/>
    <x v="40"/>
    <x v="3641"/>
    <x v="8"/>
    <x v="3"/>
    <d v="2014-10-05T05:00:00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x v="2637"/>
    <n v="7.5"/>
    <x v="1"/>
    <x v="40"/>
    <x v="3642"/>
    <x v="9"/>
    <x v="0"/>
    <d v="2015-11-30T17:00:0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x v="109"/>
    <e v="#DIV/0!"/>
    <x v="1"/>
    <x v="40"/>
    <x v="3643"/>
    <x v="9"/>
    <x v="0"/>
    <d v="2015-11-17T04:27:19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x v="2638"/>
    <n v="68.416666666666671"/>
    <x v="1"/>
    <x v="40"/>
    <x v="3644"/>
    <x v="2"/>
    <x v="2"/>
    <d v="2016-03-08T04:59:00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x v="370"/>
    <n v="1"/>
    <x v="1"/>
    <x v="40"/>
    <x v="3645"/>
    <x v="9"/>
    <x v="2"/>
    <d v="2016-11-22T00:17:18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x v="2639"/>
    <n v="60.125"/>
    <x v="1"/>
    <x v="40"/>
    <x v="3646"/>
    <x v="5"/>
    <x v="0"/>
    <d v="2015-06-16T23:30:0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x v="733"/>
    <n v="15"/>
    <x v="1"/>
    <x v="40"/>
    <x v="3647"/>
    <x v="10"/>
    <x v="2"/>
    <d v="2016-09-30T17:58:47"/>
    <s v="Sep"/>
    <s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x v="2640"/>
    <n v="550.04109589041093"/>
    <x v="1"/>
    <x v="6"/>
    <x v="3648"/>
    <x v="8"/>
    <x v="3"/>
    <d v="2014-10-05T07:00:45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x v="87"/>
    <n v="97.5"/>
    <x v="1"/>
    <x v="6"/>
    <x v="3649"/>
    <x v="5"/>
    <x v="3"/>
    <d v="2014-06-16T17:06:34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x v="31"/>
    <n v="29.411764705882351"/>
    <x v="1"/>
    <x v="6"/>
    <x v="3650"/>
    <x v="1"/>
    <x v="2"/>
    <d v="2016-02-02T11:29:44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x v="87"/>
    <n v="57.777777777777779"/>
    <x v="1"/>
    <x v="6"/>
    <x v="3651"/>
    <x v="3"/>
    <x v="3"/>
    <d v="2014-08-10T15:59:00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x v="2641"/>
    <n v="44.235294117647058"/>
    <x v="1"/>
    <x v="6"/>
    <x v="3652"/>
    <x v="10"/>
    <x v="2"/>
    <d v="2016-08-25T03:59:00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x v="10"/>
    <n v="60.909090909090907"/>
    <x v="1"/>
    <x v="6"/>
    <x v="3653"/>
    <x v="3"/>
    <x v="0"/>
    <d v="2015-08-05T08:43:27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x v="2642"/>
    <n v="68.84210526315789"/>
    <x v="1"/>
    <x v="6"/>
    <x v="3654"/>
    <x v="7"/>
    <x v="2"/>
    <d v="2016-04-03T17:00:00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x v="2643"/>
    <n v="73.582278481012665"/>
    <x v="1"/>
    <x v="6"/>
    <x v="3655"/>
    <x v="0"/>
    <x v="0"/>
    <d v="2015-07-18T06:59:0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x v="2644"/>
    <n v="115.02173913043478"/>
    <x v="1"/>
    <x v="6"/>
    <x v="3656"/>
    <x v="1"/>
    <x v="1"/>
    <d v="2017-02-01T22:59:00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x v="2645"/>
    <n v="110.75"/>
    <x v="1"/>
    <x v="6"/>
    <x v="3657"/>
    <x v="5"/>
    <x v="2"/>
    <d v="2016-06-01T21:42:00"/>
    <s v="Jun"/>
    <s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x v="17"/>
    <n v="75.5"/>
    <x v="1"/>
    <x v="6"/>
    <x v="3658"/>
    <x v="5"/>
    <x v="3"/>
    <d v="2014-07-02T03:59:00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x v="2389"/>
    <n v="235.46153846153845"/>
    <x v="1"/>
    <x v="6"/>
    <x v="3659"/>
    <x v="2"/>
    <x v="0"/>
    <d v="2015-03-19T14:39:0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x v="31"/>
    <n v="11.363636363636363"/>
    <x v="1"/>
    <x v="6"/>
    <x v="3660"/>
    <x v="4"/>
    <x v="3"/>
    <d v="2014-12-23T21:08:45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x v="2598"/>
    <n v="92.5"/>
    <x v="1"/>
    <x v="6"/>
    <x v="3661"/>
    <x v="7"/>
    <x v="2"/>
    <d v="2016-04-10T04:00:00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x v="2646"/>
    <n v="202.85"/>
    <x v="1"/>
    <x v="6"/>
    <x v="3662"/>
    <x v="7"/>
    <x v="0"/>
    <d v="2015-03-31T04:16:54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x v="87"/>
    <n v="26"/>
    <x v="1"/>
    <x v="6"/>
    <x v="3663"/>
    <x v="9"/>
    <x v="2"/>
    <d v="2016-12-21T11:50:30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x v="2647"/>
    <n v="46.05263157894737"/>
    <x v="1"/>
    <x v="6"/>
    <x v="3664"/>
    <x v="0"/>
    <x v="2"/>
    <d v="2016-06-16T05:58:09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x v="2648"/>
    <n v="51"/>
    <x v="1"/>
    <x v="6"/>
    <x v="3665"/>
    <x v="9"/>
    <x v="0"/>
    <d v="2015-10-28T19:54:00"/>
    <s v="Oct"/>
    <s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x v="31"/>
    <n v="31.578947368421051"/>
    <x v="1"/>
    <x v="6"/>
    <x v="3666"/>
    <x v="3"/>
    <x v="3"/>
    <d v="2014-07-24T07:00:00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x v="2649"/>
    <n v="53.363965517241382"/>
    <x v="1"/>
    <x v="6"/>
    <x v="3667"/>
    <x v="0"/>
    <x v="0"/>
    <d v="2015-07-18T23:16:59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x v="991"/>
    <n v="36.964285714285715"/>
    <x v="1"/>
    <x v="6"/>
    <x v="3668"/>
    <x v="0"/>
    <x v="0"/>
    <d v="2015-07-23T18:33:0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x v="2650"/>
    <n v="81.294117647058826"/>
    <x v="1"/>
    <x v="6"/>
    <x v="3669"/>
    <x v="5"/>
    <x v="0"/>
    <d v="2015-06-11T16:12:17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x v="2651"/>
    <n v="20.083333333333332"/>
    <x v="1"/>
    <x v="6"/>
    <x v="3670"/>
    <x v="5"/>
    <x v="0"/>
    <d v="2015-05-31T23:00:0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x v="2652"/>
    <n v="88.25"/>
    <x v="1"/>
    <x v="6"/>
    <x v="3671"/>
    <x v="0"/>
    <x v="3"/>
    <d v="2014-07-21T03:59:00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x v="1400"/>
    <n v="53.438596491228068"/>
    <x v="1"/>
    <x v="6"/>
    <x v="3672"/>
    <x v="10"/>
    <x v="3"/>
    <d v="2014-09-26T22:43:04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x v="2653"/>
    <n v="39.868421052631582"/>
    <x v="1"/>
    <x v="6"/>
    <x v="3673"/>
    <x v="9"/>
    <x v="3"/>
    <d v="2014-11-05T12:52:00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x v="31"/>
    <n v="145.16129032258064"/>
    <x v="1"/>
    <x v="6"/>
    <x v="3674"/>
    <x v="3"/>
    <x v="2"/>
    <d v="2016-09-03T20:57:09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x v="2515"/>
    <n v="23.333333333333332"/>
    <x v="1"/>
    <x v="6"/>
    <x v="3675"/>
    <x v="5"/>
    <x v="2"/>
    <d v="2016-05-15T23:00:00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x v="2654"/>
    <n v="64.375"/>
    <x v="1"/>
    <x v="6"/>
    <x v="3676"/>
    <x v="10"/>
    <x v="3"/>
    <d v="2014-09-12T19:34:44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x v="2655"/>
    <n v="62.052763819095475"/>
    <x v="1"/>
    <x v="6"/>
    <x v="3677"/>
    <x v="0"/>
    <x v="3"/>
    <d v="2014-07-03T03:59:00"/>
    <s v="Jul"/>
    <s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x v="78"/>
    <n v="66.129032258064512"/>
    <x v="1"/>
    <x v="6"/>
    <x v="3678"/>
    <x v="6"/>
    <x v="0"/>
    <d v="2015-05-31T12:44:58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x v="2616"/>
    <n v="73.400000000000006"/>
    <x v="1"/>
    <x v="6"/>
    <x v="3679"/>
    <x v="5"/>
    <x v="3"/>
    <d v="2014-07-01T04:59:00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x v="2656"/>
    <n v="99.5"/>
    <x v="1"/>
    <x v="6"/>
    <x v="3680"/>
    <x v="8"/>
    <x v="2"/>
    <d v="2016-10-05T10:53:54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x v="2657"/>
    <n v="62.166666666666664"/>
    <x v="1"/>
    <x v="6"/>
    <x v="3681"/>
    <x v="1"/>
    <x v="2"/>
    <d v="2016-01-15T15:38:10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x v="2658"/>
    <n v="62.328358208955223"/>
    <x v="1"/>
    <x v="6"/>
    <x v="3682"/>
    <x v="5"/>
    <x v="3"/>
    <d v="2014-06-16T06:59:00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x v="2659"/>
    <n v="58.787878787878789"/>
    <x v="1"/>
    <x v="6"/>
    <x v="3683"/>
    <x v="8"/>
    <x v="2"/>
    <d v="2016-10-20T02:48:16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x v="2660"/>
    <n v="45.347826086956523"/>
    <x v="1"/>
    <x v="6"/>
    <x v="3684"/>
    <x v="10"/>
    <x v="0"/>
    <d v="2015-09-02T04:19:46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x v="2661"/>
    <n v="41.944444444444443"/>
    <x v="1"/>
    <x v="6"/>
    <x v="3685"/>
    <x v="6"/>
    <x v="3"/>
    <d v="2014-05-19T21:00:00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x v="2662"/>
    <n v="59.166666666666664"/>
    <x v="1"/>
    <x v="6"/>
    <x v="3686"/>
    <x v="10"/>
    <x v="0"/>
    <d v="2015-08-29T03:59:0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x v="2663"/>
    <n v="200.49"/>
    <x v="1"/>
    <x v="6"/>
    <x v="3687"/>
    <x v="5"/>
    <x v="3"/>
    <d v="2014-06-27T05:14:15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x v="2217"/>
    <n v="83.974358974358978"/>
    <x v="1"/>
    <x v="6"/>
    <x v="3688"/>
    <x v="3"/>
    <x v="3"/>
    <d v="2014-08-08T18:53:24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x v="1237"/>
    <n v="57.258064516129032"/>
    <x v="1"/>
    <x v="6"/>
    <x v="3689"/>
    <x v="5"/>
    <x v="0"/>
    <d v="2015-06-21T22:25:0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x v="43"/>
    <n v="58.064516129032256"/>
    <x v="1"/>
    <x v="6"/>
    <x v="3690"/>
    <x v="9"/>
    <x v="3"/>
    <d v="2014-11-27T15:21:23"/>
    <s v="Nov"/>
    <s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x v="2664"/>
    <n v="186.80291970802921"/>
    <x v="1"/>
    <x v="6"/>
    <x v="3691"/>
    <x v="1"/>
    <x v="0"/>
    <d v="2015-03-02T04:59:00"/>
    <s v="Mar"/>
    <s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x v="582"/>
    <n v="74.117647058823536"/>
    <x v="1"/>
    <x v="6"/>
    <x v="3692"/>
    <x v="8"/>
    <x v="3"/>
    <d v="2014-09-19T00:00:00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x v="2665"/>
    <n v="30.714285714285715"/>
    <x v="1"/>
    <x v="6"/>
    <x v="3693"/>
    <x v="4"/>
    <x v="0"/>
    <d v="2015-11-30T22:30:0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x v="2666"/>
    <n v="62.666666666666664"/>
    <x v="1"/>
    <x v="6"/>
    <x v="3694"/>
    <x v="6"/>
    <x v="2"/>
    <d v="2016-06-06T02:00:00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x v="2213"/>
    <n v="121.36363636363636"/>
    <x v="1"/>
    <x v="6"/>
    <x v="3695"/>
    <x v="11"/>
    <x v="3"/>
    <d v="2015-01-11T20:53:30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x v="1342"/>
    <n v="39.743589743589745"/>
    <x v="1"/>
    <x v="6"/>
    <x v="3696"/>
    <x v="11"/>
    <x v="3"/>
    <d v="2015-02-13T14:48:36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x v="1277"/>
    <n v="72"/>
    <x v="1"/>
    <x v="6"/>
    <x v="3697"/>
    <x v="6"/>
    <x v="2"/>
    <d v="2016-05-10T11:10:48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x v="2667"/>
    <n v="40.632352941176471"/>
    <x v="1"/>
    <x v="6"/>
    <x v="3698"/>
    <x v="2"/>
    <x v="2"/>
    <d v="2016-03-02T19:21:27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x v="2624"/>
    <n v="63"/>
    <x v="1"/>
    <x v="6"/>
    <x v="3699"/>
    <x v="8"/>
    <x v="3"/>
    <d v="2014-10-15T14:26:56"/>
    <s v="Oct"/>
    <s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x v="1247"/>
    <n v="33.666666666666664"/>
    <x v="1"/>
    <x v="6"/>
    <x v="3700"/>
    <x v="10"/>
    <x v="3"/>
    <d v="2014-09-30T16:00:00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x v="1415"/>
    <n v="38.589743589743591"/>
    <x v="1"/>
    <x v="6"/>
    <x v="3701"/>
    <x v="5"/>
    <x v="0"/>
    <d v="2015-06-04T12:59:53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x v="2217"/>
    <n v="155.95238095238096"/>
    <x v="1"/>
    <x v="6"/>
    <x v="3702"/>
    <x v="0"/>
    <x v="2"/>
    <d v="2016-07-10T22:59:00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x v="2668"/>
    <n v="43.2"/>
    <x v="1"/>
    <x v="6"/>
    <x v="3703"/>
    <x v="3"/>
    <x v="2"/>
    <d v="2016-08-13T06:59:00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x v="2669"/>
    <n v="15.148518518518518"/>
    <x v="1"/>
    <x v="6"/>
    <x v="3704"/>
    <x v="6"/>
    <x v="2"/>
    <d v="2016-05-31T16:33:14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x v="2670"/>
    <n v="83.571428571428569"/>
    <x v="1"/>
    <x v="6"/>
    <x v="3705"/>
    <x v="0"/>
    <x v="3"/>
    <d v="2014-06-23T18:00:00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x v="2671"/>
    <n v="140"/>
    <x v="1"/>
    <x v="6"/>
    <x v="3706"/>
    <x v="10"/>
    <x v="3"/>
    <d v="2014-09-12T21:55:49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x v="2672"/>
    <n v="80.869565217391298"/>
    <x v="1"/>
    <x v="6"/>
    <x v="3707"/>
    <x v="3"/>
    <x v="2"/>
    <d v="2016-07-22T05:26:00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x v="2673"/>
    <n v="53.846153846153847"/>
    <x v="1"/>
    <x v="6"/>
    <x v="3708"/>
    <x v="0"/>
    <x v="3"/>
    <d v="2014-07-04T03:24:46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x v="2674"/>
    <n v="30.928571428571427"/>
    <x v="1"/>
    <x v="6"/>
    <x v="3709"/>
    <x v="5"/>
    <x v="3"/>
    <d v="2014-06-25T16:59:06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x v="2675"/>
    <n v="67.962962962962962"/>
    <x v="1"/>
    <x v="6"/>
    <x v="3710"/>
    <x v="7"/>
    <x v="0"/>
    <d v="2015-04-03T13:49:48"/>
    <s v="Apr"/>
    <s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x v="430"/>
    <n v="27.142857142857142"/>
    <x v="1"/>
    <x v="6"/>
    <x v="3711"/>
    <x v="5"/>
    <x v="3"/>
    <d v="2014-06-15T16:00:00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x v="2676"/>
    <n v="110.86538461538461"/>
    <x v="1"/>
    <x v="6"/>
    <x v="3712"/>
    <x v="5"/>
    <x v="0"/>
    <d v="2015-05-31T06:59:0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x v="1240"/>
    <n v="106.84210526315789"/>
    <x v="1"/>
    <x v="6"/>
    <x v="3713"/>
    <x v="5"/>
    <x v="2"/>
    <d v="2016-06-04T17:42:46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x v="1099"/>
    <n v="105.51546391752578"/>
    <x v="1"/>
    <x v="6"/>
    <x v="3714"/>
    <x v="6"/>
    <x v="0"/>
    <d v="2015-05-26T03:59:0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x v="2677"/>
    <n v="132.96296296296296"/>
    <x v="1"/>
    <x v="6"/>
    <x v="3715"/>
    <x v="2"/>
    <x v="0"/>
    <d v="2015-03-31T12:52:0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x v="2678"/>
    <n v="51.916666666666664"/>
    <x v="1"/>
    <x v="6"/>
    <x v="3716"/>
    <x v="11"/>
    <x v="0"/>
    <d v="2016-01-21T21:18:29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x v="1266"/>
    <n v="310"/>
    <x v="1"/>
    <x v="6"/>
    <x v="3717"/>
    <x v="6"/>
    <x v="0"/>
    <d v="2015-05-09T20:47:29"/>
    <s v="May"/>
    <s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x v="2679"/>
    <n v="26.021739130434781"/>
    <x v="1"/>
    <x v="6"/>
    <x v="3718"/>
    <x v="1"/>
    <x v="0"/>
    <d v="2015-02-27T17:11:15"/>
    <s v="Feb"/>
    <s v="20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x v="2680"/>
    <n v="105"/>
    <x v="1"/>
    <x v="6"/>
    <x v="3719"/>
    <x v="5"/>
    <x v="0"/>
    <d v="2015-06-22T17:31:06"/>
    <s v="Jun"/>
    <s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x v="2681"/>
    <n v="86.224999999999994"/>
    <x v="1"/>
    <x v="6"/>
    <x v="3720"/>
    <x v="0"/>
    <x v="0"/>
    <d v="2015-07-02T23:50:06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x v="2624"/>
    <n v="114.54545454545455"/>
    <x v="1"/>
    <x v="6"/>
    <x v="3721"/>
    <x v="9"/>
    <x v="3"/>
    <d v="2014-11-05T23:28:0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x v="2682"/>
    <n v="47.657142857142858"/>
    <x v="1"/>
    <x v="6"/>
    <x v="3722"/>
    <x v="1"/>
    <x v="2"/>
    <d v="2016-02-11T22:59:00"/>
    <s v="Feb"/>
    <s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x v="2683"/>
    <n v="72.888888888888886"/>
    <x v="1"/>
    <x v="6"/>
    <x v="3723"/>
    <x v="9"/>
    <x v="3"/>
    <d v="2014-11-30T19:04:22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x v="2684"/>
    <n v="49.545505617977533"/>
    <x v="1"/>
    <x v="6"/>
    <x v="3724"/>
    <x v="6"/>
    <x v="2"/>
    <d v="2016-05-04T23:00:00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x v="74"/>
    <n v="25.4"/>
    <x v="1"/>
    <x v="6"/>
    <x v="3725"/>
    <x v="2"/>
    <x v="2"/>
    <d v="2016-02-18T21:30:00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x v="2685"/>
    <n v="62.586956521739133"/>
    <x v="1"/>
    <x v="6"/>
    <x v="3726"/>
    <x v="6"/>
    <x v="2"/>
    <d v="2016-04-29T21:00:00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x v="1266"/>
    <n v="61.060606060606062"/>
    <x v="1"/>
    <x v="6"/>
    <x v="3727"/>
    <x v="8"/>
    <x v="2"/>
    <d v="2016-10-20T04:55:00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x v="2686"/>
    <n v="60.064516129032256"/>
    <x v="1"/>
    <x v="6"/>
    <x v="3728"/>
    <x v="3"/>
    <x v="0"/>
    <d v="2015-08-19T04:06:16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x v="2687"/>
    <n v="72.400000000000006"/>
    <x v="1"/>
    <x v="6"/>
    <x v="3729"/>
    <x v="2"/>
    <x v="0"/>
    <d v="2015-03-23T03:55:12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x v="709"/>
    <n v="100"/>
    <x v="1"/>
    <x v="6"/>
    <x v="3730"/>
    <x v="3"/>
    <x v="0"/>
    <d v="2015-08-17T16:15:59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x v="2688"/>
    <n v="51.666666666666664"/>
    <x v="1"/>
    <x v="6"/>
    <x v="3731"/>
    <x v="11"/>
    <x v="3"/>
    <d v="2015-01-10T03:23:00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x v="2689"/>
    <n v="32.75"/>
    <x v="1"/>
    <x v="6"/>
    <x v="3732"/>
    <x v="4"/>
    <x v="3"/>
    <d v="2015-01-24T12:00:00"/>
    <s v="Jan"/>
    <s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x v="109"/>
    <e v="#DIV/0!"/>
    <x v="1"/>
    <x v="6"/>
    <x v="3733"/>
    <x v="6"/>
    <x v="0"/>
    <d v="2015-04-18T22:30:0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x v="2690"/>
    <n v="61"/>
    <x v="1"/>
    <x v="6"/>
    <x v="3734"/>
    <x v="7"/>
    <x v="0"/>
    <d v="2015-05-25T21:38:16"/>
    <s v="May"/>
    <s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x v="2691"/>
    <n v="10"/>
    <x v="1"/>
    <x v="6"/>
    <x v="3735"/>
    <x v="6"/>
    <x v="0"/>
    <d v="2015-05-28T16:38:09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x v="886"/>
    <n v="10"/>
    <x v="1"/>
    <x v="6"/>
    <x v="3736"/>
    <x v="2"/>
    <x v="0"/>
    <d v="2015-03-23T18:00:00"/>
    <s v="Mar"/>
    <s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x v="2692"/>
    <n v="37.5"/>
    <x v="1"/>
    <x v="6"/>
    <x v="3737"/>
    <x v="9"/>
    <x v="0"/>
    <d v="2015-11-12T06:59:0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x v="2693"/>
    <n v="45"/>
    <x v="1"/>
    <x v="6"/>
    <x v="3738"/>
    <x v="0"/>
    <x v="3"/>
    <d v="2014-07-15T22:00:00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x v="2694"/>
    <n v="100.625"/>
    <x v="1"/>
    <x v="6"/>
    <x v="3739"/>
    <x v="0"/>
    <x v="2"/>
    <d v="2016-07-17T10:47:48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x v="2695"/>
    <n v="25.571428571428573"/>
    <x v="1"/>
    <x v="6"/>
    <x v="3740"/>
    <x v="3"/>
    <x v="3"/>
    <d v="2014-08-12T01:53:58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x v="109"/>
    <e v="#DIV/0!"/>
    <x v="1"/>
    <x v="6"/>
    <x v="3741"/>
    <x v="4"/>
    <x v="0"/>
    <d v="2015-12-17T22:05:5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x v="172"/>
    <n v="25"/>
    <x v="1"/>
    <x v="6"/>
    <x v="3742"/>
    <x v="10"/>
    <x v="3"/>
    <d v="2014-09-06T05:09:04"/>
    <s v="Sep"/>
    <s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x v="109"/>
    <e v="#DIV/0!"/>
    <x v="1"/>
    <x v="6"/>
    <x v="3743"/>
    <x v="0"/>
    <x v="3"/>
    <d v="2014-07-03T17:02:44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x v="109"/>
    <e v="#DIV/0!"/>
    <x v="1"/>
    <x v="6"/>
    <x v="3744"/>
    <x v="0"/>
    <x v="3"/>
    <d v="2014-07-05T03:59:00"/>
    <s v="Jul"/>
    <s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x v="709"/>
    <n v="10"/>
    <x v="1"/>
    <x v="6"/>
    <x v="3745"/>
    <x v="3"/>
    <x v="3"/>
    <d v="2014-08-10T16:45:02"/>
    <s v="Aug"/>
    <s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x v="2696"/>
    <n v="202"/>
    <x v="1"/>
    <x v="6"/>
    <x v="3746"/>
    <x v="8"/>
    <x v="2"/>
    <d v="2016-10-08T09:20:39"/>
    <s v="Oct"/>
    <s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x v="460"/>
    <n v="25"/>
    <x v="1"/>
    <x v="6"/>
    <x v="3747"/>
    <x v="0"/>
    <x v="0"/>
    <d v="2015-07-05T22:59:0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x v="2697"/>
    <n v="99.538461538461533"/>
    <x v="1"/>
    <x v="40"/>
    <x v="3748"/>
    <x v="1"/>
    <x v="2"/>
    <d v="2016-02-16T05:59:00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x v="2"/>
    <n v="75"/>
    <x v="1"/>
    <x v="40"/>
    <x v="3749"/>
    <x v="7"/>
    <x v="2"/>
    <d v="2016-04-29T03:59:00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x v="1004"/>
    <n v="215.25"/>
    <x v="1"/>
    <x v="40"/>
    <x v="3750"/>
    <x v="1"/>
    <x v="0"/>
    <d v="2015-02-10T07:59:0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x v="2698"/>
    <n v="120.54545454545455"/>
    <x v="1"/>
    <x v="40"/>
    <x v="3751"/>
    <x v="2"/>
    <x v="2"/>
    <d v="2016-04-02T23:51:13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x v="1246"/>
    <n v="37.666666666666664"/>
    <x v="1"/>
    <x v="40"/>
    <x v="3752"/>
    <x v="8"/>
    <x v="2"/>
    <d v="2016-10-16T21:00:00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x v="2699"/>
    <n v="172.23333333333332"/>
    <x v="1"/>
    <x v="40"/>
    <x v="3753"/>
    <x v="5"/>
    <x v="0"/>
    <d v="2015-06-03T00:00:0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x v="43"/>
    <n v="111.11111111111111"/>
    <x v="1"/>
    <x v="40"/>
    <x v="3754"/>
    <x v="0"/>
    <x v="3"/>
    <d v="2014-07-26T04:59:00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x v="2700"/>
    <n v="25.464285714285715"/>
    <x v="1"/>
    <x v="40"/>
    <x v="3755"/>
    <x v="7"/>
    <x v="2"/>
    <d v="2016-04-15T20:48:27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x v="2701"/>
    <n v="267.64705882352939"/>
    <x v="1"/>
    <x v="40"/>
    <x v="3756"/>
    <x v="5"/>
    <x v="3"/>
    <d v="2014-06-11T19:33:18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x v="2702"/>
    <n v="75.959999999999994"/>
    <x v="1"/>
    <x v="40"/>
    <x v="3757"/>
    <x v="4"/>
    <x v="3"/>
    <d v="2014-12-01T20:25:15"/>
    <s v="Dec"/>
    <s v="201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x v="2703"/>
    <n v="59.03846153846154"/>
    <x v="1"/>
    <x v="40"/>
    <x v="3758"/>
    <x v="6"/>
    <x v="3"/>
    <d v="2014-05-19T05:00:00"/>
    <s v="May"/>
    <s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x v="2704"/>
    <n v="50.111022727272733"/>
    <x v="1"/>
    <x v="40"/>
    <x v="3759"/>
    <x v="0"/>
    <x v="0"/>
    <d v="2015-08-26T02:35:53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x v="2705"/>
    <n v="55.502967032967035"/>
    <x v="1"/>
    <x v="40"/>
    <x v="3760"/>
    <x v="6"/>
    <x v="3"/>
    <d v="2014-05-05T12:36:26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x v="31"/>
    <n v="166.66666666666666"/>
    <x v="1"/>
    <x v="40"/>
    <x v="3761"/>
    <x v="0"/>
    <x v="0"/>
    <d v="2015-08-10T23:00:0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x v="2706"/>
    <n v="47.428571428571431"/>
    <x v="1"/>
    <x v="40"/>
    <x v="3762"/>
    <x v="3"/>
    <x v="0"/>
    <d v="2015-08-02T19:31:29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x v="31"/>
    <n v="64.935064935064929"/>
    <x v="1"/>
    <x v="40"/>
    <x v="3763"/>
    <x v="7"/>
    <x v="0"/>
    <d v="2015-04-01T17:00:26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x v="31"/>
    <n v="55.555555555555557"/>
    <x v="1"/>
    <x v="40"/>
    <x v="3764"/>
    <x v="5"/>
    <x v="2"/>
    <d v="2016-05-29T00:36:00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x v="2707"/>
    <n v="74.224299065420567"/>
    <x v="1"/>
    <x v="40"/>
    <x v="3765"/>
    <x v="0"/>
    <x v="3"/>
    <d v="2014-07-30T18:38:02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x v="2708"/>
    <n v="106.9271875"/>
    <x v="1"/>
    <x v="40"/>
    <x v="3766"/>
    <x v="5"/>
    <x v="3"/>
    <d v="2014-07-03T04:00:45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x v="2709"/>
    <n v="41.696428571428569"/>
    <x v="1"/>
    <x v="40"/>
    <x v="3767"/>
    <x v="2"/>
    <x v="0"/>
    <d v="2015-03-01T04:59:0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x v="2710"/>
    <n v="74.243275862068955"/>
    <x v="1"/>
    <x v="40"/>
    <x v="3768"/>
    <x v="5"/>
    <x v="3"/>
    <d v="2014-06-12T17:28:10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x v="31"/>
    <n v="73.333333333333329"/>
    <x v="1"/>
    <x v="40"/>
    <x v="3769"/>
    <x v="7"/>
    <x v="2"/>
    <d v="2016-04-15T14:21:19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x v="31"/>
    <n v="100"/>
    <x v="1"/>
    <x v="40"/>
    <x v="3770"/>
    <x v="5"/>
    <x v="0"/>
    <d v="2015-06-13T22:20:10"/>
    <s v="Jun"/>
    <s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x v="2711"/>
    <n v="38.421052631578945"/>
    <x v="1"/>
    <x v="40"/>
    <x v="3771"/>
    <x v="5"/>
    <x v="2"/>
    <d v="2016-05-18T00:00:00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x v="1097"/>
    <n v="166.96969696969697"/>
    <x v="1"/>
    <x v="40"/>
    <x v="3772"/>
    <x v="4"/>
    <x v="2"/>
    <d v="2016-11-29T06:00:00"/>
    <s v="Nov"/>
    <s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x v="2123"/>
    <n v="94.912280701754383"/>
    <x v="1"/>
    <x v="40"/>
    <x v="3773"/>
    <x v="9"/>
    <x v="2"/>
    <d v="2016-11-15T02:08:00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x v="31"/>
    <n v="100"/>
    <x v="1"/>
    <x v="40"/>
    <x v="3774"/>
    <x v="7"/>
    <x v="0"/>
    <d v="2015-04-09T19:00:5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x v="598"/>
    <n v="143.21428571428572"/>
    <x v="1"/>
    <x v="40"/>
    <x v="3775"/>
    <x v="7"/>
    <x v="0"/>
    <d v="2015-04-09T04:00:0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x v="2712"/>
    <n v="90.819148936170208"/>
    <x v="1"/>
    <x v="40"/>
    <x v="3776"/>
    <x v="0"/>
    <x v="3"/>
    <d v="2014-08-01T01:00:00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x v="2713"/>
    <n v="48.542372881355931"/>
    <x v="1"/>
    <x v="40"/>
    <x v="3777"/>
    <x v="8"/>
    <x v="3"/>
    <d v="2014-09-27T04:00:00"/>
    <s v="Sep"/>
    <s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x v="2714"/>
    <n v="70.027777777777771"/>
    <x v="1"/>
    <x v="40"/>
    <x v="3778"/>
    <x v="11"/>
    <x v="3"/>
    <d v="2015-02-14T19:39:40"/>
    <s v="Feb"/>
    <s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x v="2715"/>
    <n v="135.62608695652173"/>
    <x v="1"/>
    <x v="40"/>
    <x v="3779"/>
    <x v="2"/>
    <x v="2"/>
    <d v="2016-03-26T16:39:00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x v="43"/>
    <n v="100"/>
    <x v="1"/>
    <x v="40"/>
    <x v="3780"/>
    <x v="0"/>
    <x v="0"/>
    <d v="2015-07-13T20:06:0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x v="2716"/>
    <n v="94.90384615384616"/>
    <x v="1"/>
    <x v="40"/>
    <x v="3781"/>
    <x v="10"/>
    <x v="3"/>
    <d v="2014-09-08T21:11:25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x v="1409"/>
    <n v="75.370370370370367"/>
    <x v="1"/>
    <x v="40"/>
    <x v="3782"/>
    <x v="0"/>
    <x v="2"/>
    <d v="2016-07-24T23:00:00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x v="2717"/>
    <n v="64.458333333333329"/>
    <x v="1"/>
    <x v="40"/>
    <x v="3783"/>
    <x v="2"/>
    <x v="2"/>
    <d v="2016-03-15T16:00:00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x v="935"/>
    <n v="115"/>
    <x v="1"/>
    <x v="40"/>
    <x v="3784"/>
    <x v="0"/>
    <x v="2"/>
    <d v="2016-07-10T23:32:1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x v="2718"/>
    <n v="100.5"/>
    <x v="1"/>
    <x v="40"/>
    <x v="3785"/>
    <x v="0"/>
    <x v="2"/>
    <d v="2016-08-02T10:03:00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x v="2719"/>
    <n v="93.774647887323937"/>
    <x v="1"/>
    <x v="40"/>
    <x v="3786"/>
    <x v="6"/>
    <x v="2"/>
    <d v="2016-05-27T00:54:35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x v="2720"/>
    <n v="35.1"/>
    <x v="1"/>
    <x v="40"/>
    <x v="3787"/>
    <x v="0"/>
    <x v="0"/>
    <d v="2015-07-11T03:59:0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x v="886"/>
    <n v="500"/>
    <x v="1"/>
    <x v="40"/>
    <x v="3788"/>
    <x v="4"/>
    <x v="0"/>
    <d v="2015-12-23T16:18:0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x v="2721"/>
    <n v="29"/>
    <x v="1"/>
    <x v="40"/>
    <x v="3789"/>
    <x v="5"/>
    <x v="0"/>
    <d v="2015-06-15T19:10:18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x v="109"/>
    <e v="#DIV/0!"/>
    <x v="1"/>
    <x v="40"/>
    <x v="3790"/>
    <x v="9"/>
    <x v="2"/>
    <d v="2016-11-22T17:00:23"/>
    <s v="Nov"/>
    <s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x v="109"/>
    <e v="#DIV/0!"/>
    <x v="1"/>
    <x v="40"/>
    <x v="3791"/>
    <x v="5"/>
    <x v="3"/>
    <d v="2014-07-06T16:36:32"/>
    <s v="Jul"/>
    <s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x v="1228"/>
    <n v="17.5"/>
    <x v="1"/>
    <x v="40"/>
    <x v="3792"/>
    <x v="0"/>
    <x v="0"/>
    <d v="2015-07-15T10:43:42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x v="2722"/>
    <n v="174"/>
    <x v="1"/>
    <x v="40"/>
    <x v="3793"/>
    <x v="4"/>
    <x v="3"/>
    <d v="2014-12-16T22:32:09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x v="460"/>
    <n v="50"/>
    <x v="1"/>
    <x v="40"/>
    <x v="3794"/>
    <x v="5"/>
    <x v="0"/>
    <d v="2015-06-07T13:55:54"/>
    <s v="Jun"/>
    <s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x v="1312"/>
    <n v="5"/>
    <x v="1"/>
    <x v="40"/>
    <x v="3795"/>
    <x v="3"/>
    <x v="0"/>
    <d v="2015-08-28T22:30:0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x v="2723"/>
    <n v="1"/>
    <x v="1"/>
    <x v="40"/>
    <x v="3796"/>
    <x v="4"/>
    <x v="2"/>
    <d v="2017-01-14T00:42:36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x v="2724"/>
    <n v="145.40540540540542"/>
    <x v="1"/>
    <x v="40"/>
    <x v="3797"/>
    <x v="7"/>
    <x v="0"/>
    <d v="2015-04-20T21:09:2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x v="2725"/>
    <n v="205"/>
    <x v="1"/>
    <x v="40"/>
    <x v="3798"/>
    <x v="3"/>
    <x v="3"/>
    <d v="2014-08-10T17:20:48"/>
    <s v="Aug"/>
    <s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x v="2726"/>
    <n v="100.5"/>
    <x v="1"/>
    <x v="40"/>
    <x v="3799"/>
    <x v="2"/>
    <x v="2"/>
    <d v="2016-03-11T22:20:43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x v="2727"/>
    <n v="55.0625"/>
    <x v="1"/>
    <x v="40"/>
    <x v="3800"/>
    <x v="11"/>
    <x v="3"/>
    <d v="2015-01-11T04:59:00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x v="2728"/>
    <n v="47.333333333333336"/>
    <x v="1"/>
    <x v="40"/>
    <x v="3801"/>
    <x v="11"/>
    <x v="3"/>
    <d v="2015-01-02T16:13:36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x v="109"/>
    <e v="#DIV/0!"/>
    <x v="1"/>
    <x v="40"/>
    <x v="3802"/>
    <x v="8"/>
    <x v="0"/>
    <d v="2015-10-22T03:01:46"/>
    <s v="Oct"/>
    <s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x v="2729"/>
    <n v="58.95"/>
    <x v="1"/>
    <x v="40"/>
    <x v="3803"/>
    <x v="2"/>
    <x v="2"/>
    <d v="2016-03-04T23:19:28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x v="109"/>
    <e v="#DIV/0!"/>
    <x v="1"/>
    <x v="40"/>
    <x v="3804"/>
    <x v="0"/>
    <x v="2"/>
    <d v="2016-07-31T07:00:00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x v="133"/>
    <n v="1.5"/>
    <x v="1"/>
    <x v="40"/>
    <x v="3805"/>
    <x v="3"/>
    <x v="3"/>
    <d v="2014-09-27T21:17:20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x v="2730"/>
    <n v="5"/>
    <x v="1"/>
    <x v="40"/>
    <x v="3806"/>
    <x v="0"/>
    <x v="3"/>
    <d v="2014-06-29T06:13:01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x v="2731"/>
    <n v="50.555555555555557"/>
    <x v="1"/>
    <x v="40"/>
    <x v="3807"/>
    <x v="7"/>
    <x v="0"/>
    <d v="2015-04-03T21:48:59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x v="31"/>
    <n v="41.666666666666664"/>
    <x v="1"/>
    <x v="6"/>
    <x v="3808"/>
    <x v="2"/>
    <x v="0"/>
    <d v="2015-04-25T09:53:39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x v="982"/>
    <n v="53.289473684210527"/>
    <x v="1"/>
    <x v="6"/>
    <x v="3809"/>
    <x v="0"/>
    <x v="3"/>
    <d v="2014-07-30T23:00:00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x v="2732"/>
    <n v="70.230769230769226"/>
    <x v="1"/>
    <x v="6"/>
    <x v="3810"/>
    <x v="2"/>
    <x v="0"/>
    <d v="2015-03-21T19:22:38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x v="2733"/>
    <n v="43.421052631578945"/>
    <x v="1"/>
    <x v="6"/>
    <x v="3811"/>
    <x v="6"/>
    <x v="2"/>
    <d v="2016-05-31T11:00:00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x v="1708"/>
    <n v="199.18181818181819"/>
    <x v="1"/>
    <x v="6"/>
    <x v="3812"/>
    <x v="6"/>
    <x v="0"/>
    <d v="2015-06-01T03:59:0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x v="2734"/>
    <n v="78.518148148148143"/>
    <x v="1"/>
    <x v="6"/>
    <x v="3813"/>
    <x v="5"/>
    <x v="2"/>
    <d v="2016-06-14T21:43:00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x v="2735"/>
    <n v="61.823529411764703"/>
    <x v="1"/>
    <x v="6"/>
    <x v="3814"/>
    <x v="2"/>
    <x v="0"/>
    <d v="2015-04-01T03:59:00"/>
    <s v="Apr"/>
    <s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x v="2736"/>
    <n v="50.000500000000002"/>
    <x v="1"/>
    <x v="6"/>
    <x v="3815"/>
    <x v="3"/>
    <x v="0"/>
    <d v="2015-08-20T23:00:0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x v="2737"/>
    <n v="48.339729729729726"/>
    <x v="1"/>
    <x v="6"/>
    <x v="3816"/>
    <x v="0"/>
    <x v="3"/>
    <d v="2014-07-17T16:33:4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x v="75"/>
    <n v="107.25"/>
    <x v="1"/>
    <x v="6"/>
    <x v="3817"/>
    <x v="9"/>
    <x v="0"/>
    <d v="2015-10-24T03:59:0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x v="2738"/>
    <n v="57"/>
    <x v="1"/>
    <x v="6"/>
    <x v="3818"/>
    <x v="2"/>
    <x v="0"/>
    <d v="2015-03-12T19:13:02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x v="201"/>
    <n v="40.92307692307692"/>
    <x v="1"/>
    <x v="6"/>
    <x v="3819"/>
    <x v="0"/>
    <x v="0"/>
    <d v="2015-07-17T21:02:0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x v="2255"/>
    <n v="21.5"/>
    <x v="1"/>
    <x v="6"/>
    <x v="3820"/>
    <x v="0"/>
    <x v="0"/>
    <d v="2015-07-05T15:38:37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x v="2739"/>
    <n v="79.543478260869563"/>
    <x v="1"/>
    <x v="6"/>
    <x v="3821"/>
    <x v="11"/>
    <x v="0"/>
    <d v="2016-01-04T04:20:07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x v="2740"/>
    <n v="72.381578947368425"/>
    <x v="1"/>
    <x v="6"/>
    <x v="3822"/>
    <x v="4"/>
    <x v="0"/>
    <d v="2016-01-19T22:59:0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x v="938"/>
    <n v="64.634146341463421"/>
    <x v="1"/>
    <x v="6"/>
    <x v="3823"/>
    <x v="0"/>
    <x v="0"/>
    <d v="2015-07-20T03:59:0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x v="1277"/>
    <n v="38.571428571428569"/>
    <x v="1"/>
    <x v="6"/>
    <x v="3824"/>
    <x v="3"/>
    <x v="2"/>
    <d v="2016-08-01T13:41:00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x v="2741"/>
    <n v="107.57142857142857"/>
    <x v="1"/>
    <x v="6"/>
    <x v="3825"/>
    <x v="5"/>
    <x v="0"/>
    <d v="2015-06-17T01:40:14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x v="650"/>
    <n v="27.5"/>
    <x v="1"/>
    <x v="6"/>
    <x v="3826"/>
    <x v="6"/>
    <x v="0"/>
    <d v="2015-05-07T10:09:54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x v="2742"/>
    <n v="70.461538461538467"/>
    <x v="1"/>
    <x v="6"/>
    <x v="3827"/>
    <x v="1"/>
    <x v="0"/>
    <d v="2015-03-27T00:00:0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x v="31"/>
    <n v="178.57142857142858"/>
    <x v="1"/>
    <x v="6"/>
    <x v="3828"/>
    <x v="4"/>
    <x v="3"/>
    <d v="2014-12-31T13:39:47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x v="20"/>
    <n v="62.625"/>
    <x v="1"/>
    <x v="6"/>
    <x v="3829"/>
    <x v="10"/>
    <x v="2"/>
    <d v="2016-08-31T20:46:11"/>
    <s v="Aug"/>
    <s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x v="2743"/>
    <n v="75"/>
    <x v="1"/>
    <x v="6"/>
    <x v="3830"/>
    <x v="5"/>
    <x v="2"/>
    <d v="2016-05-27T17:46:51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x v="2744"/>
    <n v="58.901111111111113"/>
    <x v="1"/>
    <x v="6"/>
    <x v="3831"/>
    <x v="9"/>
    <x v="3"/>
    <d v="2014-11-05T21:22:25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x v="436"/>
    <n v="139.55555555555554"/>
    <x v="1"/>
    <x v="6"/>
    <x v="3832"/>
    <x v="1"/>
    <x v="2"/>
    <d v="2016-02-20T02:45:35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x v="988"/>
    <n v="70"/>
    <x v="1"/>
    <x v="6"/>
    <x v="3833"/>
    <x v="4"/>
    <x v="3"/>
    <d v="2014-12-01T19:09:00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x v="2745"/>
    <n v="57.385964912280699"/>
    <x v="1"/>
    <x v="6"/>
    <x v="3834"/>
    <x v="5"/>
    <x v="0"/>
    <d v="2015-06-18T10:41:07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x v="583"/>
    <n v="40"/>
    <x v="1"/>
    <x v="6"/>
    <x v="3835"/>
    <x v="7"/>
    <x v="2"/>
    <d v="2016-04-21T22:36:48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x v="2460"/>
    <n v="64.285714285714292"/>
    <x v="1"/>
    <x v="6"/>
    <x v="3836"/>
    <x v="3"/>
    <x v="2"/>
    <d v="2016-08-03T04:09:00"/>
    <s v="Aug"/>
    <s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x v="426"/>
    <n v="120.11764705882354"/>
    <x v="1"/>
    <x v="6"/>
    <x v="3837"/>
    <x v="5"/>
    <x v="0"/>
    <d v="2015-07-03T18:22:38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x v="2746"/>
    <n v="1008.24"/>
    <x v="1"/>
    <x v="6"/>
    <x v="3838"/>
    <x v="6"/>
    <x v="0"/>
    <d v="2015-05-22T17:03:29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x v="982"/>
    <n v="63.28125"/>
    <x v="1"/>
    <x v="6"/>
    <x v="3839"/>
    <x v="5"/>
    <x v="0"/>
    <d v="2015-07-30T03:25:24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x v="2747"/>
    <n v="21.666666666666668"/>
    <x v="1"/>
    <x v="6"/>
    <x v="3840"/>
    <x v="7"/>
    <x v="2"/>
    <d v="2016-03-28T15:50:29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x v="2748"/>
    <n v="25.647058823529413"/>
    <x v="1"/>
    <x v="6"/>
    <x v="3841"/>
    <x v="5"/>
    <x v="3"/>
    <d v="2014-07-20T18:51:27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x v="2749"/>
    <n v="47.695652173913047"/>
    <x v="1"/>
    <x v="6"/>
    <x v="3842"/>
    <x v="6"/>
    <x v="3"/>
    <d v="2014-05-11T11:50:52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x v="2750"/>
    <n v="56.05263157894737"/>
    <x v="1"/>
    <x v="6"/>
    <x v="3843"/>
    <x v="5"/>
    <x v="3"/>
    <d v="2014-06-01T01:44:24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x v="2751"/>
    <n v="81.319999999999993"/>
    <x v="1"/>
    <x v="6"/>
    <x v="3844"/>
    <x v="5"/>
    <x v="3"/>
    <d v="2014-06-03T06:59:00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x v="2752"/>
    <n v="70.166666666666671"/>
    <x v="1"/>
    <x v="6"/>
    <x v="3845"/>
    <x v="8"/>
    <x v="0"/>
    <d v="2015-10-01T15:02:54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x v="837"/>
    <n v="23.625"/>
    <x v="1"/>
    <x v="6"/>
    <x v="3846"/>
    <x v="8"/>
    <x v="3"/>
    <d v="2014-10-04T06:59:00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x v="2753"/>
    <n v="188.55555555555554"/>
    <x v="1"/>
    <x v="6"/>
    <x v="3847"/>
    <x v="0"/>
    <x v="0"/>
    <d v="2015-07-19T05:23:11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x v="2754"/>
    <n v="49.511627906976742"/>
    <x v="1"/>
    <x v="6"/>
    <x v="3848"/>
    <x v="8"/>
    <x v="0"/>
    <d v="2015-10-18T19:36:29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x v="2755"/>
    <n v="75.464285714285708"/>
    <x v="1"/>
    <x v="6"/>
    <x v="3849"/>
    <x v="5"/>
    <x v="0"/>
    <d v="2015-06-11T18:24:44"/>
    <s v="Jun"/>
    <s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x v="2756"/>
    <n v="9.5"/>
    <x v="1"/>
    <x v="6"/>
    <x v="3850"/>
    <x v="11"/>
    <x v="3"/>
    <d v="2015-01-01T02:59:0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x v="2757"/>
    <n v="35.5"/>
    <x v="1"/>
    <x v="6"/>
    <x v="3851"/>
    <x v="0"/>
    <x v="0"/>
    <d v="2015-07-17T10:32:59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x v="418"/>
    <n v="10"/>
    <x v="1"/>
    <x v="6"/>
    <x v="3852"/>
    <x v="7"/>
    <x v="0"/>
    <d v="2015-03-27T03:34:36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x v="2758"/>
    <n v="13"/>
    <x v="1"/>
    <x v="6"/>
    <x v="3853"/>
    <x v="3"/>
    <x v="3"/>
    <d v="2014-09-01T20:09:38"/>
    <s v="Sep"/>
    <s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x v="2759"/>
    <n v="89.4"/>
    <x v="1"/>
    <x v="6"/>
    <x v="3854"/>
    <x v="6"/>
    <x v="0"/>
    <d v="2015-05-09T21:14:18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x v="453"/>
    <n v="25"/>
    <x v="1"/>
    <x v="6"/>
    <x v="3855"/>
    <x v="2"/>
    <x v="0"/>
    <d v="2015-03-26T22:17:51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x v="459"/>
    <n v="1"/>
    <x v="1"/>
    <x v="6"/>
    <x v="3856"/>
    <x v="2"/>
    <x v="0"/>
    <d v="2015-03-08T16:50:03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x v="2760"/>
    <n v="65"/>
    <x v="1"/>
    <x v="6"/>
    <x v="3857"/>
    <x v="3"/>
    <x v="3"/>
    <d v="2014-08-01T17:12:00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x v="172"/>
    <n v="10"/>
    <x v="1"/>
    <x v="6"/>
    <x v="3858"/>
    <x v="5"/>
    <x v="0"/>
    <d v="2015-05-22T21:00:0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x v="167"/>
    <n v="1"/>
    <x v="1"/>
    <x v="6"/>
    <x v="3859"/>
    <x v="5"/>
    <x v="3"/>
    <d v="2014-06-25T21:00:00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x v="2761"/>
    <n v="81.538461538461533"/>
    <x v="1"/>
    <x v="6"/>
    <x v="3860"/>
    <x v="3"/>
    <x v="3"/>
    <d v="2014-08-12T15:51:50"/>
    <s v="Aug"/>
    <s v="2014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x v="152"/>
    <n v="100"/>
    <x v="1"/>
    <x v="6"/>
    <x v="3861"/>
    <x v="9"/>
    <x v="3"/>
    <d v="2014-11-12T21:47:00"/>
    <s v="Nov"/>
    <s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x v="473"/>
    <n v="1"/>
    <x v="1"/>
    <x v="6"/>
    <x v="3862"/>
    <x v="10"/>
    <x v="2"/>
    <d v="2016-09-12T16:59:00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x v="109"/>
    <e v="#DIV/0!"/>
    <x v="1"/>
    <x v="6"/>
    <x v="3863"/>
    <x v="8"/>
    <x v="0"/>
    <d v="2015-11-05T16:11:45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x v="444"/>
    <n v="20"/>
    <x v="1"/>
    <x v="6"/>
    <x v="3864"/>
    <x v="9"/>
    <x v="0"/>
    <d v="2015-11-17T22:24:14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x v="2762"/>
    <n v="46.428571428571431"/>
    <x v="1"/>
    <x v="6"/>
    <x v="3865"/>
    <x v="3"/>
    <x v="3"/>
    <d v="2014-08-30T05:30:00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x v="1219"/>
    <n v="5.5"/>
    <x v="1"/>
    <x v="6"/>
    <x v="3866"/>
    <x v="2"/>
    <x v="2"/>
    <d v="2016-03-23T03:29:00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x v="2763"/>
    <n v="50.2"/>
    <x v="1"/>
    <x v="6"/>
    <x v="3867"/>
    <x v="5"/>
    <x v="2"/>
    <d v="2016-06-18T19:32:19"/>
    <s v="Jun"/>
    <s v="201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x v="418"/>
    <n v="10"/>
    <x v="1"/>
    <x v="40"/>
    <x v="3868"/>
    <x v="10"/>
    <x v="3"/>
    <d v="2014-09-08T15:50:05"/>
    <s v="Sep"/>
    <s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x v="2764"/>
    <n v="30.133333333333333"/>
    <x v="1"/>
    <x v="40"/>
    <x v="3869"/>
    <x v="2"/>
    <x v="0"/>
    <d v="2015-03-14T03:11:0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x v="2154"/>
    <n v="150"/>
    <x v="1"/>
    <x v="40"/>
    <x v="3870"/>
    <x v="0"/>
    <x v="3"/>
    <d v="2014-07-03T04:07:58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x v="129"/>
    <n v="13.333333333333334"/>
    <x v="1"/>
    <x v="40"/>
    <x v="3871"/>
    <x v="1"/>
    <x v="1"/>
    <d v="2017-03-29T17:44:10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x v="109"/>
    <e v="#DIV/0!"/>
    <x v="1"/>
    <x v="40"/>
    <x v="3872"/>
    <x v="0"/>
    <x v="0"/>
    <d v="2015-08-14T03:29:56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x v="109"/>
    <e v="#DIV/0!"/>
    <x v="1"/>
    <x v="40"/>
    <x v="3873"/>
    <x v="8"/>
    <x v="0"/>
    <d v="2015-10-08T16:42: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x v="109"/>
    <e v="#DIV/0!"/>
    <x v="1"/>
    <x v="40"/>
    <x v="3874"/>
    <x v="1"/>
    <x v="0"/>
    <d v="2015-01-24T01:00:0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x v="109"/>
    <e v="#DIV/0!"/>
    <x v="1"/>
    <x v="40"/>
    <x v="3875"/>
    <x v="8"/>
    <x v="2"/>
    <d v="2016-09-03T10:00:00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x v="2765"/>
    <n v="44.760869565217391"/>
    <x v="1"/>
    <x v="40"/>
    <x v="3876"/>
    <x v="1"/>
    <x v="2"/>
    <d v="2016-02-02T14:58:48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x v="2766"/>
    <n v="88.642857142857139"/>
    <x v="1"/>
    <x v="40"/>
    <x v="3877"/>
    <x v="4"/>
    <x v="2"/>
    <d v="2016-12-08T16:15:5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x v="2767"/>
    <n v="10"/>
    <x v="1"/>
    <x v="40"/>
    <x v="3878"/>
    <x v="5"/>
    <x v="0"/>
    <d v="2015-06-30T03:59:0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x v="109"/>
    <e v="#DIV/0!"/>
    <x v="1"/>
    <x v="40"/>
    <x v="3879"/>
    <x v="11"/>
    <x v="3"/>
    <d v="2015-01-25T20:39:56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x v="2768"/>
    <n v="57.647058823529413"/>
    <x v="1"/>
    <x v="40"/>
    <x v="3880"/>
    <x v="0"/>
    <x v="3"/>
    <d v="2014-07-30T23:00:00"/>
    <s v="Jul"/>
    <s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x v="152"/>
    <n v="25"/>
    <x v="1"/>
    <x v="40"/>
    <x v="3881"/>
    <x v="1"/>
    <x v="1"/>
    <d v="2017-02-20T00:26:39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x v="109"/>
    <e v="#DIV/0!"/>
    <x v="1"/>
    <x v="40"/>
    <x v="3882"/>
    <x v="1"/>
    <x v="2"/>
    <d v="2016-01-31T23:03:00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x v="109"/>
    <e v="#DIV/0!"/>
    <x v="1"/>
    <x v="40"/>
    <x v="3883"/>
    <x v="10"/>
    <x v="3"/>
    <d v="2014-09-02T14:27:49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x v="109"/>
    <e v="#DIV/0!"/>
    <x v="1"/>
    <x v="40"/>
    <x v="3884"/>
    <x v="7"/>
    <x v="0"/>
    <d v="2015-03-27T17:59:52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x v="109"/>
    <e v="#DIV/0!"/>
    <x v="1"/>
    <x v="40"/>
    <x v="3885"/>
    <x v="6"/>
    <x v="2"/>
    <d v="2016-05-09T22:49:51"/>
    <s v="May"/>
    <s v="2016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x v="109"/>
    <e v="#DIV/0!"/>
    <x v="1"/>
    <x v="40"/>
    <x v="3886"/>
    <x v="4"/>
    <x v="3"/>
    <d v="2014-12-11T05:28:22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x v="1922"/>
    <n v="17.5"/>
    <x v="1"/>
    <x v="40"/>
    <x v="3887"/>
    <x v="7"/>
    <x v="0"/>
    <d v="2015-05-01T22:00:0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x v="2769"/>
    <n v="38.714285714285715"/>
    <x v="1"/>
    <x v="6"/>
    <x v="3888"/>
    <x v="1"/>
    <x v="1"/>
    <d v="2017-02-26T13:05:58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x v="2770"/>
    <n v="13.111111111111111"/>
    <x v="1"/>
    <x v="6"/>
    <x v="3889"/>
    <x v="11"/>
    <x v="3"/>
    <d v="2015-01-04T23:26:00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x v="2771"/>
    <n v="315.5"/>
    <x v="1"/>
    <x v="6"/>
    <x v="3890"/>
    <x v="0"/>
    <x v="0"/>
    <d v="2015-08-15T18:12:24"/>
    <s v="Aug"/>
    <s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x v="2164"/>
    <n v="37.142857142857146"/>
    <x v="1"/>
    <x v="6"/>
    <x v="3891"/>
    <x v="2"/>
    <x v="0"/>
    <d v="2015-03-23T04:59:0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x v="109"/>
    <e v="#DIV/0!"/>
    <x v="1"/>
    <x v="6"/>
    <x v="3892"/>
    <x v="10"/>
    <x v="3"/>
    <d v="2014-08-24T07:00:00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x v="2772"/>
    <n v="128.27380952380952"/>
    <x v="1"/>
    <x v="6"/>
    <x v="3893"/>
    <x v="5"/>
    <x v="3"/>
    <d v="2014-07-01T06:00:00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x v="2773"/>
    <n v="47.272727272727273"/>
    <x v="1"/>
    <x v="6"/>
    <x v="3894"/>
    <x v="4"/>
    <x v="2"/>
    <d v="2016-12-06T04:59:00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x v="152"/>
    <n v="50"/>
    <x v="1"/>
    <x v="6"/>
    <x v="3895"/>
    <x v="1"/>
    <x v="0"/>
    <d v="2015-02-28T06:00:18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x v="2774"/>
    <n v="42.5"/>
    <x v="1"/>
    <x v="6"/>
    <x v="3896"/>
    <x v="0"/>
    <x v="3"/>
    <d v="2014-06-17T04:36:18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x v="2775"/>
    <n v="44"/>
    <x v="1"/>
    <x v="6"/>
    <x v="3897"/>
    <x v="11"/>
    <x v="3"/>
    <d v="2015-01-08T20:58:0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x v="397"/>
    <n v="50.875"/>
    <x v="1"/>
    <x v="6"/>
    <x v="3898"/>
    <x v="3"/>
    <x v="0"/>
    <d v="2015-08-17T16:00:0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x v="2372"/>
    <n v="62.5"/>
    <x v="1"/>
    <x v="6"/>
    <x v="3899"/>
    <x v="3"/>
    <x v="3"/>
    <d v="2014-08-12T18:36:01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x v="2331"/>
    <n v="27"/>
    <x v="1"/>
    <x v="6"/>
    <x v="3900"/>
    <x v="5"/>
    <x v="0"/>
    <d v="2015-06-11T02:13:11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x v="1863"/>
    <n v="25"/>
    <x v="1"/>
    <x v="6"/>
    <x v="3901"/>
    <x v="4"/>
    <x v="0"/>
    <d v="2015-12-19T19:49:59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x v="2776"/>
    <n v="47.258064516129032"/>
    <x v="1"/>
    <x v="6"/>
    <x v="3902"/>
    <x v="9"/>
    <x v="2"/>
    <d v="2016-11-14T12:14:0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x v="109"/>
    <e v="#DIV/0!"/>
    <x v="1"/>
    <x v="6"/>
    <x v="3903"/>
    <x v="3"/>
    <x v="0"/>
    <d v="2015-08-14T19:38:00"/>
    <s v="Aug"/>
    <s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x v="479"/>
    <n v="1.5"/>
    <x v="1"/>
    <x v="6"/>
    <x v="3904"/>
    <x v="6"/>
    <x v="0"/>
    <d v="2015-04-15T05:04:0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x v="2777"/>
    <n v="24.714285714285715"/>
    <x v="1"/>
    <x v="6"/>
    <x v="3905"/>
    <x v="6"/>
    <x v="0"/>
    <d v="2015-06-11T23:00:0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x v="2778"/>
    <n v="63.125"/>
    <x v="1"/>
    <x v="6"/>
    <x v="3906"/>
    <x v="5"/>
    <x v="0"/>
    <d v="2015-06-26T13:25:0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x v="2779"/>
    <n v="38.25"/>
    <x v="1"/>
    <x v="6"/>
    <x v="3907"/>
    <x v="8"/>
    <x v="3"/>
    <d v="2014-10-26T20:08:00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x v="2780"/>
    <n v="16.25"/>
    <x v="1"/>
    <x v="6"/>
    <x v="3908"/>
    <x v="3"/>
    <x v="3"/>
    <d v="2014-07-29T03:14:56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x v="2781"/>
    <n v="33.75"/>
    <x v="1"/>
    <x v="6"/>
    <x v="3909"/>
    <x v="10"/>
    <x v="3"/>
    <d v="2014-09-11T08:37:22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x v="2782"/>
    <n v="61.666666666666664"/>
    <x v="1"/>
    <x v="6"/>
    <x v="3910"/>
    <x v="10"/>
    <x v="0"/>
    <d v="2015-09-07T18:09:57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x v="2783"/>
    <n v="83.138888888888886"/>
    <x v="1"/>
    <x v="6"/>
    <x v="3911"/>
    <x v="9"/>
    <x v="3"/>
    <d v="2014-11-26T20:29:37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x v="440"/>
    <n v="1"/>
    <x v="1"/>
    <x v="6"/>
    <x v="3912"/>
    <x v="2"/>
    <x v="0"/>
    <d v="2015-04-25T04:35:0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x v="709"/>
    <n v="142.85714285714286"/>
    <x v="1"/>
    <x v="6"/>
    <x v="3913"/>
    <x v="9"/>
    <x v="0"/>
    <d v="2015-11-30T06:04:09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x v="2784"/>
    <n v="33.666666666666664"/>
    <x v="1"/>
    <x v="6"/>
    <x v="3914"/>
    <x v="6"/>
    <x v="0"/>
    <d v="2015-05-10T22:59:0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x v="119"/>
    <n v="5"/>
    <x v="1"/>
    <x v="6"/>
    <x v="3915"/>
    <x v="5"/>
    <x v="2"/>
    <d v="2016-06-01T23:38:29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x v="109"/>
    <e v="#DIV/0!"/>
    <x v="1"/>
    <x v="6"/>
    <x v="3916"/>
    <x v="5"/>
    <x v="2"/>
    <d v="2016-06-03T11:19:1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x v="2785"/>
    <n v="10"/>
    <x v="1"/>
    <x v="6"/>
    <x v="3917"/>
    <x v="10"/>
    <x v="3"/>
    <d v="2014-09-11T12:39:21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x v="418"/>
    <n v="40"/>
    <x v="1"/>
    <x v="6"/>
    <x v="3918"/>
    <x v="3"/>
    <x v="3"/>
    <d v="2014-08-04T16:00:00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x v="2786"/>
    <n v="30"/>
    <x v="1"/>
    <x v="6"/>
    <x v="3919"/>
    <x v="11"/>
    <x v="0"/>
    <d v="2016-01-18T00:00:0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x v="2331"/>
    <n v="45"/>
    <x v="1"/>
    <x v="6"/>
    <x v="3920"/>
    <x v="9"/>
    <x v="2"/>
    <d v="2016-11-13T10:17:40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x v="109"/>
    <e v="#DIV/0!"/>
    <x v="1"/>
    <x v="6"/>
    <x v="3921"/>
    <x v="9"/>
    <x v="3"/>
    <d v="2014-10-26T18:00:00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x v="2787"/>
    <n v="10.166666666666666"/>
    <x v="1"/>
    <x v="6"/>
    <x v="3922"/>
    <x v="1"/>
    <x v="0"/>
    <d v="2015-03-02T23:00:0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x v="2788"/>
    <n v="81.411764705882348"/>
    <x v="1"/>
    <x v="6"/>
    <x v="3923"/>
    <x v="7"/>
    <x v="0"/>
    <d v="2015-04-09T23:31:11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x v="2789"/>
    <n v="57.25"/>
    <x v="1"/>
    <x v="6"/>
    <x v="3924"/>
    <x v="5"/>
    <x v="3"/>
    <d v="2014-06-26T23:02:02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x v="709"/>
    <n v="5"/>
    <x v="1"/>
    <x v="6"/>
    <x v="3925"/>
    <x v="0"/>
    <x v="3"/>
    <d v="2014-07-30T20:53:59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x v="715"/>
    <n v="15"/>
    <x v="1"/>
    <x v="6"/>
    <x v="3926"/>
    <x v="4"/>
    <x v="3"/>
    <d v="2014-12-27T02:02:28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x v="460"/>
    <n v="12.5"/>
    <x v="1"/>
    <x v="6"/>
    <x v="3927"/>
    <x v="3"/>
    <x v="3"/>
    <d v="2014-08-09T06:25:04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x v="2790"/>
    <n v="93"/>
    <x v="1"/>
    <x v="6"/>
    <x v="3928"/>
    <x v="8"/>
    <x v="0"/>
    <d v="2015-10-16T04:59:0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x v="2791"/>
    <n v="32.357142857142854"/>
    <x v="1"/>
    <x v="6"/>
    <x v="3929"/>
    <x v="10"/>
    <x v="2"/>
    <d v="2016-09-18T19:51:05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x v="109"/>
    <e v="#DIV/0!"/>
    <x v="1"/>
    <x v="6"/>
    <x v="3930"/>
    <x v="7"/>
    <x v="2"/>
    <d v="2016-04-01T06:00:00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x v="109"/>
    <e v="#DIV/0!"/>
    <x v="1"/>
    <x v="6"/>
    <x v="3931"/>
    <x v="10"/>
    <x v="0"/>
    <d v="2015-09-06T03:38:27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x v="2792"/>
    <n v="1"/>
    <x v="1"/>
    <x v="6"/>
    <x v="3932"/>
    <x v="2"/>
    <x v="2"/>
    <d v="2016-03-16T03:02:44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x v="2793"/>
    <n v="91.833333333333329"/>
    <x v="1"/>
    <x v="6"/>
    <x v="3933"/>
    <x v="0"/>
    <x v="2"/>
    <d v="2016-07-17T00:43:00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x v="1324"/>
    <n v="45.833333333333336"/>
    <x v="1"/>
    <x v="6"/>
    <x v="3934"/>
    <x v="10"/>
    <x v="0"/>
    <d v="2015-10-01T13:00:0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x v="2794"/>
    <n v="57.173913043478258"/>
    <x v="1"/>
    <x v="6"/>
    <x v="3935"/>
    <x v="10"/>
    <x v="0"/>
    <d v="2015-10-04T15:45:46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x v="109"/>
    <e v="#DIV/0!"/>
    <x v="1"/>
    <x v="6"/>
    <x v="3936"/>
    <x v="4"/>
    <x v="2"/>
    <d v="2016-12-01T07:18:40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x v="2795"/>
    <n v="248.5"/>
    <x v="1"/>
    <x v="6"/>
    <x v="3937"/>
    <x v="0"/>
    <x v="2"/>
    <d v="2016-07-11T15:09:20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x v="2796"/>
    <n v="79.400000000000006"/>
    <x v="1"/>
    <x v="6"/>
    <x v="3938"/>
    <x v="5"/>
    <x v="0"/>
    <d v="2015-06-27T21:44:14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x v="370"/>
    <n v="5"/>
    <x v="1"/>
    <x v="6"/>
    <x v="3939"/>
    <x v="9"/>
    <x v="3"/>
    <d v="2014-10-07T04:30:00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x v="881"/>
    <n v="5.5"/>
    <x v="1"/>
    <x v="6"/>
    <x v="3940"/>
    <x v="4"/>
    <x v="3"/>
    <d v="2015-01-02T11:49:11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x v="957"/>
    <n v="25"/>
    <x v="1"/>
    <x v="6"/>
    <x v="3941"/>
    <x v="9"/>
    <x v="3"/>
    <d v="2014-11-25T01:00:00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x v="109"/>
    <e v="#DIV/0!"/>
    <x v="1"/>
    <x v="6"/>
    <x v="3942"/>
    <x v="6"/>
    <x v="0"/>
    <d v="2015-06-16T21:41:54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x v="2797"/>
    <n v="137.07692307692307"/>
    <x v="1"/>
    <x v="6"/>
    <x v="3943"/>
    <x v="9"/>
    <x v="0"/>
    <d v="2015-11-02T16:50:0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x v="109"/>
    <e v="#DIV/0!"/>
    <x v="1"/>
    <x v="6"/>
    <x v="3944"/>
    <x v="3"/>
    <x v="0"/>
    <d v="2015-08-27T15:54:35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x v="1161"/>
    <n v="5"/>
    <x v="1"/>
    <x v="6"/>
    <x v="3945"/>
    <x v="6"/>
    <x v="0"/>
    <d v="2015-05-15T19:14:28"/>
    <s v="May"/>
    <s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x v="140"/>
    <n v="39"/>
    <x v="1"/>
    <x v="6"/>
    <x v="3946"/>
    <x v="1"/>
    <x v="0"/>
    <d v="2015-02-28T08:00:0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x v="2798"/>
    <n v="50.5"/>
    <x v="1"/>
    <x v="6"/>
    <x v="3947"/>
    <x v="8"/>
    <x v="2"/>
    <d v="2016-10-02T03:25:44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x v="109"/>
    <e v="#DIV/0!"/>
    <x v="1"/>
    <x v="6"/>
    <x v="3948"/>
    <x v="3"/>
    <x v="3"/>
    <d v="2014-09-07T07:48:4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x v="2799"/>
    <n v="49.28125"/>
    <x v="1"/>
    <x v="6"/>
    <x v="3949"/>
    <x v="1"/>
    <x v="0"/>
    <d v="2015-02-11T02:53:41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x v="895"/>
    <n v="25"/>
    <x v="1"/>
    <x v="6"/>
    <x v="3950"/>
    <x v="7"/>
    <x v="2"/>
    <d v="2016-04-08T18:35:00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x v="2800"/>
    <n v="1"/>
    <x v="1"/>
    <x v="6"/>
    <x v="3951"/>
    <x v="7"/>
    <x v="2"/>
    <d v="2016-05-03T18:49:0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x v="2801"/>
    <n v="25"/>
    <x v="1"/>
    <x v="6"/>
    <x v="3952"/>
    <x v="10"/>
    <x v="0"/>
    <d v="2015-10-26T18:58:1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x v="109"/>
    <e v="#DIV/0!"/>
    <x v="1"/>
    <x v="6"/>
    <x v="3953"/>
    <x v="0"/>
    <x v="2"/>
    <d v="2016-07-29T23:29:00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x v="109"/>
    <e v="#DIV/0!"/>
    <x v="1"/>
    <x v="6"/>
    <x v="3954"/>
    <x v="5"/>
    <x v="3"/>
    <d v="2014-07-14T15:37:4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x v="2802"/>
    <n v="53.125"/>
    <x v="1"/>
    <x v="6"/>
    <x v="3955"/>
    <x v="9"/>
    <x v="0"/>
    <d v="2015-11-28T21:22:21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x v="109"/>
    <e v="#DIV/0!"/>
    <x v="1"/>
    <x v="6"/>
    <x v="3956"/>
    <x v="7"/>
    <x v="2"/>
    <d v="2016-04-25T00:20:00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x v="1866"/>
    <n v="7"/>
    <x v="1"/>
    <x v="6"/>
    <x v="3957"/>
    <x v="5"/>
    <x v="2"/>
    <d v="2016-07-08T23:25:54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x v="2803"/>
    <n v="40.0625"/>
    <x v="1"/>
    <x v="6"/>
    <x v="3958"/>
    <x v="0"/>
    <x v="3"/>
    <d v="2014-08-02T14:00:00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x v="695"/>
    <n v="24.333333333333332"/>
    <x v="1"/>
    <x v="6"/>
    <x v="3959"/>
    <x v="10"/>
    <x v="3"/>
    <d v="2014-09-28T18:55:56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x v="1835"/>
    <n v="11.25"/>
    <x v="1"/>
    <x v="6"/>
    <x v="3960"/>
    <x v="11"/>
    <x v="0"/>
    <d v="2016-01-03T20:17:36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x v="714"/>
    <n v="10.5"/>
    <x v="1"/>
    <x v="6"/>
    <x v="3961"/>
    <x v="6"/>
    <x v="3"/>
    <d v="2014-05-08T21:23:30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x v="2804"/>
    <n v="15"/>
    <x v="1"/>
    <x v="6"/>
    <x v="3962"/>
    <x v="4"/>
    <x v="0"/>
    <d v="2015-11-28T14:54:54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x v="109"/>
    <e v="#DIV/0!"/>
    <x v="1"/>
    <x v="6"/>
    <x v="3963"/>
    <x v="9"/>
    <x v="0"/>
    <d v="2015-11-18T04:41:57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x v="2805"/>
    <n v="42"/>
    <x v="1"/>
    <x v="6"/>
    <x v="3964"/>
    <x v="2"/>
    <x v="0"/>
    <d v="2015-04-19T16:19:46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x v="2100"/>
    <n v="71.25"/>
    <x v="1"/>
    <x v="6"/>
    <x v="3965"/>
    <x v="2"/>
    <x v="2"/>
    <d v="2016-04-14T04:39:40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x v="722"/>
    <n v="22.5"/>
    <x v="1"/>
    <x v="6"/>
    <x v="3966"/>
    <x v="0"/>
    <x v="3"/>
    <d v="2014-07-24T02:59:00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x v="2806"/>
    <n v="41"/>
    <x v="1"/>
    <x v="6"/>
    <x v="3967"/>
    <x v="2"/>
    <x v="1"/>
    <d v="2017-03-06T06:58:27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x v="2807"/>
    <n v="47.909090909090907"/>
    <x v="1"/>
    <x v="6"/>
    <x v="3968"/>
    <x v="7"/>
    <x v="2"/>
    <d v="2016-05-22T19:34:33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x v="2808"/>
    <n v="35.166666666666664"/>
    <x v="1"/>
    <x v="6"/>
    <x v="3969"/>
    <x v="10"/>
    <x v="2"/>
    <d v="2016-08-29T03:55:00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x v="2809"/>
    <n v="5.5"/>
    <x v="1"/>
    <x v="6"/>
    <x v="3970"/>
    <x v="7"/>
    <x v="2"/>
    <d v="2016-04-17T20:43:31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x v="2810"/>
    <n v="22.666666666666668"/>
    <x v="1"/>
    <x v="6"/>
    <x v="3971"/>
    <x v="0"/>
    <x v="3"/>
    <d v="2014-07-21T12:52:06"/>
    <s v="Jul"/>
    <s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x v="2811"/>
    <n v="26.375"/>
    <x v="1"/>
    <x v="6"/>
    <x v="3972"/>
    <x v="11"/>
    <x v="3"/>
    <d v="2015-02-06T01:37:14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x v="2812"/>
    <n v="105.54054054054055"/>
    <x v="1"/>
    <x v="6"/>
    <x v="3973"/>
    <x v="6"/>
    <x v="2"/>
    <d v="2016-05-09T04:00:00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x v="2149"/>
    <n v="29.09090909090909"/>
    <x v="1"/>
    <x v="6"/>
    <x v="3974"/>
    <x v="5"/>
    <x v="2"/>
    <d v="2016-06-02T13:07:28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x v="109"/>
    <e v="#DIV/0!"/>
    <x v="1"/>
    <x v="6"/>
    <x v="3975"/>
    <x v="0"/>
    <x v="2"/>
    <d v="2016-07-13T20:48:18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x v="2813"/>
    <n v="62"/>
    <x v="1"/>
    <x v="6"/>
    <x v="3976"/>
    <x v="3"/>
    <x v="3"/>
    <d v="2014-08-01T07:00:00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x v="2814"/>
    <n v="217.5"/>
    <x v="1"/>
    <x v="6"/>
    <x v="3977"/>
    <x v="0"/>
    <x v="2"/>
    <d v="2016-07-22T18:55:3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x v="2815"/>
    <n v="26.75"/>
    <x v="1"/>
    <x v="6"/>
    <x v="3978"/>
    <x v="11"/>
    <x v="3"/>
    <d v="2015-01-31T15:25:5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x v="2816"/>
    <n v="18.333333333333332"/>
    <x v="1"/>
    <x v="6"/>
    <x v="3979"/>
    <x v="7"/>
    <x v="0"/>
    <d v="2015-03-29T20:00:0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x v="2693"/>
    <n v="64.285714285714292"/>
    <x v="1"/>
    <x v="6"/>
    <x v="3980"/>
    <x v="0"/>
    <x v="3"/>
    <d v="2014-07-05T14:22:27"/>
    <s v="Jul"/>
    <s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x v="2817"/>
    <n v="175"/>
    <x v="1"/>
    <x v="6"/>
    <x v="3981"/>
    <x v="5"/>
    <x v="2"/>
    <d v="2016-07-17T04:19:09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x v="143"/>
    <n v="34"/>
    <x v="1"/>
    <x v="6"/>
    <x v="3982"/>
    <x v="5"/>
    <x v="0"/>
    <d v="2015-07-07T19:26:2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x v="2818"/>
    <n v="84.282608695652172"/>
    <x v="1"/>
    <x v="6"/>
    <x v="3983"/>
    <x v="6"/>
    <x v="3"/>
    <d v="2014-05-20T06:59:00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x v="2819"/>
    <n v="9.5"/>
    <x v="1"/>
    <x v="6"/>
    <x v="3984"/>
    <x v="9"/>
    <x v="3"/>
    <d v="2014-11-08T00:00:00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x v="2803"/>
    <n v="33.736842105263158"/>
    <x v="1"/>
    <x v="6"/>
    <x v="3985"/>
    <x v="1"/>
    <x v="2"/>
    <d v="2016-02-20T21:05:00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x v="2820"/>
    <n v="37.53846153846154"/>
    <x v="1"/>
    <x v="6"/>
    <x v="3986"/>
    <x v="6"/>
    <x v="2"/>
    <d v="2016-05-06T13:04:00"/>
    <s v="May"/>
    <s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x v="2821"/>
    <n v="11.615384615384615"/>
    <x v="1"/>
    <x v="6"/>
    <x v="3987"/>
    <x v="5"/>
    <x v="3"/>
    <d v="2014-05-16T22:11:30"/>
    <s v="May"/>
    <s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x v="2822"/>
    <n v="8"/>
    <x v="1"/>
    <x v="6"/>
    <x v="3988"/>
    <x v="10"/>
    <x v="0"/>
    <d v="2015-08-29T01:56:53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x v="109"/>
    <e v="#DIV/0!"/>
    <x v="1"/>
    <x v="6"/>
    <x v="3989"/>
    <x v="9"/>
    <x v="0"/>
    <d v="2015-11-08T18:59:41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x v="2823"/>
    <n v="23"/>
    <x v="1"/>
    <x v="6"/>
    <x v="3990"/>
    <x v="2"/>
    <x v="2"/>
    <d v="2016-03-02T16:08:13"/>
    <s v="Mar"/>
    <s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x v="143"/>
    <n v="100"/>
    <x v="1"/>
    <x v="6"/>
    <x v="3991"/>
    <x v="5"/>
    <x v="0"/>
    <d v="2015-05-31T15:28:02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x v="2824"/>
    <n v="60.111111111111114"/>
    <x v="1"/>
    <x v="6"/>
    <x v="3992"/>
    <x v="9"/>
    <x v="0"/>
    <d v="2015-12-11T23:34:19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x v="130"/>
    <n v="3"/>
    <x v="1"/>
    <x v="6"/>
    <x v="3993"/>
    <x v="6"/>
    <x v="0"/>
    <d v="2015-05-13T20:45:12"/>
    <s v="May"/>
    <s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x v="1161"/>
    <n v="5"/>
    <x v="1"/>
    <x v="6"/>
    <x v="3994"/>
    <x v="0"/>
    <x v="3"/>
    <d v="2014-07-19T09:21:30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x v="2825"/>
    <n v="17.5"/>
    <x v="1"/>
    <x v="6"/>
    <x v="3995"/>
    <x v="1"/>
    <x v="0"/>
    <d v="2015-02-14T11:27:0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x v="2826"/>
    <n v="29.235294117647058"/>
    <x v="1"/>
    <x v="6"/>
    <x v="3996"/>
    <x v="4"/>
    <x v="3"/>
    <d v="2014-11-20T16:04:00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x v="109"/>
    <e v="#DIV/0!"/>
    <x v="1"/>
    <x v="6"/>
    <x v="3997"/>
    <x v="7"/>
    <x v="0"/>
    <d v="2015-04-05T08:23:41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x v="2827"/>
    <n v="59.583333333333336"/>
    <x v="1"/>
    <x v="6"/>
    <x v="3998"/>
    <x v="2"/>
    <x v="0"/>
    <d v="2015-03-28T22:07:06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x v="2828"/>
    <n v="82.571428571428569"/>
    <x v="1"/>
    <x v="6"/>
    <x v="3999"/>
    <x v="3"/>
    <x v="3"/>
    <d v="2014-08-31T19:51:49"/>
    <s v="Aug"/>
    <s v="2014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x v="415"/>
    <n v="10"/>
    <x v="1"/>
    <x v="6"/>
    <x v="4000"/>
    <x v="7"/>
    <x v="2"/>
    <d v="2016-05-07T14:29:18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x v="2821"/>
    <n v="32.357142857142854"/>
    <x v="1"/>
    <x v="6"/>
    <x v="4001"/>
    <x v="2"/>
    <x v="1"/>
    <d v="2017-03-01T19:00:00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x v="1861"/>
    <n v="5.75"/>
    <x v="1"/>
    <x v="6"/>
    <x v="4002"/>
    <x v="10"/>
    <x v="3"/>
    <d v="2014-09-27T01:02:41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x v="2829"/>
    <n v="100.5"/>
    <x v="1"/>
    <x v="6"/>
    <x v="4003"/>
    <x v="1"/>
    <x v="0"/>
    <d v="2015-02-15T14:05:47"/>
    <s v="Feb"/>
    <s v="201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x v="418"/>
    <n v="1"/>
    <x v="1"/>
    <x v="6"/>
    <x v="4004"/>
    <x v="8"/>
    <x v="3"/>
    <d v="2014-10-08T03:54:17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x v="843"/>
    <n v="20"/>
    <x v="1"/>
    <x v="6"/>
    <x v="4005"/>
    <x v="10"/>
    <x v="3"/>
    <d v="2014-10-20T19:23:05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x v="440"/>
    <n v="2"/>
    <x v="1"/>
    <x v="6"/>
    <x v="4006"/>
    <x v="1"/>
    <x v="2"/>
    <d v="2016-02-16T18:33:07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x v="1161"/>
    <n v="5"/>
    <x v="1"/>
    <x v="6"/>
    <x v="4007"/>
    <x v="3"/>
    <x v="3"/>
    <d v="2014-08-26T16:28:00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x v="733"/>
    <n v="15"/>
    <x v="1"/>
    <x v="6"/>
    <x v="4008"/>
    <x v="0"/>
    <x v="0"/>
    <d v="2015-07-22T23:08:27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x v="2830"/>
    <n v="25"/>
    <x v="1"/>
    <x v="6"/>
    <x v="4009"/>
    <x v="3"/>
    <x v="3"/>
    <d v="2014-09-09T16:49:20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x v="2831"/>
    <n v="45.842105263157897"/>
    <x v="1"/>
    <x v="6"/>
    <x v="4010"/>
    <x v="9"/>
    <x v="3"/>
    <d v="2014-10-26T18:29:26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x v="2832"/>
    <n v="4.75"/>
    <x v="1"/>
    <x v="6"/>
    <x v="4011"/>
    <x v="11"/>
    <x v="3"/>
    <d v="2015-01-28T13:04:38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x v="109"/>
    <e v="#DIV/0!"/>
    <x v="1"/>
    <x v="6"/>
    <x v="4012"/>
    <x v="6"/>
    <x v="0"/>
    <d v="2015-05-02T13:04:09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x v="698"/>
    <n v="13"/>
    <x v="1"/>
    <x v="6"/>
    <x v="4013"/>
    <x v="1"/>
    <x v="0"/>
    <d v="2015-02-16T07:13:43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x v="109"/>
    <e v="#DIV/0!"/>
    <x v="1"/>
    <x v="6"/>
    <x v="4014"/>
    <x v="2"/>
    <x v="2"/>
    <d v="2016-03-05T05:54:29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x v="107"/>
    <n v="1"/>
    <x v="1"/>
    <x v="6"/>
    <x v="4015"/>
    <x v="0"/>
    <x v="0"/>
    <d v="2015-07-19T18:44:23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x v="111"/>
    <n v="10"/>
    <x v="1"/>
    <x v="6"/>
    <x v="4016"/>
    <x v="10"/>
    <x v="3"/>
    <d v="2014-09-17T20:56:40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x v="857"/>
    <n v="52.5"/>
    <x v="1"/>
    <x v="6"/>
    <x v="4017"/>
    <x v="10"/>
    <x v="3"/>
    <d v="2014-09-04T16:07:54"/>
    <s v="Sep"/>
    <s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x v="2780"/>
    <n v="32.5"/>
    <x v="1"/>
    <x v="6"/>
    <x v="4018"/>
    <x v="8"/>
    <x v="2"/>
    <d v="2016-10-07T21:51:48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x v="2833"/>
    <n v="7.25"/>
    <x v="1"/>
    <x v="6"/>
    <x v="4019"/>
    <x v="2"/>
    <x v="2"/>
    <d v="2016-04-15T16:28:00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x v="2834"/>
    <n v="33.333333333333336"/>
    <x v="1"/>
    <x v="6"/>
    <x v="4020"/>
    <x v="2"/>
    <x v="0"/>
    <d v="2015-03-24T03:34:59"/>
    <s v="Mar"/>
    <s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x v="1863"/>
    <n v="62.5"/>
    <x v="1"/>
    <x v="6"/>
    <x v="4021"/>
    <x v="10"/>
    <x v="3"/>
    <d v="2014-10-26T21:52:38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x v="2835"/>
    <n v="63.558375634517766"/>
    <x v="1"/>
    <x v="6"/>
    <x v="4022"/>
    <x v="11"/>
    <x v="3"/>
    <d v="2015-02-01T02:54:00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x v="109"/>
    <e v="#DIV/0!"/>
    <x v="1"/>
    <x v="6"/>
    <x v="4023"/>
    <x v="2"/>
    <x v="2"/>
    <d v="2016-03-24T22:59:23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x v="2372"/>
    <n v="10"/>
    <x v="1"/>
    <x v="6"/>
    <x v="4024"/>
    <x v="10"/>
    <x v="0"/>
    <d v="2015-08-31T16:04:57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x v="152"/>
    <n v="62.5"/>
    <x v="1"/>
    <x v="6"/>
    <x v="4025"/>
    <x v="5"/>
    <x v="0"/>
    <d v="2015-07-26T05:42:16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x v="109"/>
    <e v="#DIV/0!"/>
    <x v="1"/>
    <x v="6"/>
    <x v="4026"/>
    <x v="9"/>
    <x v="0"/>
    <d v="2015-12-04T16:43:59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x v="2836"/>
    <n v="30.714285714285715"/>
    <x v="1"/>
    <x v="6"/>
    <x v="4027"/>
    <x v="2"/>
    <x v="1"/>
    <d v="2017-02-23T01:00:00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x v="2837"/>
    <n v="51"/>
    <x v="1"/>
    <x v="6"/>
    <x v="4028"/>
    <x v="5"/>
    <x v="3"/>
    <d v="2014-06-05T22:31:40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x v="109"/>
    <e v="#DIV/0!"/>
    <x v="1"/>
    <x v="6"/>
    <x v="4029"/>
    <x v="4"/>
    <x v="0"/>
    <d v="2015-12-14T00:36:1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x v="149"/>
    <n v="66.666666666666671"/>
    <x v="1"/>
    <x v="6"/>
    <x v="4030"/>
    <x v="1"/>
    <x v="2"/>
    <d v="2016-02-03T18:49:00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x v="109"/>
    <e v="#DIV/0!"/>
    <x v="1"/>
    <x v="6"/>
    <x v="4031"/>
    <x v="9"/>
    <x v="3"/>
    <d v="2014-12-18T15:02:44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x v="2838"/>
    <n v="59"/>
    <x v="1"/>
    <x v="6"/>
    <x v="4032"/>
    <x v="9"/>
    <x v="0"/>
    <d v="2015-12-15T20:25:16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x v="2839"/>
    <n v="65.340319148936175"/>
    <x v="1"/>
    <x v="6"/>
    <x v="4033"/>
    <x v="8"/>
    <x v="2"/>
    <d v="2016-10-02T09:00:00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x v="2840"/>
    <n v="100"/>
    <x v="1"/>
    <x v="6"/>
    <x v="4034"/>
    <x v="7"/>
    <x v="0"/>
    <d v="2015-04-03T21:44:10"/>
    <s v="Apr"/>
    <s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x v="2841"/>
    <n v="147.4"/>
    <x v="1"/>
    <x v="6"/>
    <x v="4035"/>
    <x v="8"/>
    <x v="3"/>
    <d v="2014-10-21T21:11:27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x v="2842"/>
    <n v="166.05882352941177"/>
    <x v="1"/>
    <x v="6"/>
    <x v="4036"/>
    <x v="0"/>
    <x v="3"/>
    <d v="2014-07-01T22:30:00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x v="2843"/>
    <n v="40"/>
    <x v="1"/>
    <x v="6"/>
    <x v="4037"/>
    <x v="5"/>
    <x v="2"/>
    <d v="2016-05-24T14:25:00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x v="2844"/>
    <n v="75.25"/>
    <x v="1"/>
    <x v="6"/>
    <x v="4038"/>
    <x v="10"/>
    <x v="3"/>
    <d v="2014-10-17T19:10:10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x v="137"/>
    <n v="60"/>
    <x v="1"/>
    <x v="6"/>
    <x v="4039"/>
    <x v="9"/>
    <x v="0"/>
    <d v="2015-12-01T05:59:0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x v="1296"/>
    <n v="1250"/>
    <x v="1"/>
    <x v="6"/>
    <x v="4040"/>
    <x v="5"/>
    <x v="0"/>
    <d v="2015-07-18T03:00:00"/>
    <s v="Jul"/>
    <s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x v="714"/>
    <n v="10.5"/>
    <x v="1"/>
    <x v="6"/>
    <x v="4041"/>
    <x v="3"/>
    <x v="2"/>
    <d v="2016-09-06T11:22:34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x v="2845"/>
    <n v="7"/>
    <x v="1"/>
    <x v="6"/>
    <x v="4042"/>
    <x v="11"/>
    <x v="3"/>
    <d v="2015-01-20T19:16:00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x v="109"/>
    <e v="#DIV/0!"/>
    <x v="1"/>
    <x v="6"/>
    <x v="4043"/>
    <x v="4"/>
    <x v="3"/>
    <d v="2014-11-20T22:58:45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x v="2846"/>
    <n v="56.25"/>
    <x v="1"/>
    <x v="6"/>
    <x v="4044"/>
    <x v="7"/>
    <x v="0"/>
    <d v="2015-04-10T05:00:0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x v="459"/>
    <n v="1"/>
    <x v="1"/>
    <x v="6"/>
    <x v="4045"/>
    <x v="3"/>
    <x v="3"/>
    <d v="2014-08-21T04:49:49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x v="2847"/>
    <n v="38.333333333333336"/>
    <x v="1"/>
    <x v="6"/>
    <x v="4046"/>
    <x v="8"/>
    <x v="3"/>
    <d v="2014-10-22T15:36:50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x v="727"/>
    <n v="27.5"/>
    <x v="1"/>
    <x v="6"/>
    <x v="4047"/>
    <x v="11"/>
    <x v="3"/>
    <d v="2015-01-11T01:00:00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x v="2848"/>
    <n v="32.978021978021978"/>
    <x v="1"/>
    <x v="6"/>
    <x v="4048"/>
    <x v="7"/>
    <x v="2"/>
    <d v="2016-04-11T11:13:07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x v="123"/>
    <n v="16"/>
    <x v="1"/>
    <x v="6"/>
    <x v="4049"/>
    <x v="0"/>
    <x v="0"/>
    <d v="2015-07-14T23:00:15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x v="2730"/>
    <n v="1"/>
    <x v="1"/>
    <x v="6"/>
    <x v="4050"/>
    <x v="8"/>
    <x v="3"/>
    <d v="2014-10-23T15:16:31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x v="109"/>
    <e v="#DIV/0!"/>
    <x v="1"/>
    <x v="6"/>
    <x v="4051"/>
    <x v="5"/>
    <x v="3"/>
    <d v="2014-05-09T06:53:00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x v="2849"/>
    <n v="86.615384615384613"/>
    <x v="1"/>
    <x v="6"/>
    <x v="4052"/>
    <x v="10"/>
    <x v="3"/>
    <d v="2014-10-13T21:05:16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x v="2850"/>
    <n v="55"/>
    <x v="1"/>
    <x v="6"/>
    <x v="4053"/>
    <x v="9"/>
    <x v="3"/>
    <d v="2014-11-15T20:00:00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x v="109"/>
    <e v="#DIV/0!"/>
    <x v="1"/>
    <x v="6"/>
    <x v="4054"/>
    <x v="10"/>
    <x v="2"/>
    <d v="2016-10-01T04:00:00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x v="2851"/>
    <n v="41.952380952380949"/>
    <x v="1"/>
    <x v="6"/>
    <x v="4055"/>
    <x v="5"/>
    <x v="3"/>
    <d v="2014-06-19T15:33:51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x v="2852"/>
    <n v="88.333333333333329"/>
    <x v="1"/>
    <x v="6"/>
    <x v="4056"/>
    <x v="0"/>
    <x v="2"/>
    <d v="2016-07-03T19:59:00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x v="2853"/>
    <n v="129.16666666666666"/>
    <x v="1"/>
    <x v="6"/>
    <x v="4057"/>
    <x v="4"/>
    <x v="0"/>
    <d v="2015-11-25T23:00:0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x v="2854"/>
    <n v="23.75"/>
    <x v="1"/>
    <x v="6"/>
    <x v="4058"/>
    <x v="7"/>
    <x v="2"/>
    <d v="2016-04-01T03:59:00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x v="453"/>
    <n v="35.714285714285715"/>
    <x v="1"/>
    <x v="6"/>
    <x v="4059"/>
    <x v="10"/>
    <x v="3"/>
    <d v="2014-09-16T03:00:00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x v="2855"/>
    <n v="57"/>
    <x v="1"/>
    <x v="6"/>
    <x v="4060"/>
    <x v="5"/>
    <x v="3"/>
    <d v="2014-06-23T16:00:00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x v="109"/>
    <e v="#DIV/0!"/>
    <x v="1"/>
    <x v="6"/>
    <x v="4061"/>
    <x v="2"/>
    <x v="2"/>
    <d v="2016-04-21T02:23:43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x v="2856"/>
    <n v="163.33333333333334"/>
    <x v="1"/>
    <x v="6"/>
    <x v="4062"/>
    <x v="0"/>
    <x v="2"/>
    <d v="2016-07-02T17:44:28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x v="2857"/>
    <n v="15"/>
    <x v="1"/>
    <x v="6"/>
    <x v="4063"/>
    <x v="5"/>
    <x v="3"/>
    <d v="2014-06-27T16:21:2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x v="2858"/>
    <n v="64.166666666666671"/>
    <x v="1"/>
    <x v="6"/>
    <x v="4064"/>
    <x v="7"/>
    <x v="0"/>
    <d v="2015-04-29T14:07:06"/>
    <s v="Apr"/>
    <s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x v="2859"/>
    <n v="6.75"/>
    <x v="1"/>
    <x v="6"/>
    <x v="4065"/>
    <x v="3"/>
    <x v="3"/>
    <d v="2014-08-12T22:50:11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x v="874"/>
    <n v="25"/>
    <x v="1"/>
    <x v="6"/>
    <x v="4066"/>
    <x v="6"/>
    <x v="2"/>
    <d v="2016-05-19T00:56:28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x v="2860"/>
    <n v="179.11764705882354"/>
    <x v="1"/>
    <x v="6"/>
    <x v="4067"/>
    <x v="10"/>
    <x v="0"/>
    <d v="2015-09-28T02:49:1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x v="460"/>
    <n v="34.950000000000003"/>
    <x v="1"/>
    <x v="6"/>
    <x v="4068"/>
    <x v="11"/>
    <x v="2"/>
    <d v="2017-01-13T23:05:00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x v="2861"/>
    <n v="33.07692307692308"/>
    <x v="1"/>
    <x v="6"/>
    <x v="4069"/>
    <x v="1"/>
    <x v="0"/>
    <d v="2015-02-28T12:00:0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x v="2862"/>
    <n v="27.5"/>
    <x v="1"/>
    <x v="6"/>
    <x v="4070"/>
    <x v="1"/>
    <x v="0"/>
    <d v="2015-03-01T03:00:0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x v="109"/>
    <e v="#DIV/0!"/>
    <x v="1"/>
    <x v="6"/>
    <x v="4071"/>
    <x v="4"/>
    <x v="2"/>
    <d v="2016-12-26T19:18:51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x v="177"/>
    <n v="2"/>
    <x v="1"/>
    <x v="6"/>
    <x v="4072"/>
    <x v="0"/>
    <x v="3"/>
    <d v="2014-08-21T18:35:11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x v="2863"/>
    <n v="18.5"/>
    <x v="1"/>
    <x v="6"/>
    <x v="4073"/>
    <x v="7"/>
    <x v="0"/>
    <d v="2015-05-09T04:00:0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x v="2864"/>
    <n v="35"/>
    <x v="1"/>
    <x v="6"/>
    <x v="4074"/>
    <x v="9"/>
    <x v="0"/>
    <d v="2015-11-05T14:16: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x v="2865"/>
    <n v="44.307692307692307"/>
    <x v="1"/>
    <x v="6"/>
    <x v="4075"/>
    <x v="5"/>
    <x v="3"/>
    <d v="2014-06-30T17:28:00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x v="109"/>
    <e v="#DIV/0!"/>
    <x v="1"/>
    <x v="6"/>
    <x v="4076"/>
    <x v="8"/>
    <x v="3"/>
    <d v="2014-10-21T19:51:00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x v="1159"/>
    <n v="222.5"/>
    <x v="1"/>
    <x v="6"/>
    <x v="4077"/>
    <x v="4"/>
    <x v="2"/>
    <d v="2016-12-21T17:03:14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x v="109"/>
    <e v="#DIV/0!"/>
    <x v="1"/>
    <x v="6"/>
    <x v="4078"/>
    <x v="11"/>
    <x v="2"/>
    <d v="2017-01-27T18:54:0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x v="874"/>
    <n v="5"/>
    <x v="1"/>
    <x v="6"/>
    <x v="4079"/>
    <x v="5"/>
    <x v="2"/>
    <d v="2016-06-19T22:32:01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x v="109"/>
    <e v="#DIV/0!"/>
    <x v="1"/>
    <x v="6"/>
    <x v="4080"/>
    <x v="5"/>
    <x v="2"/>
    <d v="2016-06-14T18:54:00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x v="2866"/>
    <n v="29.166666666666668"/>
    <x v="1"/>
    <x v="6"/>
    <x v="4081"/>
    <x v="2"/>
    <x v="0"/>
    <d v="2015-03-08T12:57:05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x v="172"/>
    <n v="1.5"/>
    <x v="1"/>
    <x v="6"/>
    <x v="4082"/>
    <x v="9"/>
    <x v="0"/>
    <d v="2015-11-14T23:00:0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x v="2867"/>
    <n v="126.5"/>
    <x v="1"/>
    <x v="6"/>
    <x v="4083"/>
    <x v="11"/>
    <x v="0"/>
    <d v="2016-01-14T18:16:56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x v="119"/>
    <n v="10"/>
    <x v="1"/>
    <x v="6"/>
    <x v="4084"/>
    <x v="8"/>
    <x v="2"/>
    <d v="2016-10-09T10:28:26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x v="2785"/>
    <n v="10"/>
    <x v="1"/>
    <x v="6"/>
    <x v="4085"/>
    <x v="2"/>
    <x v="0"/>
    <d v="2015-03-24T03:59:0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x v="609"/>
    <n v="9.4"/>
    <x v="1"/>
    <x v="6"/>
    <x v="4086"/>
    <x v="9"/>
    <x v="0"/>
    <d v="2015-11-21T04:00:00"/>
    <s v="Nov"/>
    <s v="2015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x v="109"/>
    <e v="#DIV/0!"/>
    <x v="1"/>
    <x v="6"/>
    <x v="4087"/>
    <x v="0"/>
    <x v="2"/>
    <d v="2016-07-17T17:49:46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x v="2868"/>
    <n v="72"/>
    <x v="1"/>
    <x v="6"/>
    <x v="4088"/>
    <x v="11"/>
    <x v="3"/>
    <d v="2015-01-16T10:26:00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x v="2869"/>
    <n v="30"/>
    <x v="1"/>
    <x v="6"/>
    <x v="4089"/>
    <x v="6"/>
    <x v="0"/>
    <d v="2015-05-31T17:35:0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x v="416"/>
    <n v="10.666666666666666"/>
    <x v="1"/>
    <x v="6"/>
    <x v="4090"/>
    <x v="3"/>
    <x v="0"/>
    <d v="2015-08-07T15:00:0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x v="782"/>
    <n v="25.5"/>
    <x v="1"/>
    <x v="6"/>
    <x v="4091"/>
    <x v="11"/>
    <x v="3"/>
    <d v="2015-01-16T12:09:11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x v="2870"/>
    <n v="20"/>
    <x v="1"/>
    <x v="6"/>
    <x v="4092"/>
    <x v="2"/>
    <x v="0"/>
    <d v="2015-04-05T03:40:47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x v="365"/>
    <n v="15"/>
    <x v="1"/>
    <x v="6"/>
    <x v="4093"/>
    <x v="0"/>
    <x v="0"/>
    <d v="2015-08-22T19:34:53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x v="2176"/>
    <n v="91.25"/>
    <x v="1"/>
    <x v="6"/>
    <x v="4094"/>
    <x v="8"/>
    <x v="3"/>
    <d v="2014-10-22T04:59:00"/>
    <s v="Oct"/>
    <s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x v="129"/>
    <n v="800"/>
    <x v="1"/>
    <x v="6"/>
    <x v="4095"/>
    <x v="4"/>
    <x v="2"/>
    <d v="2016-12-19T00:45:50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x v="2843"/>
    <n v="80"/>
    <x v="1"/>
    <x v="6"/>
    <x v="4096"/>
    <x v="1"/>
    <x v="1"/>
    <d v="2017-02-28T08:51:00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x v="109"/>
    <e v="#DIV/0!"/>
    <x v="1"/>
    <x v="6"/>
    <x v="4097"/>
    <x v="11"/>
    <x v="0"/>
    <d v="2016-01-31T23:55:00"/>
    <s v="Jan"/>
    <s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x v="109"/>
    <e v="#DIV/0!"/>
    <x v="1"/>
    <x v="6"/>
    <x v="4098"/>
    <x v="5"/>
    <x v="2"/>
    <d v="2016-06-04T17:19:57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x v="2871"/>
    <n v="50"/>
    <x v="1"/>
    <x v="6"/>
    <x v="4099"/>
    <x v="3"/>
    <x v="2"/>
    <d v="2016-09-02T20:24:33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x v="109"/>
    <e v="#DIV/0!"/>
    <x v="1"/>
    <x v="6"/>
    <x v="4100"/>
    <x v="9"/>
    <x v="3"/>
    <d v="2014-10-25T02:59:50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x v="109"/>
    <e v="#DIV/0!"/>
    <x v="1"/>
    <x v="6"/>
    <x v="4101"/>
    <x v="11"/>
    <x v="2"/>
    <d v="2017-01-25T21:41:2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x v="2872"/>
    <n v="22.833333333333332"/>
    <x v="1"/>
    <x v="6"/>
    <x v="4102"/>
    <x v="6"/>
    <x v="2"/>
    <d v="2016-05-15T20:21:13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x v="709"/>
    <n v="16.666666666666668"/>
    <x v="1"/>
    <x v="6"/>
    <x v="4103"/>
    <x v="3"/>
    <x v="0"/>
    <d v="2015-08-26T18:32:0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x v="2873"/>
    <n v="45.785714285714285"/>
    <x v="1"/>
    <x v="6"/>
    <x v="4104"/>
    <x v="8"/>
    <x v="2"/>
    <d v="2016-10-27T06:40:34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x v="2874"/>
    <n v="383.33333333333331"/>
    <x v="1"/>
    <x v="6"/>
    <x v="4105"/>
    <x v="4"/>
    <x v="2"/>
    <d v="2016-12-26T00:15:09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x v="2875"/>
    <n v="106.96969696969697"/>
    <x v="1"/>
    <x v="6"/>
    <x v="4106"/>
    <x v="2"/>
    <x v="0"/>
    <d v="2015-04-02T01:00:0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x v="2876"/>
    <n v="10.25"/>
    <x v="1"/>
    <x v="6"/>
    <x v="4107"/>
    <x v="8"/>
    <x v="3"/>
    <d v="2014-09-24T22:00:01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x v="2877"/>
    <n v="59"/>
    <x v="1"/>
    <x v="6"/>
    <x v="4108"/>
    <x v="2"/>
    <x v="1"/>
    <d v="2017-03-03T05:00:00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x v="109"/>
    <e v="#DIV/0!"/>
    <x v="1"/>
    <x v="6"/>
    <x v="4109"/>
    <x v="9"/>
    <x v="0"/>
    <d v="2015-11-29T13:56:44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x v="2878"/>
    <n v="14.333333333333334"/>
    <x v="1"/>
    <x v="6"/>
    <x v="4110"/>
    <x v="5"/>
    <x v="2"/>
    <d v="2016-07-21T15:02:31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x v="2879"/>
    <n v="15.666666666666666"/>
    <x v="1"/>
    <x v="6"/>
    <x v="4111"/>
    <x v="1"/>
    <x v="0"/>
    <d v="2015-02-24T03:15:4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x v="167"/>
    <n v="1"/>
    <x v="1"/>
    <x v="6"/>
    <x v="4112"/>
    <x v="1"/>
    <x v="2"/>
    <d v="2016-02-28T00:00:00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x v="418"/>
    <n v="1"/>
    <x v="1"/>
    <x v="6"/>
    <x v="4113"/>
    <x v="11"/>
    <x v="0"/>
    <d v="2016-01-08T06:34:0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1638-C5A1-7243-AB0C-DF5EF94793F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A88F-B14F-4F48-8016-2431B45854C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9C6A-B762-F949-95D8-B86E45D91F9E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E1293-85F2-C646-99E0-A11498EE7A57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3"/>
    </i>
    <i>
      <x v="1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7B7A-4576-7A49-9328-B9586ECC6CA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2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9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08E6-4161-894B-B8BE-199E6159FC95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B43" firstHeaderRow="1" firstDataRow="1" firstDataCol="1" rowPageCount="3" colPageCount="1"/>
  <pivotFields count="24"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3"/>
        <item x="2"/>
        <item h="1"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3">
    <pageField fld="16" hier="-1"/>
    <pageField fld="20" hier="-1"/>
    <pageField fld="5" hier="-1"/>
  </pageFields>
  <dataFields count="1">
    <dataField name="Sum of backers_count" fld="11" baseField="0" baseItem="0"/>
  </dataFields>
  <chartFormats count="1"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Y4115"/>
  <sheetViews>
    <sheetView tabSelected="1" zoomScale="70" zoomScaleNormal="70" workbookViewId="0"/>
  </sheetViews>
  <sheetFormatPr baseColWidth="10" defaultColWidth="8.83203125" defaultRowHeight="15"/>
  <cols>
    <col min="1" max="1" width="7.6640625" bestFit="1" customWidth="1"/>
    <col min="2" max="2" width="38.6640625" style="3" customWidth="1"/>
    <col min="3" max="3" width="40.5" style="3" customWidth="1"/>
    <col min="4" max="4" width="9.1640625" customWidth="1"/>
    <col min="5" max="5" width="12.5" bestFit="1" customWidth="1"/>
    <col min="6" max="6" width="10" bestFit="1" customWidth="1"/>
    <col min="7" max="7" width="12.1640625" bestFit="1" customWidth="1"/>
    <col min="8" max="8" width="13" bestFit="1" customWidth="1"/>
    <col min="9" max="9" width="13" hidden="1" customWidth="1"/>
    <col min="10" max="10" width="11.33203125" hidden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.1640625" customWidth="1"/>
    <col min="15" max="15" width="18.5" style="27" bestFit="1" customWidth="1"/>
    <col min="16" max="16" width="20" style="11" bestFit="1" customWidth="1"/>
    <col min="17" max="17" width="18.6640625" bestFit="1" customWidth="1"/>
    <col min="18" max="18" width="16.1640625" bestFit="1" customWidth="1"/>
    <col min="19" max="19" width="25.5" bestFit="1" customWidth="1"/>
    <col min="20" max="20" width="11.5" bestFit="1" customWidth="1"/>
    <col min="21" max="21" width="9.6640625" bestFit="1" customWidth="1"/>
    <col min="22" max="22" width="24.1640625" bestFit="1" customWidth="1"/>
    <col min="25" max="25" width="12.1640625" style="8" bestFit="1" customWidth="1"/>
  </cols>
  <sheetData>
    <row r="1" spans="1:25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9" t="s">
        <v>8307</v>
      </c>
      <c r="Q1" s="1" t="s">
        <v>8366</v>
      </c>
      <c r="R1" s="1" t="s">
        <v>8308</v>
      </c>
      <c r="S1" s="1" t="s">
        <v>8309</v>
      </c>
      <c r="T1" s="1" t="s">
        <v>8367</v>
      </c>
      <c r="U1" s="1" t="s">
        <v>8368</v>
      </c>
      <c r="V1" s="1" t="s">
        <v>8310</v>
      </c>
      <c r="W1" s="1" t="s">
        <v>8367</v>
      </c>
      <c r="X1" s="1" t="s">
        <v>8368</v>
      </c>
      <c r="Y1" s="17" t="s">
        <v>8421</v>
      </c>
    </row>
    <row r="2" spans="1:25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6">
        <f>E2/D2*100</f>
        <v>136.85882352941178</v>
      </c>
      <c r="P2" s="10">
        <f>IFERROR(E2/L2,0)</f>
        <v>63.917582417582416</v>
      </c>
      <c r="Q2" t="s">
        <v>8311</v>
      </c>
      <c r="R2" t="s">
        <v>8312</v>
      </c>
      <c r="S2" s="8">
        <f>(((J2/60)/60)/24)+DATE(1970,1,1)</f>
        <v>42177.007071759261</v>
      </c>
      <c r="T2" s="8" t="str">
        <f>TEXT(S2,"MMM")</f>
        <v>Jun</v>
      </c>
      <c r="U2" s="8" t="str">
        <f>TEXT(S2,"YYYY")</f>
        <v>2015</v>
      </c>
      <c r="V2" s="8">
        <f>(((I2/60)/60)/24)+DATE(1970,1,1)</f>
        <v>42208.125</v>
      </c>
      <c r="W2" s="8" t="str">
        <f>TEXT(V2,"MMM")</f>
        <v>Jul</v>
      </c>
      <c r="X2" s="8" t="str">
        <f>TEXT(V2,"YYYY")</f>
        <v>2015</v>
      </c>
      <c r="Y2" s="7">
        <f>DAY(V2-S2)</f>
        <v>31</v>
      </c>
    </row>
    <row r="3" spans="1:25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6">
        <f t="shared" ref="O3:O66" si="0">E3/D3*100</f>
        <v>142.60827250608273</v>
      </c>
      <c r="P3" s="10">
        <f t="shared" ref="P3:P66" si="1">IFERROR(E3/L3,0)</f>
        <v>185.48101265822785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 t="str">
        <f t="shared" ref="T3:T66" si="3">TEXT(S3,"MMM")</f>
        <v>Jan</v>
      </c>
      <c r="U3" s="8" t="str">
        <f t="shared" ref="U3:U66" si="4">TEXT(S3,"YYYY")</f>
        <v>2017</v>
      </c>
      <c r="V3" s="8">
        <f t="shared" ref="V3:V66" si="5">(((I3/60)/60)/24)+DATE(1970,1,1)</f>
        <v>42796.600497685184</v>
      </c>
      <c r="W3" s="8" t="str">
        <f t="shared" ref="W3:W66" si="6">TEXT(V3,"MMM")</f>
        <v>Mar</v>
      </c>
      <c r="X3" s="8" t="str">
        <f t="shared" ref="X3:X66" si="7">TEXT(V3,"YYYY")</f>
        <v>2017</v>
      </c>
      <c r="Y3" s="7">
        <f t="shared" ref="Y3:Y66" si="8">DAY(V3-S3)</f>
        <v>30</v>
      </c>
    </row>
    <row r="4" spans="1:25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6">
        <f t="shared" si="0"/>
        <v>105</v>
      </c>
      <c r="P4" s="10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 t="str">
        <f t="shared" si="3"/>
        <v>Feb</v>
      </c>
      <c r="U4" s="8" t="str">
        <f t="shared" si="4"/>
        <v>2016</v>
      </c>
      <c r="V4" s="8">
        <f t="shared" si="5"/>
        <v>42415.702349537038</v>
      </c>
      <c r="W4" s="8" t="str">
        <f t="shared" si="6"/>
        <v>Feb</v>
      </c>
      <c r="X4" s="8" t="str">
        <f t="shared" si="7"/>
        <v>2016</v>
      </c>
      <c r="Y4" s="7">
        <f t="shared" si="8"/>
        <v>10</v>
      </c>
    </row>
    <row r="5" spans="1:25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6">
        <f t="shared" si="0"/>
        <v>103.89999999999999</v>
      </c>
      <c r="P5" s="10">
        <f t="shared" si="1"/>
        <v>69.266666666666666</v>
      </c>
      <c r="Q5" t="s">
        <v>8311</v>
      </c>
      <c r="R5" t="s">
        <v>8312</v>
      </c>
      <c r="S5" s="8">
        <f t="shared" si="2"/>
        <v>41828.515127314815</v>
      </c>
      <c r="T5" s="8" t="str">
        <f t="shared" si="3"/>
        <v>Jul</v>
      </c>
      <c r="U5" s="8" t="str">
        <f t="shared" si="4"/>
        <v>2014</v>
      </c>
      <c r="V5" s="8">
        <f t="shared" si="5"/>
        <v>41858.515127314815</v>
      </c>
      <c r="W5" s="8" t="str">
        <f t="shared" si="6"/>
        <v>Aug</v>
      </c>
      <c r="X5" s="8" t="str">
        <f t="shared" si="7"/>
        <v>2014</v>
      </c>
      <c r="Y5" s="7">
        <f t="shared" si="8"/>
        <v>30</v>
      </c>
    </row>
    <row r="6" spans="1:25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6">
        <f t="shared" si="0"/>
        <v>122.99154545454545</v>
      </c>
      <c r="P6" s="10">
        <f t="shared" si="1"/>
        <v>190.55028169014085</v>
      </c>
      <c r="Q6" t="s">
        <v>8311</v>
      </c>
      <c r="R6" t="s">
        <v>8312</v>
      </c>
      <c r="S6" s="8">
        <f t="shared" si="2"/>
        <v>42327.834247685183</v>
      </c>
      <c r="T6" s="8" t="str">
        <f t="shared" si="3"/>
        <v>Nov</v>
      </c>
      <c r="U6" s="8" t="str">
        <f t="shared" si="4"/>
        <v>2015</v>
      </c>
      <c r="V6" s="8">
        <f t="shared" si="5"/>
        <v>42357.834247685183</v>
      </c>
      <c r="W6" s="8" t="str">
        <f t="shared" si="6"/>
        <v>Dec</v>
      </c>
      <c r="X6" s="8" t="str">
        <f t="shared" si="7"/>
        <v>2015</v>
      </c>
      <c r="Y6" s="7">
        <f t="shared" si="8"/>
        <v>30</v>
      </c>
    </row>
    <row r="7" spans="1:25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6">
        <f t="shared" si="0"/>
        <v>109.77744436109028</v>
      </c>
      <c r="P7" s="10">
        <f t="shared" si="1"/>
        <v>93.40425531914893</v>
      </c>
      <c r="Q7" t="s">
        <v>8311</v>
      </c>
      <c r="R7" t="s">
        <v>8312</v>
      </c>
      <c r="S7" s="8">
        <f t="shared" si="2"/>
        <v>42563.932951388888</v>
      </c>
      <c r="T7" s="8" t="str">
        <f t="shared" si="3"/>
        <v>Jul</v>
      </c>
      <c r="U7" s="8" t="str">
        <f t="shared" si="4"/>
        <v>2016</v>
      </c>
      <c r="V7" s="8">
        <f t="shared" si="5"/>
        <v>42580.232638888891</v>
      </c>
      <c r="W7" s="8" t="str">
        <f t="shared" si="6"/>
        <v>Jul</v>
      </c>
      <c r="X7" s="8" t="str">
        <f t="shared" si="7"/>
        <v>2016</v>
      </c>
      <c r="Y7" s="7">
        <f t="shared" si="8"/>
        <v>16</v>
      </c>
    </row>
    <row r="8" spans="1:25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6">
        <f t="shared" si="0"/>
        <v>106.4875</v>
      </c>
      <c r="P8" s="10">
        <f t="shared" si="1"/>
        <v>146.87931034482759</v>
      </c>
      <c r="Q8" t="s">
        <v>8311</v>
      </c>
      <c r="R8" t="s">
        <v>8312</v>
      </c>
      <c r="S8" s="8">
        <f t="shared" si="2"/>
        <v>41794.072337962964</v>
      </c>
      <c r="T8" s="8" t="str">
        <f t="shared" si="3"/>
        <v>Jun</v>
      </c>
      <c r="U8" s="8" t="str">
        <f t="shared" si="4"/>
        <v>2014</v>
      </c>
      <c r="V8" s="8">
        <f t="shared" si="5"/>
        <v>41804.072337962964</v>
      </c>
      <c r="W8" s="8" t="str">
        <f t="shared" si="6"/>
        <v>Jun</v>
      </c>
      <c r="X8" s="8" t="str">
        <f t="shared" si="7"/>
        <v>2014</v>
      </c>
      <c r="Y8" s="7">
        <f t="shared" si="8"/>
        <v>10</v>
      </c>
    </row>
    <row r="9" spans="1:25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6">
        <f t="shared" si="0"/>
        <v>101.22222222222221</v>
      </c>
      <c r="P9" s="10">
        <f t="shared" si="1"/>
        <v>159.82456140350877</v>
      </c>
      <c r="Q9" t="s">
        <v>8311</v>
      </c>
      <c r="R9" t="s">
        <v>8312</v>
      </c>
      <c r="S9" s="8">
        <f t="shared" si="2"/>
        <v>42516.047071759262</v>
      </c>
      <c r="T9" s="8" t="str">
        <f t="shared" si="3"/>
        <v>May</v>
      </c>
      <c r="U9" s="8" t="str">
        <f t="shared" si="4"/>
        <v>2016</v>
      </c>
      <c r="V9" s="8">
        <f t="shared" si="5"/>
        <v>42556.047071759262</v>
      </c>
      <c r="W9" s="8" t="str">
        <f t="shared" si="6"/>
        <v>Jul</v>
      </c>
      <c r="X9" s="8" t="str">
        <f t="shared" si="7"/>
        <v>2016</v>
      </c>
      <c r="Y9" s="7">
        <f t="shared" si="8"/>
        <v>9</v>
      </c>
    </row>
    <row r="10" spans="1:25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6">
        <f t="shared" si="0"/>
        <v>100.04342857142856</v>
      </c>
      <c r="P10" s="10">
        <f t="shared" si="1"/>
        <v>291.79333333333335</v>
      </c>
      <c r="Q10" t="s">
        <v>8311</v>
      </c>
      <c r="R10" t="s">
        <v>8312</v>
      </c>
      <c r="S10" s="8">
        <f t="shared" si="2"/>
        <v>42468.94458333333</v>
      </c>
      <c r="T10" s="8" t="str">
        <f t="shared" si="3"/>
        <v>Apr</v>
      </c>
      <c r="U10" s="8" t="str">
        <f t="shared" si="4"/>
        <v>2016</v>
      </c>
      <c r="V10" s="8">
        <f t="shared" si="5"/>
        <v>42475.875</v>
      </c>
      <c r="W10" s="8" t="str">
        <f t="shared" si="6"/>
        <v>Apr</v>
      </c>
      <c r="X10" s="8" t="str">
        <f t="shared" si="7"/>
        <v>2016</v>
      </c>
      <c r="Y10" s="7">
        <f t="shared" si="8"/>
        <v>6</v>
      </c>
    </row>
    <row r="11" spans="1:25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6">
        <f t="shared" si="0"/>
        <v>125.998</v>
      </c>
      <c r="P11" s="10">
        <f t="shared" si="1"/>
        <v>31.499500000000001</v>
      </c>
      <c r="Q11" t="s">
        <v>8311</v>
      </c>
      <c r="R11" t="s">
        <v>8312</v>
      </c>
      <c r="S11" s="8">
        <f t="shared" si="2"/>
        <v>42447.103518518517</v>
      </c>
      <c r="T11" s="8" t="str">
        <f t="shared" si="3"/>
        <v>Mar</v>
      </c>
      <c r="U11" s="8" t="str">
        <f t="shared" si="4"/>
        <v>2016</v>
      </c>
      <c r="V11" s="8">
        <f t="shared" si="5"/>
        <v>42477.103518518517</v>
      </c>
      <c r="W11" s="8" t="str">
        <f t="shared" si="6"/>
        <v>Apr</v>
      </c>
      <c r="X11" s="8" t="str">
        <f t="shared" si="7"/>
        <v>2016</v>
      </c>
      <c r="Y11" s="7">
        <f t="shared" si="8"/>
        <v>30</v>
      </c>
    </row>
    <row r="12" spans="1:25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6">
        <f t="shared" si="0"/>
        <v>100.49999999999999</v>
      </c>
      <c r="P12" s="10">
        <f t="shared" si="1"/>
        <v>158.68421052631578</v>
      </c>
      <c r="Q12" t="s">
        <v>8311</v>
      </c>
      <c r="R12" t="s">
        <v>8312</v>
      </c>
      <c r="S12" s="8">
        <f t="shared" si="2"/>
        <v>41780.068043981482</v>
      </c>
      <c r="T12" s="8" t="str">
        <f t="shared" si="3"/>
        <v>May</v>
      </c>
      <c r="U12" s="8" t="str">
        <f t="shared" si="4"/>
        <v>2014</v>
      </c>
      <c r="V12" s="8">
        <f t="shared" si="5"/>
        <v>41815.068043981482</v>
      </c>
      <c r="W12" s="8" t="str">
        <f t="shared" si="6"/>
        <v>Jun</v>
      </c>
      <c r="X12" s="8" t="str">
        <f t="shared" si="7"/>
        <v>2014</v>
      </c>
      <c r="Y12" s="7">
        <f t="shared" si="8"/>
        <v>4</v>
      </c>
    </row>
    <row r="13" spans="1:25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6">
        <f t="shared" si="0"/>
        <v>120.5</v>
      </c>
      <c r="P13" s="10">
        <f t="shared" si="1"/>
        <v>80.333333333333329</v>
      </c>
      <c r="Q13" t="s">
        <v>8311</v>
      </c>
      <c r="R13" t="s">
        <v>8312</v>
      </c>
      <c r="S13" s="8">
        <f t="shared" si="2"/>
        <v>42572.778495370367</v>
      </c>
      <c r="T13" s="8" t="str">
        <f t="shared" si="3"/>
        <v>Jul</v>
      </c>
      <c r="U13" s="8" t="str">
        <f t="shared" si="4"/>
        <v>2016</v>
      </c>
      <c r="V13" s="8">
        <f t="shared" si="5"/>
        <v>42604.125</v>
      </c>
      <c r="W13" s="8" t="str">
        <f t="shared" si="6"/>
        <v>Aug</v>
      </c>
      <c r="X13" s="8" t="str">
        <f t="shared" si="7"/>
        <v>2016</v>
      </c>
      <c r="Y13" s="7">
        <f t="shared" si="8"/>
        <v>31</v>
      </c>
    </row>
    <row r="14" spans="1:25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6">
        <f t="shared" si="0"/>
        <v>165.29333333333335</v>
      </c>
      <c r="P14" s="10">
        <f t="shared" si="1"/>
        <v>59.961305925030231</v>
      </c>
      <c r="Q14" t="s">
        <v>8311</v>
      </c>
      <c r="R14" t="s">
        <v>8312</v>
      </c>
      <c r="S14" s="8">
        <f t="shared" si="2"/>
        <v>41791.713252314818</v>
      </c>
      <c r="T14" s="8" t="str">
        <f t="shared" si="3"/>
        <v>Jun</v>
      </c>
      <c r="U14" s="8" t="str">
        <f t="shared" si="4"/>
        <v>2014</v>
      </c>
      <c r="V14" s="8">
        <f t="shared" si="5"/>
        <v>41836.125</v>
      </c>
      <c r="W14" s="8" t="str">
        <f t="shared" si="6"/>
        <v>Jul</v>
      </c>
      <c r="X14" s="8" t="str">
        <f t="shared" si="7"/>
        <v>2014</v>
      </c>
      <c r="Y14" s="7">
        <f t="shared" si="8"/>
        <v>13</v>
      </c>
    </row>
    <row r="15" spans="1:25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6">
        <f t="shared" si="0"/>
        <v>159.97142857142856</v>
      </c>
      <c r="P15" s="10">
        <f t="shared" si="1"/>
        <v>109.78431372549019</v>
      </c>
      <c r="Q15" t="s">
        <v>8311</v>
      </c>
      <c r="R15" t="s">
        <v>8312</v>
      </c>
      <c r="S15" s="8">
        <f t="shared" si="2"/>
        <v>42508.677187499998</v>
      </c>
      <c r="T15" s="8" t="str">
        <f t="shared" si="3"/>
        <v>May</v>
      </c>
      <c r="U15" s="8" t="str">
        <f t="shared" si="4"/>
        <v>2016</v>
      </c>
      <c r="V15" s="8">
        <f t="shared" si="5"/>
        <v>42544.852083333331</v>
      </c>
      <c r="W15" s="8" t="str">
        <f t="shared" si="6"/>
        <v>Jun</v>
      </c>
      <c r="X15" s="8" t="str">
        <f t="shared" si="7"/>
        <v>2016</v>
      </c>
      <c r="Y15" s="7">
        <f t="shared" si="8"/>
        <v>5</v>
      </c>
    </row>
    <row r="16" spans="1:25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6">
        <f t="shared" si="0"/>
        <v>100.93333333333334</v>
      </c>
      <c r="P16" s="10">
        <f t="shared" si="1"/>
        <v>147.70731707317074</v>
      </c>
      <c r="Q16" t="s">
        <v>8311</v>
      </c>
      <c r="R16" t="s">
        <v>8312</v>
      </c>
      <c r="S16" s="8">
        <f t="shared" si="2"/>
        <v>41808.02648148148</v>
      </c>
      <c r="T16" s="8" t="str">
        <f t="shared" si="3"/>
        <v>Jun</v>
      </c>
      <c r="U16" s="8" t="str">
        <f t="shared" si="4"/>
        <v>2014</v>
      </c>
      <c r="V16" s="8">
        <f t="shared" si="5"/>
        <v>41833.582638888889</v>
      </c>
      <c r="W16" s="8" t="str">
        <f t="shared" si="6"/>
        <v>Jul</v>
      </c>
      <c r="X16" s="8" t="str">
        <f t="shared" si="7"/>
        <v>2014</v>
      </c>
      <c r="Y16" s="7">
        <f t="shared" si="8"/>
        <v>25</v>
      </c>
    </row>
    <row r="17" spans="1:25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6">
        <f t="shared" si="0"/>
        <v>106.60000000000001</v>
      </c>
      <c r="P17" s="10">
        <f t="shared" si="1"/>
        <v>21.755102040816325</v>
      </c>
      <c r="Q17" t="s">
        <v>8311</v>
      </c>
      <c r="R17" t="s">
        <v>8312</v>
      </c>
      <c r="S17" s="8">
        <f t="shared" si="2"/>
        <v>42256.391875000001</v>
      </c>
      <c r="T17" s="8" t="str">
        <f t="shared" si="3"/>
        <v>Sep</v>
      </c>
      <c r="U17" s="8" t="str">
        <f t="shared" si="4"/>
        <v>2015</v>
      </c>
      <c r="V17" s="8">
        <f t="shared" si="5"/>
        <v>42274.843055555553</v>
      </c>
      <c r="W17" s="8" t="str">
        <f t="shared" si="6"/>
        <v>Sep</v>
      </c>
      <c r="X17" s="8" t="str">
        <f t="shared" si="7"/>
        <v>2015</v>
      </c>
      <c r="Y17" s="7">
        <f t="shared" si="8"/>
        <v>18</v>
      </c>
    </row>
    <row r="18" spans="1:25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6">
        <f t="shared" si="0"/>
        <v>100.24166666666667</v>
      </c>
      <c r="P18" s="10">
        <f t="shared" si="1"/>
        <v>171.84285714285716</v>
      </c>
      <c r="Q18" t="s">
        <v>8311</v>
      </c>
      <c r="R18" t="s">
        <v>8312</v>
      </c>
      <c r="S18" s="8">
        <f t="shared" si="2"/>
        <v>41760.796423611115</v>
      </c>
      <c r="T18" s="8" t="str">
        <f t="shared" si="3"/>
        <v>May</v>
      </c>
      <c r="U18" s="8" t="str">
        <f t="shared" si="4"/>
        <v>2014</v>
      </c>
      <c r="V18" s="8">
        <f t="shared" si="5"/>
        <v>41806.229166666664</v>
      </c>
      <c r="W18" s="8" t="str">
        <f t="shared" si="6"/>
        <v>Jun</v>
      </c>
      <c r="X18" s="8" t="str">
        <f t="shared" si="7"/>
        <v>2014</v>
      </c>
      <c r="Y18" s="7">
        <f t="shared" si="8"/>
        <v>14</v>
      </c>
    </row>
    <row r="19" spans="1:25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6">
        <f t="shared" si="0"/>
        <v>100.66666666666666</v>
      </c>
      <c r="P19" s="10">
        <f t="shared" si="1"/>
        <v>41.944444444444443</v>
      </c>
      <c r="Q19" t="s">
        <v>8311</v>
      </c>
      <c r="R19" t="s">
        <v>8312</v>
      </c>
      <c r="S19" s="8">
        <f t="shared" si="2"/>
        <v>41917.731736111113</v>
      </c>
      <c r="T19" s="8" t="str">
        <f t="shared" si="3"/>
        <v>Oct</v>
      </c>
      <c r="U19" s="8" t="str">
        <f t="shared" si="4"/>
        <v>2014</v>
      </c>
      <c r="V19" s="8">
        <f t="shared" si="5"/>
        <v>41947.773402777777</v>
      </c>
      <c r="W19" s="8" t="str">
        <f t="shared" si="6"/>
        <v>Nov</v>
      </c>
      <c r="X19" s="8" t="str">
        <f t="shared" si="7"/>
        <v>2014</v>
      </c>
      <c r="Y19" s="7">
        <f t="shared" si="8"/>
        <v>30</v>
      </c>
    </row>
    <row r="20" spans="1:25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6">
        <f t="shared" si="0"/>
        <v>106.32110000000002</v>
      </c>
      <c r="P20" s="10">
        <f t="shared" si="1"/>
        <v>93.264122807017543</v>
      </c>
      <c r="Q20" t="s">
        <v>8311</v>
      </c>
      <c r="R20" t="s">
        <v>8312</v>
      </c>
      <c r="S20" s="8">
        <f t="shared" si="2"/>
        <v>41869.542314814818</v>
      </c>
      <c r="T20" s="8" t="str">
        <f t="shared" si="3"/>
        <v>Aug</v>
      </c>
      <c r="U20" s="8" t="str">
        <f t="shared" si="4"/>
        <v>2014</v>
      </c>
      <c r="V20" s="8">
        <f t="shared" si="5"/>
        <v>41899.542314814818</v>
      </c>
      <c r="W20" s="8" t="str">
        <f t="shared" si="6"/>
        <v>Sep</v>
      </c>
      <c r="X20" s="8" t="str">
        <f t="shared" si="7"/>
        <v>2014</v>
      </c>
      <c r="Y20" s="7">
        <f t="shared" si="8"/>
        <v>30</v>
      </c>
    </row>
    <row r="21" spans="1:25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6">
        <f t="shared" si="0"/>
        <v>145.29411764705881</v>
      </c>
      <c r="P21" s="10">
        <f t="shared" si="1"/>
        <v>56.136363636363633</v>
      </c>
      <c r="Q21" t="s">
        <v>8311</v>
      </c>
      <c r="R21" t="s">
        <v>8312</v>
      </c>
      <c r="S21" s="8">
        <f t="shared" si="2"/>
        <v>42175.816365740742</v>
      </c>
      <c r="T21" s="8" t="str">
        <f t="shared" si="3"/>
        <v>Jun</v>
      </c>
      <c r="U21" s="8" t="str">
        <f t="shared" si="4"/>
        <v>2015</v>
      </c>
      <c r="V21" s="8">
        <f t="shared" si="5"/>
        <v>42205.816365740742</v>
      </c>
      <c r="W21" s="8" t="str">
        <f t="shared" si="6"/>
        <v>Jul</v>
      </c>
      <c r="X21" s="8" t="str">
        <f t="shared" si="7"/>
        <v>2015</v>
      </c>
      <c r="Y21" s="7">
        <f t="shared" si="8"/>
        <v>30</v>
      </c>
    </row>
    <row r="22" spans="1:25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6">
        <f t="shared" si="0"/>
        <v>100.2</v>
      </c>
      <c r="P22" s="10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 t="str">
        <f t="shared" si="3"/>
        <v>Jul</v>
      </c>
      <c r="U22" s="8" t="str">
        <f t="shared" si="4"/>
        <v>2015</v>
      </c>
      <c r="V22" s="8">
        <f t="shared" si="5"/>
        <v>42260.758240740746</v>
      </c>
      <c r="W22" s="8" t="str">
        <f t="shared" si="6"/>
        <v>Sep</v>
      </c>
      <c r="X22" s="8" t="str">
        <f t="shared" si="7"/>
        <v>2015</v>
      </c>
      <c r="Y22" s="7">
        <f t="shared" si="8"/>
        <v>29</v>
      </c>
    </row>
    <row r="23" spans="1:25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6">
        <f t="shared" si="0"/>
        <v>109.13513513513513</v>
      </c>
      <c r="P23" s="10">
        <f t="shared" si="1"/>
        <v>199.9009900990099</v>
      </c>
      <c r="Q23" t="s">
        <v>8311</v>
      </c>
      <c r="R23" t="s">
        <v>8312</v>
      </c>
      <c r="S23" s="8">
        <f t="shared" si="2"/>
        <v>41878.627187500002</v>
      </c>
      <c r="T23" s="8" t="str">
        <f t="shared" si="3"/>
        <v>Aug</v>
      </c>
      <c r="U23" s="8" t="str">
        <f t="shared" si="4"/>
        <v>2014</v>
      </c>
      <c r="V23" s="8">
        <f t="shared" si="5"/>
        <v>41908.627187500002</v>
      </c>
      <c r="W23" s="8" t="str">
        <f t="shared" si="6"/>
        <v>Sep</v>
      </c>
      <c r="X23" s="8" t="str">
        <f t="shared" si="7"/>
        <v>2014</v>
      </c>
      <c r="Y23" s="7">
        <f t="shared" si="8"/>
        <v>30</v>
      </c>
    </row>
    <row r="24" spans="1:25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6">
        <f t="shared" si="0"/>
        <v>117.14285714285715</v>
      </c>
      <c r="P24" s="10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 t="str">
        <f t="shared" si="3"/>
        <v>Dec</v>
      </c>
      <c r="U24" s="8" t="str">
        <f t="shared" si="4"/>
        <v>2014</v>
      </c>
      <c r="V24" s="8">
        <f t="shared" si="5"/>
        <v>42005.332638888889</v>
      </c>
      <c r="W24" s="8" t="str">
        <f t="shared" si="6"/>
        <v>Jan</v>
      </c>
      <c r="X24" s="8" t="str">
        <f t="shared" si="7"/>
        <v>2015</v>
      </c>
      <c r="Y24" s="7">
        <f t="shared" si="8"/>
        <v>15</v>
      </c>
    </row>
    <row r="25" spans="1:25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6">
        <f t="shared" si="0"/>
        <v>118.5</v>
      </c>
      <c r="P25" s="10">
        <f t="shared" si="1"/>
        <v>103.04347826086956</v>
      </c>
      <c r="Q25" t="s">
        <v>8311</v>
      </c>
      <c r="R25" t="s">
        <v>8312</v>
      </c>
      <c r="S25" s="8">
        <f t="shared" si="2"/>
        <v>42097.778946759259</v>
      </c>
      <c r="T25" s="8" t="str">
        <f t="shared" si="3"/>
        <v>Apr</v>
      </c>
      <c r="U25" s="8" t="str">
        <f t="shared" si="4"/>
        <v>2015</v>
      </c>
      <c r="V25" s="8">
        <f t="shared" si="5"/>
        <v>42124.638888888891</v>
      </c>
      <c r="W25" s="8" t="str">
        <f t="shared" si="6"/>
        <v>Apr</v>
      </c>
      <c r="X25" s="8" t="str">
        <f t="shared" si="7"/>
        <v>2015</v>
      </c>
      <c r="Y25" s="7">
        <f t="shared" si="8"/>
        <v>26</v>
      </c>
    </row>
    <row r="26" spans="1:25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6">
        <f t="shared" si="0"/>
        <v>108.80768571428572</v>
      </c>
      <c r="P26" s="10">
        <f t="shared" si="1"/>
        <v>66.346149825783982</v>
      </c>
      <c r="Q26" t="s">
        <v>8311</v>
      </c>
      <c r="R26" t="s">
        <v>8312</v>
      </c>
      <c r="S26" s="8">
        <f t="shared" si="2"/>
        <v>42229.820173611108</v>
      </c>
      <c r="T26" s="8" t="str">
        <f t="shared" si="3"/>
        <v>Aug</v>
      </c>
      <c r="U26" s="8" t="str">
        <f t="shared" si="4"/>
        <v>2015</v>
      </c>
      <c r="V26" s="8">
        <f t="shared" si="5"/>
        <v>42262.818750000006</v>
      </c>
      <c r="W26" s="8" t="str">
        <f t="shared" si="6"/>
        <v>Sep</v>
      </c>
      <c r="X26" s="8" t="str">
        <f t="shared" si="7"/>
        <v>2015</v>
      </c>
      <c r="Y26" s="7">
        <f t="shared" si="8"/>
        <v>1</v>
      </c>
    </row>
    <row r="27" spans="1:25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6">
        <f t="shared" si="0"/>
        <v>133.33333333333331</v>
      </c>
      <c r="P27" s="10">
        <f t="shared" si="1"/>
        <v>57.142857142857146</v>
      </c>
      <c r="Q27" t="s">
        <v>8311</v>
      </c>
      <c r="R27" t="s">
        <v>8312</v>
      </c>
      <c r="S27" s="8">
        <f t="shared" si="2"/>
        <v>42318.025011574078</v>
      </c>
      <c r="T27" s="8" t="str">
        <f t="shared" si="3"/>
        <v>Nov</v>
      </c>
      <c r="U27" s="8" t="str">
        <f t="shared" si="4"/>
        <v>2015</v>
      </c>
      <c r="V27" s="8">
        <f t="shared" si="5"/>
        <v>42378.025011574078</v>
      </c>
      <c r="W27" s="8" t="str">
        <f t="shared" si="6"/>
        <v>Jan</v>
      </c>
      <c r="X27" s="8" t="str">
        <f t="shared" si="7"/>
        <v>2016</v>
      </c>
      <c r="Y27" s="7">
        <f t="shared" si="8"/>
        <v>29</v>
      </c>
    </row>
    <row r="28" spans="1:25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6">
        <f t="shared" si="0"/>
        <v>155.20000000000002</v>
      </c>
      <c r="P28" s="10">
        <f t="shared" si="1"/>
        <v>102.10526315789474</v>
      </c>
      <c r="Q28" t="s">
        <v>8311</v>
      </c>
      <c r="R28" t="s">
        <v>8312</v>
      </c>
      <c r="S28" s="8">
        <f t="shared" si="2"/>
        <v>41828.515555555554</v>
      </c>
      <c r="T28" s="8" t="str">
        <f t="shared" si="3"/>
        <v>Jul</v>
      </c>
      <c r="U28" s="8" t="str">
        <f t="shared" si="4"/>
        <v>2014</v>
      </c>
      <c r="V28" s="8">
        <f t="shared" si="5"/>
        <v>41868.515555555554</v>
      </c>
      <c r="W28" s="8" t="str">
        <f t="shared" si="6"/>
        <v>Aug</v>
      </c>
      <c r="X28" s="8" t="str">
        <f t="shared" si="7"/>
        <v>2014</v>
      </c>
      <c r="Y28" s="7">
        <f t="shared" si="8"/>
        <v>9</v>
      </c>
    </row>
    <row r="29" spans="1:25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6">
        <f t="shared" si="0"/>
        <v>111.72500000000001</v>
      </c>
      <c r="P29" s="10">
        <f t="shared" si="1"/>
        <v>148.96666666666667</v>
      </c>
      <c r="Q29" t="s">
        <v>8311</v>
      </c>
      <c r="R29" t="s">
        <v>8312</v>
      </c>
      <c r="S29" s="8">
        <f t="shared" si="2"/>
        <v>41929.164733796293</v>
      </c>
      <c r="T29" s="8" t="str">
        <f t="shared" si="3"/>
        <v>Oct</v>
      </c>
      <c r="U29" s="8" t="str">
        <f t="shared" si="4"/>
        <v>2014</v>
      </c>
      <c r="V29" s="8">
        <f t="shared" si="5"/>
        <v>41959.206400462965</v>
      </c>
      <c r="W29" s="8" t="str">
        <f t="shared" si="6"/>
        <v>Nov</v>
      </c>
      <c r="X29" s="8" t="str">
        <f t="shared" si="7"/>
        <v>2014</v>
      </c>
      <c r="Y29" s="7">
        <f t="shared" si="8"/>
        <v>30</v>
      </c>
    </row>
    <row r="30" spans="1:25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6">
        <f t="shared" si="0"/>
        <v>100.35000000000001</v>
      </c>
      <c r="P30" s="10">
        <f t="shared" si="1"/>
        <v>169.6056338028169</v>
      </c>
      <c r="Q30" t="s">
        <v>8311</v>
      </c>
      <c r="R30" t="s">
        <v>8312</v>
      </c>
      <c r="S30" s="8">
        <f t="shared" si="2"/>
        <v>42324.96393518518</v>
      </c>
      <c r="T30" s="8" t="str">
        <f t="shared" si="3"/>
        <v>Nov</v>
      </c>
      <c r="U30" s="8" t="str">
        <f t="shared" si="4"/>
        <v>2015</v>
      </c>
      <c r="V30" s="8">
        <f t="shared" si="5"/>
        <v>42354.96393518518</v>
      </c>
      <c r="W30" s="8" t="str">
        <f t="shared" si="6"/>
        <v>Dec</v>
      </c>
      <c r="X30" s="8" t="str">
        <f t="shared" si="7"/>
        <v>2015</v>
      </c>
      <c r="Y30" s="7">
        <f t="shared" si="8"/>
        <v>30</v>
      </c>
    </row>
    <row r="31" spans="1:25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6">
        <f t="shared" si="0"/>
        <v>123.33333333333334</v>
      </c>
      <c r="P31" s="10">
        <f t="shared" si="1"/>
        <v>31.623931623931625</v>
      </c>
      <c r="Q31" t="s">
        <v>8311</v>
      </c>
      <c r="R31" t="s">
        <v>8312</v>
      </c>
      <c r="S31" s="8">
        <f t="shared" si="2"/>
        <v>41812.67324074074</v>
      </c>
      <c r="T31" s="8" t="str">
        <f t="shared" si="3"/>
        <v>Jun</v>
      </c>
      <c r="U31" s="8" t="str">
        <f t="shared" si="4"/>
        <v>2014</v>
      </c>
      <c r="V31" s="8">
        <f t="shared" si="5"/>
        <v>41842.67324074074</v>
      </c>
      <c r="W31" s="8" t="str">
        <f t="shared" si="6"/>
        <v>Jul</v>
      </c>
      <c r="X31" s="8" t="str">
        <f t="shared" si="7"/>
        <v>2014</v>
      </c>
      <c r="Y31" s="7">
        <f t="shared" si="8"/>
        <v>30</v>
      </c>
    </row>
    <row r="32" spans="1:25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6">
        <f t="shared" si="0"/>
        <v>101.29975</v>
      </c>
      <c r="P32" s="10">
        <f t="shared" si="1"/>
        <v>76.45264150943396</v>
      </c>
      <c r="Q32" t="s">
        <v>8311</v>
      </c>
      <c r="R32" t="s">
        <v>8312</v>
      </c>
      <c r="S32" s="8">
        <f t="shared" si="2"/>
        <v>41842.292997685188</v>
      </c>
      <c r="T32" s="8" t="str">
        <f t="shared" si="3"/>
        <v>Jul</v>
      </c>
      <c r="U32" s="8" t="str">
        <f t="shared" si="4"/>
        <v>2014</v>
      </c>
      <c r="V32" s="8">
        <f t="shared" si="5"/>
        <v>41872.292997685188</v>
      </c>
      <c r="W32" s="8" t="str">
        <f t="shared" si="6"/>
        <v>Aug</v>
      </c>
      <c r="X32" s="8" t="str">
        <f t="shared" si="7"/>
        <v>2014</v>
      </c>
      <c r="Y32" s="7">
        <f t="shared" si="8"/>
        <v>30</v>
      </c>
    </row>
    <row r="33" spans="1:25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6">
        <f t="shared" si="0"/>
        <v>100</v>
      </c>
      <c r="P33" s="10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 t="str">
        <f t="shared" si="3"/>
        <v>Jan</v>
      </c>
      <c r="U33" s="8" t="str">
        <f t="shared" si="4"/>
        <v>2016</v>
      </c>
      <c r="V33" s="8">
        <f t="shared" si="5"/>
        <v>42394.79206018518</v>
      </c>
      <c r="W33" s="8" t="str">
        <f t="shared" si="6"/>
        <v>Jan</v>
      </c>
      <c r="X33" s="8" t="str">
        <f t="shared" si="7"/>
        <v>2016</v>
      </c>
      <c r="Y33" s="7">
        <f t="shared" si="8"/>
        <v>18</v>
      </c>
    </row>
    <row r="34" spans="1:25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6">
        <f t="shared" si="0"/>
        <v>100.24604569420035</v>
      </c>
      <c r="P34" s="10">
        <f t="shared" si="1"/>
        <v>320.44943820224717</v>
      </c>
      <c r="Q34" t="s">
        <v>8311</v>
      </c>
      <c r="R34" t="s">
        <v>8312</v>
      </c>
      <c r="S34" s="8">
        <f t="shared" si="2"/>
        <v>42461.627511574072</v>
      </c>
      <c r="T34" s="8" t="str">
        <f t="shared" si="3"/>
        <v>Apr</v>
      </c>
      <c r="U34" s="8" t="str">
        <f t="shared" si="4"/>
        <v>2016</v>
      </c>
      <c r="V34" s="8">
        <f t="shared" si="5"/>
        <v>42503.165972222225</v>
      </c>
      <c r="W34" s="8" t="str">
        <f t="shared" si="6"/>
        <v>May</v>
      </c>
      <c r="X34" s="8" t="str">
        <f t="shared" si="7"/>
        <v>2016</v>
      </c>
      <c r="Y34" s="7">
        <f t="shared" si="8"/>
        <v>10</v>
      </c>
    </row>
    <row r="35" spans="1:25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6">
        <f t="shared" si="0"/>
        <v>102.0952380952381</v>
      </c>
      <c r="P35" s="10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 t="str">
        <f t="shared" si="3"/>
        <v>Oct</v>
      </c>
      <c r="U35" s="8" t="str">
        <f t="shared" si="4"/>
        <v>2015</v>
      </c>
      <c r="V35" s="8">
        <f t="shared" si="5"/>
        <v>42316.702557870376</v>
      </c>
      <c r="W35" s="8" t="str">
        <f t="shared" si="6"/>
        <v>Nov</v>
      </c>
      <c r="X35" s="8" t="str">
        <f t="shared" si="7"/>
        <v>2015</v>
      </c>
      <c r="Y35" s="7">
        <f t="shared" si="8"/>
        <v>30</v>
      </c>
    </row>
    <row r="36" spans="1:25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6">
        <f t="shared" si="0"/>
        <v>130.46153846153845</v>
      </c>
      <c r="P36" s="10">
        <f t="shared" si="1"/>
        <v>49.882352941176471</v>
      </c>
      <c r="Q36" t="s">
        <v>8311</v>
      </c>
      <c r="R36" t="s">
        <v>8312</v>
      </c>
      <c r="S36" s="8">
        <f t="shared" si="2"/>
        <v>41841.321770833332</v>
      </c>
      <c r="T36" s="8" t="str">
        <f t="shared" si="3"/>
        <v>Jul</v>
      </c>
      <c r="U36" s="8" t="str">
        <f t="shared" si="4"/>
        <v>2014</v>
      </c>
      <c r="V36" s="8">
        <f t="shared" si="5"/>
        <v>41856.321770833332</v>
      </c>
      <c r="W36" s="8" t="str">
        <f t="shared" si="6"/>
        <v>Aug</v>
      </c>
      <c r="X36" s="8" t="str">
        <f t="shared" si="7"/>
        <v>2014</v>
      </c>
      <c r="Y36" s="7">
        <f t="shared" si="8"/>
        <v>15</v>
      </c>
    </row>
    <row r="37" spans="1:25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6">
        <f t="shared" si="0"/>
        <v>166.5</v>
      </c>
      <c r="P37" s="10">
        <f t="shared" si="1"/>
        <v>59.464285714285715</v>
      </c>
      <c r="Q37" t="s">
        <v>8311</v>
      </c>
      <c r="R37" t="s">
        <v>8312</v>
      </c>
      <c r="S37" s="8">
        <f t="shared" si="2"/>
        <v>42098.291828703703</v>
      </c>
      <c r="T37" s="8" t="str">
        <f t="shared" si="3"/>
        <v>Apr</v>
      </c>
      <c r="U37" s="8" t="str">
        <f t="shared" si="4"/>
        <v>2015</v>
      </c>
      <c r="V37" s="8">
        <f t="shared" si="5"/>
        <v>42122</v>
      </c>
      <c r="W37" s="8" t="str">
        <f t="shared" si="6"/>
        <v>Apr</v>
      </c>
      <c r="X37" s="8" t="str">
        <f t="shared" si="7"/>
        <v>2015</v>
      </c>
      <c r="Y37" s="7">
        <f t="shared" si="8"/>
        <v>23</v>
      </c>
    </row>
    <row r="38" spans="1:25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6">
        <f t="shared" si="0"/>
        <v>142.15</v>
      </c>
      <c r="P38" s="10">
        <f t="shared" si="1"/>
        <v>193.84090909090909</v>
      </c>
      <c r="Q38" t="s">
        <v>8311</v>
      </c>
      <c r="R38" t="s">
        <v>8312</v>
      </c>
      <c r="S38" s="8">
        <f t="shared" si="2"/>
        <v>42068.307002314818</v>
      </c>
      <c r="T38" s="8" t="str">
        <f t="shared" si="3"/>
        <v>Mar</v>
      </c>
      <c r="U38" s="8" t="str">
        <f t="shared" si="4"/>
        <v>2015</v>
      </c>
      <c r="V38" s="8">
        <f t="shared" si="5"/>
        <v>42098.265335648146</v>
      </c>
      <c r="W38" s="8" t="str">
        <f t="shared" si="6"/>
        <v>Apr</v>
      </c>
      <c r="X38" s="8" t="str">
        <f t="shared" si="7"/>
        <v>2015</v>
      </c>
      <c r="Y38" s="7">
        <f t="shared" si="8"/>
        <v>29</v>
      </c>
    </row>
    <row r="39" spans="1:25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6">
        <f t="shared" si="0"/>
        <v>183.44090909090909</v>
      </c>
      <c r="P39" s="10">
        <f t="shared" si="1"/>
        <v>159.51383399209487</v>
      </c>
      <c r="Q39" t="s">
        <v>8311</v>
      </c>
      <c r="R39" t="s">
        <v>8312</v>
      </c>
      <c r="S39" s="8">
        <f t="shared" si="2"/>
        <v>42032.693043981482</v>
      </c>
      <c r="T39" s="8" t="str">
        <f t="shared" si="3"/>
        <v>Jan</v>
      </c>
      <c r="U39" s="8" t="str">
        <f t="shared" si="4"/>
        <v>2015</v>
      </c>
      <c r="V39" s="8">
        <f t="shared" si="5"/>
        <v>42062.693043981482</v>
      </c>
      <c r="W39" s="8" t="str">
        <f t="shared" si="6"/>
        <v>Feb</v>
      </c>
      <c r="X39" s="8" t="str">
        <f t="shared" si="7"/>
        <v>2015</v>
      </c>
      <c r="Y39" s="7">
        <f t="shared" si="8"/>
        <v>30</v>
      </c>
    </row>
    <row r="40" spans="1:25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6">
        <f t="shared" si="0"/>
        <v>110.04</v>
      </c>
      <c r="P40" s="10">
        <f t="shared" si="1"/>
        <v>41.68181818181818</v>
      </c>
      <c r="Q40" t="s">
        <v>8311</v>
      </c>
      <c r="R40" t="s">
        <v>8312</v>
      </c>
      <c r="S40" s="8">
        <f t="shared" si="2"/>
        <v>41375.057222222218</v>
      </c>
      <c r="T40" s="8" t="str">
        <f t="shared" si="3"/>
        <v>Apr</v>
      </c>
      <c r="U40" s="8" t="str">
        <f t="shared" si="4"/>
        <v>2013</v>
      </c>
      <c r="V40" s="8">
        <f t="shared" si="5"/>
        <v>41405.057222222218</v>
      </c>
      <c r="W40" s="8" t="str">
        <f t="shared" si="6"/>
        <v>May</v>
      </c>
      <c r="X40" s="8" t="str">
        <f t="shared" si="7"/>
        <v>2013</v>
      </c>
      <c r="Y40" s="7">
        <f t="shared" si="8"/>
        <v>30</v>
      </c>
    </row>
    <row r="41" spans="1:25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6">
        <f t="shared" si="0"/>
        <v>130.98000000000002</v>
      </c>
      <c r="P41" s="10">
        <f t="shared" si="1"/>
        <v>150.89861751152074</v>
      </c>
      <c r="Q41" t="s">
        <v>8311</v>
      </c>
      <c r="R41" t="s">
        <v>8312</v>
      </c>
      <c r="S41" s="8">
        <f t="shared" si="2"/>
        <v>41754.047083333331</v>
      </c>
      <c r="T41" s="8" t="str">
        <f t="shared" si="3"/>
        <v>Apr</v>
      </c>
      <c r="U41" s="8" t="str">
        <f t="shared" si="4"/>
        <v>2014</v>
      </c>
      <c r="V41" s="8">
        <f t="shared" si="5"/>
        <v>41784.957638888889</v>
      </c>
      <c r="W41" s="8" t="str">
        <f t="shared" si="6"/>
        <v>May</v>
      </c>
      <c r="X41" s="8" t="str">
        <f t="shared" si="7"/>
        <v>2014</v>
      </c>
      <c r="Y41" s="7">
        <f t="shared" si="8"/>
        <v>30</v>
      </c>
    </row>
    <row r="42" spans="1:25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6">
        <f t="shared" si="0"/>
        <v>101.35000000000001</v>
      </c>
      <c r="P42" s="10">
        <f t="shared" si="1"/>
        <v>126.6875</v>
      </c>
      <c r="Q42" t="s">
        <v>8311</v>
      </c>
      <c r="R42" t="s">
        <v>8312</v>
      </c>
      <c r="S42" s="8">
        <f t="shared" si="2"/>
        <v>41789.21398148148</v>
      </c>
      <c r="T42" s="8" t="str">
        <f t="shared" si="3"/>
        <v>May</v>
      </c>
      <c r="U42" s="8" t="str">
        <f t="shared" si="4"/>
        <v>2014</v>
      </c>
      <c r="V42" s="8">
        <f t="shared" si="5"/>
        <v>41809.166666666664</v>
      </c>
      <c r="W42" s="8" t="str">
        <f t="shared" si="6"/>
        <v>Jun</v>
      </c>
      <c r="X42" s="8" t="str">
        <f t="shared" si="7"/>
        <v>2014</v>
      </c>
      <c r="Y42" s="7">
        <f t="shared" si="8"/>
        <v>19</v>
      </c>
    </row>
    <row r="43" spans="1:25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6">
        <f t="shared" si="0"/>
        <v>100</v>
      </c>
      <c r="P43" s="10">
        <f t="shared" si="1"/>
        <v>105.26315789473684</v>
      </c>
      <c r="Q43" t="s">
        <v>8311</v>
      </c>
      <c r="R43" t="s">
        <v>8312</v>
      </c>
      <c r="S43" s="8">
        <f t="shared" si="2"/>
        <v>41887.568912037037</v>
      </c>
      <c r="T43" s="8" t="str">
        <f t="shared" si="3"/>
        <v>Sep</v>
      </c>
      <c r="U43" s="8" t="str">
        <f t="shared" si="4"/>
        <v>2014</v>
      </c>
      <c r="V43" s="8">
        <f t="shared" si="5"/>
        <v>41917.568912037037</v>
      </c>
      <c r="W43" s="8" t="str">
        <f t="shared" si="6"/>
        <v>Oct</v>
      </c>
      <c r="X43" s="8" t="str">
        <f t="shared" si="7"/>
        <v>2014</v>
      </c>
      <c r="Y43" s="7">
        <f t="shared" si="8"/>
        <v>30</v>
      </c>
    </row>
    <row r="44" spans="1:25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6">
        <f t="shared" si="0"/>
        <v>141.85714285714286</v>
      </c>
      <c r="P44" s="10">
        <f t="shared" si="1"/>
        <v>117.51479289940828</v>
      </c>
      <c r="Q44" t="s">
        <v>8311</v>
      </c>
      <c r="R44" t="s">
        <v>8312</v>
      </c>
      <c r="S44" s="8">
        <f t="shared" si="2"/>
        <v>41971.639189814814</v>
      </c>
      <c r="T44" s="8" t="str">
        <f t="shared" si="3"/>
        <v>Nov</v>
      </c>
      <c r="U44" s="8" t="str">
        <f t="shared" si="4"/>
        <v>2014</v>
      </c>
      <c r="V44" s="8">
        <f t="shared" si="5"/>
        <v>42001.639189814814</v>
      </c>
      <c r="W44" s="8" t="str">
        <f t="shared" si="6"/>
        <v>Dec</v>
      </c>
      <c r="X44" s="8" t="str">
        <f t="shared" si="7"/>
        <v>2014</v>
      </c>
      <c r="Y44" s="7">
        <f t="shared" si="8"/>
        <v>30</v>
      </c>
    </row>
    <row r="45" spans="1:25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6">
        <f t="shared" si="0"/>
        <v>308.65999999999997</v>
      </c>
      <c r="P45" s="10">
        <f t="shared" si="1"/>
        <v>117.36121673003802</v>
      </c>
      <c r="Q45" t="s">
        <v>8311</v>
      </c>
      <c r="R45" t="s">
        <v>8312</v>
      </c>
      <c r="S45" s="8">
        <f t="shared" si="2"/>
        <v>41802.790347222224</v>
      </c>
      <c r="T45" s="8" t="str">
        <f t="shared" si="3"/>
        <v>Jun</v>
      </c>
      <c r="U45" s="8" t="str">
        <f t="shared" si="4"/>
        <v>2014</v>
      </c>
      <c r="V45" s="8">
        <f t="shared" si="5"/>
        <v>41833</v>
      </c>
      <c r="W45" s="8" t="str">
        <f t="shared" si="6"/>
        <v>Jul</v>
      </c>
      <c r="X45" s="8" t="str">
        <f t="shared" si="7"/>
        <v>2014</v>
      </c>
      <c r="Y45" s="7">
        <f t="shared" si="8"/>
        <v>30</v>
      </c>
    </row>
    <row r="46" spans="1:25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6">
        <f t="shared" si="0"/>
        <v>100</v>
      </c>
      <c r="P46" s="10">
        <f t="shared" si="1"/>
        <v>133.33333333333334</v>
      </c>
      <c r="Q46" t="s">
        <v>8311</v>
      </c>
      <c r="R46" t="s">
        <v>8312</v>
      </c>
      <c r="S46" s="8">
        <f t="shared" si="2"/>
        <v>41874.098807870374</v>
      </c>
      <c r="T46" s="8" t="str">
        <f t="shared" si="3"/>
        <v>Aug</v>
      </c>
      <c r="U46" s="8" t="str">
        <f t="shared" si="4"/>
        <v>2014</v>
      </c>
      <c r="V46" s="8">
        <f t="shared" si="5"/>
        <v>41919.098807870374</v>
      </c>
      <c r="W46" s="8" t="str">
        <f t="shared" si="6"/>
        <v>Oct</v>
      </c>
      <c r="X46" s="8" t="str">
        <f t="shared" si="7"/>
        <v>2014</v>
      </c>
      <c r="Y46" s="7">
        <f t="shared" si="8"/>
        <v>14</v>
      </c>
    </row>
    <row r="47" spans="1:25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6">
        <f t="shared" si="0"/>
        <v>120</v>
      </c>
      <c r="P47" s="10">
        <f t="shared" si="1"/>
        <v>98.360655737704917</v>
      </c>
      <c r="Q47" t="s">
        <v>8311</v>
      </c>
      <c r="R47" t="s">
        <v>8312</v>
      </c>
      <c r="S47" s="8">
        <f t="shared" si="2"/>
        <v>42457.623923611114</v>
      </c>
      <c r="T47" s="8" t="str">
        <f t="shared" si="3"/>
        <v>Mar</v>
      </c>
      <c r="U47" s="8" t="str">
        <f t="shared" si="4"/>
        <v>2016</v>
      </c>
      <c r="V47" s="8">
        <f t="shared" si="5"/>
        <v>42487.623923611114</v>
      </c>
      <c r="W47" s="8" t="str">
        <f t="shared" si="6"/>
        <v>Apr</v>
      </c>
      <c r="X47" s="8" t="str">
        <f t="shared" si="7"/>
        <v>2016</v>
      </c>
      <c r="Y47" s="7">
        <f t="shared" si="8"/>
        <v>30</v>
      </c>
    </row>
    <row r="48" spans="1:25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6">
        <f t="shared" si="0"/>
        <v>104.16666666666667</v>
      </c>
      <c r="P48" s="10">
        <f t="shared" si="1"/>
        <v>194.44444444444446</v>
      </c>
      <c r="Q48" t="s">
        <v>8311</v>
      </c>
      <c r="R48" t="s">
        <v>8312</v>
      </c>
      <c r="S48" s="8">
        <f t="shared" si="2"/>
        <v>42323.964976851858</v>
      </c>
      <c r="T48" s="8" t="str">
        <f t="shared" si="3"/>
        <v>Nov</v>
      </c>
      <c r="U48" s="8" t="str">
        <f t="shared" si="4"/>
        <v>2015</v>
      </c>
      <c r="V48" s="8">
        <f t="shared" si="5"/>
        <v>42353.964976851858</v>
      </c>
      <c r="W48" s="8" t="str">
        <f t="shared" si="6"/>
        <v>Dec</v>
      </c>
      <c r="X48" s="8" t="str">
        <f t="shared" si="7"/>
        <v>2015</v>
      </c>
      <c r="Y48" s="7">
        <f t="shared" si="8"/>
        <v>30</v>
      </c>
    </row>
    <row r="49" spans="1:25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6">
        <f t="shared" si="0"/>
        <v>107.61100000000002</v>
      </c>
      <c r="P49" s="10">
        <f t="shared" si="1"/>
        <v>76.865000000000009</v>
      </c>
      <c r="Q49" t="s">
        <v>8311</v>
      </c>
      <c r="R49" t="s">
        <v>8312</v>
      </c>
      <c r="S49" s="8">
        <f t="shared" si="2"/>
        <v>41932.819525462961</v>
      </c>
      <c r="T49" s="8" t="str">
        <f t="shared" si="3"/>
        <v>Oct</v>
      </c>
      <c r="U49" s="8" t="str">
        <f t="shared" si="4"/>
        <v>2014</v>
      </c>
      <c r="V49" s="8">
        <f t="shared" si="5"/>
        <v>41992.861192129625</v>
      </c>
      <c r="W49" s="8" t="str">
        <f t="shared" si="6"/>
        <v>Dec</v>
      </c>
      <c r="X49" s="8" t="str">
        <f t="shared" si="7"/>
        <v>2014</v>
      </c>
      <c r="Y49" s="7">
        <f t="shared" si="8"/>
        <v>29</v>
      </c>
    </row>
    <row r="50" spans="1:25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6">
        <f t="shared" si="0"/>
        <v>107.94999999999999</v>
      </c>
      <c r="P50" s="10">
        <f t="shared" si="1"/>
        <v>56.815789473684212</v>
      </c>
      <c r="Q50" t="s">
        <v>8311</v>
      </c>
      <c r="R50" t="s">
        <v>8312</v>
      </c>
      <c r="S50" s="8">
        <f t="shared" si="2"/>
        <v>42033.516898148147</v>
      </c>
      <c r="T50" s="8" t="str">
        <f t="shared" si="3"/>
        <v>Jan</v>
      </c>
      <c r="U50" s="8" t="str">
        <f t="shared" si="4"/>
        <v>2015</v>
      </c>
      <c r="V50" s="8">
        <f t="shared" si="5"/>
        <v>42064.5</v>
      </c>
      <c r="W50" s="8" t="str">
        <f t="shared" si="6"/>
        <v>Mar</v>
      </c>
      <c r="X50" s="8" t="str">
        <f t="shared" si="7"/>
        <v>2015</v>
      </c>
      <c r="Y50" s="7">
        <f t="shared" si="8"/>
        <v>30</v>
      </c>
    </row>
    <row r="51" spans="1:25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6">
        <f t="shared" si="0"/>
        <v>100</v>
      </c>
      <c r="P51" s="10">
        <f t="shared" si="1"/>
        <v>137.93103448275863</v>
      </c>
      <c r="Q51" t="s">
        <v>8311</v>
      </c>
      <c r="R51" t="s">
        <v>8312</v>
      </c>
      <c r="S51" s="8">
        <f t="shared" si="2"/>
        <v>42271.176446759258</v>
      </c>
      <c r="T51" s="8" t="str">
        <f t="shared" si="3"/>
        <v>Sep</v>
      </c>
      <c r="U51" s="8" t="str">
        <f t="shared" si="4"/>
        <v>2015</v>
      </c>
      <c r="V51" s="8">
        <f t="shared" si="5"/>
        <v>42301.176446759258</v>
      </c>
      <c r="W51" s="8" t="str">
        <f t="shared" si="6"/>
        <v>Oct</v>
      </c>
      <c r="X51" s="8" t="str">
        <f t="shared" si="7"/>
        <v>2015</v>
      </c>
      <c r="Y51" s="7">
        <f t="shared" si="8"/>
        <v>30</v>
      </c>
    </row>
    <row r="52" spans="1:25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6">
        <f t="shared" si="0"/>
        <v>100</v>
      </c>
      <c r="P52" s="10">
        <f t="shared" si="1"/>
        <v>27.272727272727273</v>
      </c>
      <c r="Q52" t="s">
        <v>8311</v>
      </c>
      <c r="R52" t="s">
        <v>8312</v>
      </c>
      <c r="S52" s="8">
        <f t="shared" si="2"/>
        <v>41995.752986111111</v>
      </c>
      <c r="T52" s="8" t="str">
        <f t="shared" si="3"/>
        <v>Dec</v>
      </c>
      <c r="U52" s="8" t="str">
        <f t="shared" si="4"/>
        <v>2014</v>
      </c>
      <c r="V52" s="8">
        <f t="shared" si="5"/>
        <v>42034.708333333328</v>
      </c>
      <c r="W52" s="8" t="str">
        <f t="shared" si="6"/>
        <v>Jan</v>
      </c>
      <c r="X52" s="8" t="str">
        <f t="shared" si="7"/>
        <v>2015</v>
      </c>
      <c r="Y52" s="7">
        <f t="shared" si="8"/>
        <v>7</v>
      </c>
    </row>
    <row r="53" spans="1:25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6">
        <f t="shared" si="0"/>
        <v>128.0181818181818</v>
      </c>
      <c r="P53" s="10">
        <f t="shared" si="1"/>
        <v>118.33613445378151</v>
      </c>
      <c r="Q53" t="s">
        <v>8311</v>
      </c>
      <c r="R53" t="s">
        <v>8312</v>
      </c>
      <c r="S53" s="8">
        <f t="shared" si="2"/>
        <v>42196.928668981483</v>
      </c>
      <c r="T53" s="8" t="str">
        <f t="shared" si="3"/>
        <v>Jul</v>
      </c>
      <c r="U53" s="8" t="str">
        <f t="shared" si="4"/>
        <v>2015</v>
      </c>
      <c r="V53" s="8">
        <f t="shared" si="5"/>
        <v>42226.928668981483</v>
      </c>
      <c r="W53" s="8" t="str">
        <f t="shared" si="6"/>
        <v>Aug</v>
      </c>
      <c r="X53" s="8" t="str">
        <f t="shared" si="7"/>
        <v>2015</v>
      </c>
      <c r="Y53" s="7">
        <f t="shared" si="8"/>
        <v>30</v>
      </c>
    </row>
    <row r="54" spans="1:25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6">
        <f t="shared" si="0"/>
        <v>116.21</v>
      </c>
      <c r="P54" s="10">
        <f t="shared" si="1"/>
        <v>223.48076923076923</v>
      </c>
      <c r="Q54" t="s">
        <v>8311</v>
      </c>
      <c r="R54" t="s">
        <v>8312</v>
      </c>
      <c r="S54" s="8">
        <f t="shared" si="2"/>
        <v>41807.701921296299</v>
      </c>
      <c r="T54" s="8" t="str">
        <f t="shared" si="3"/>
        <v>Jun</v>
      </c>
      <c r="U54" s="8" t="str">
        <f t="shared" si="4"/>
        <v>2014</v>
      </c>
      <c r="V54" s="8">
        <f t="shared" si="5"/>
        <v>41837.701921296299</v>
      </c>
      <c r="W54" s="8" t="str">
        <f t="shared" si="6"/>
        <v>Jul</v>
      </c>
      <c r="X54" s="8" t="str">
        <f t="shared" si="7"/>
        <v>2014</v>
      </c>
      <c r="Y54" s="7">
        <f t="shared" si="8"/>
        <v>30</v>
      </c>
    </row>
    <row r="55" spans="1:25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6">
        <f t="shared" si="0"/>
        <v>109.63333333333334</v>
      </c>
      <c r="P55" s="10">
        <f t="shared" si="1"/>
        <v>28.111111111111111</v>
      </c>
      <c r="Q55" t="s">
        <v>8311</v>
      </c>
      <c r="R55" t="s">
        <v>8312</v>
      </c>
      <c r="S55" s="8">
        <f t="shared" si="2"/>
        <v>41719.549131944441</v>
      </c>
      <c r="T55" s="8" t="str">
        <f t="shared" si="3"/>
        <v>Mar</v>
      </c>
      <c r="U55" s="8" t="str">
        <f t="shared" si="4"/>
        <v>2014</v>
      </c>
      <c r="V55" s="8">
        <f t="shared" si="5"/>
        <v>41733.916666666664</v>
      </c>
      <c r="W55" s="8" t="str">
        <f t="shared" si="6"/>
        <v>Apr</v>
      </c>
      <c r="X55" s="8" t="str">
        <f t="shared" si="7"/>
        <v>2014</v>
      </c>
      <c r="Y55" s="7">
        <f t="shared" si="8"/>
        <v>14</v>
      </c>
    </row>
    <row r="56" spans="1:25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6">
        <f t="shared" si="0"/>
        <v>101</v>
      </c>
      <c r="P56" s="10">
        <f t="shared" si="1"/>
        <v>194.23076923076923</v>
      </c>
      <c r="Q56" t="s">
        <v>8311</v>
      </c>
      <c r="R56" t="s">
        <v>8312</v>
      </c>
      <c r="S56" s="8">
        <f t="shared" si="2"/>
        <v>42333.713206018518</v>
      </c>
      <c r="T56" s="8" t="str">
        <f t="shared" si="3"/>
        <v>Nov</v>
      </c>
      <c r="U56" s="8" t="str">
        <f t="shared" si="4"/>
        <v>2015</v>
      </c>
      <c r="V56" s="8">
        <f t="shared" si="5"/>
        <v>42363.713206018518</v>
      </c>
      <c r="W56" s="8" t="str">
        <f t="shared" si="6"/>
        <v>Dec</v>
      </c>
      <c r="X56" s="8" t="str">
        <f t="shared" si="7"/>
        <v>2015</v>
      </c>
      <c r="Y56" s="7">
        <f t="shared" si="8"/>
        <v>30</v>
      </c>
    </row>
    <row r="57" spans="1:25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6">
        <f t="shared" si="0"/>
        <v>128.95348837209301</v>
      </c>
      <c r="P57" s="10">
        <f t="shared" si="1"/>
        <v>128.95348837209303</v>
      </c>
      <c r="Q57" t="s">
        <v>8311</v>
      </c>
      <c r="R57" t="s">
        <v>8312</v>
      </c>
      <c r="S57" s="8">
        <f t="shared" si="2"/>
        <v>42496.968935185185</v>
      </c>
      <c r="T57" s="8" t="str">
        <f t="shared" si="3"/>
        <v>May</v>
      </c>
      <c r="U57" s="8" t="str">
        <f t="shared" si="4"/>
        <v>2016</v>
      </c>
      <c r="V57" s="8">
        <f t="shared" si="5"/>
        <v>42517.968935185185</v>
      </c>
      <c r="W57" s="8" t="str">
        <f t="shared" si="6"/>
        <v>May</v>
      </c>
      <c r="X57" s="8" t="str">
        <f t="shared" si="7"/>
        <v>2016</v>
      </c>
      <c r="Y57" s="7">
        <f t="shared" si="8"/>
        <v>21</v>
      </c>
    </row>
    <row r="58" spans="1:25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6">
        <f t="shared" si="0"/>
        <v>107.26249999999999</v>
      </c>
      <c r="P58" s="10">
        <f t="shared" si="1"/>
        <v>49.316091954022987</v>
      </c>
      <c r="Q58" t="s">
        <v>8311</v>
      </c>
      <c r="R58" t="s">
        <v>8312</v>
      </c>
      <c r="S58" s="8">
        <f t="shared" si="2"/>
        <v>42149.548888888887</v>
      </c>
      <c r="T58" s="8" t="str">
        <f t="shared" si="3"/>
        <v>May</v>
      </c>
      <c r="U58" s="8" t="str">
        <f t="shared" si="4"/>
        <v>2015</v>
      </c>
      <c r="V58" s="8">
        <f t="shared" si="5"/>
        <v>42163.666666666672</v>
      </c>
      <c r="W58" s="8" t="str">
        <f t="shared" si="6"/>
        <v>Jun</v>
      </c>
      <c r="X58" s="8" t="str">
        <f t="shared" si="7"/>
        <v>2015</v>
      </c>
      <c r="Y58" s="7">
        <f t="shared" si="8"/>
        <v>14</v>
      </c>
    </row>
    <row r="59" spans="1:25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6">
        <f t="shared" si="0"/>
        <v>101.89999999999999</v>
      </c>
      <c r="P59" s="10">
        <f t="shared" si="1"/>
        <v>221.52173913043478</v>
      </c>
      <c r="Q59" t="s">
        <v>8311</v>
      </c>
      <c r="R59" t="s">
        <v>8312</v>
      </c>
      <c r="S59" s="8">
        <f t="shared" si="2"/>
        <v>42089.83289351852</v>
      </c>
      <c r="T59" s="8" t="str">
        <f t="shared" si="3"/>
        <v>Mar</v>
      </c>
      <c r="U59" s="8" t="str">
        <f t="shared" si="4"/>
        <v>2015</v>
      </c>
      <c r="V59" s="8">
        <f t="shared" si="5"/>
        <v>42119.83289351852</v>
      </c>
      <c r="W59" s="8" t="str">
        <f t="shared" si="6"/>
        <v>Apr</v>
      </c>
      <c r="X59" s="8" t="str">
        <f t="shared" si="7"/>
        <v>2015</v>
      </c>
      <c r="Y59" s="7">
        <f t="shared" si="8"/>
        <v>30</v>
      </c>
    </row>
    <row r="60" spans="1:25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6">
        <f t="shared" si="0"/>
        <v>102.91</v>
      </c>
      <c r="P60" s="10">
        <f t="shared" si="1"/>
        <v>137.21333333333334</v>
      </c>
      <c r="Q60" t="s">
        <v>8311</v>
      </c>
      <c r="R60" t="s">
        <v>8312</v>
      </c>
      <c r="S60" s="8">
        <f t="shared" si="2"/>
        <v>41932.745046296295</v>
      </c>
      <c r="T60" s="8" t="str">
        <f t="shared" si="3"/>
        <v>Oct</v>
      </c>
      <c r="U60" s="8" t="str">
        <f t="shared" si="4"/>
        <v>2014</v>
      </c>
      <c r="V60" s="8">
        <f t="shared" si="5"/>
        <v>41962.786712962959</v>
      </c>
      <c r="W60" s="8" t="str">
        <f t="shared" si="6"/>
        <v>Nov</v>
      </c>
      <c r="X60" s="8" t="str">
        <f t="shared" si="7"/>
        <v>2014</v>
      </c>
      <c r="Y60" s="7">
        <f t="shared" si="8"/>
        <v>30</v>
      </c>
    </row>
    <row r="61" spans="1:25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6">
        <f t="shared" si="0"/>
        <v>100.12570000000001</v>
      </c>
      <c r="P61" s="10">
        <f t="shared" si="1"/>
        <v>606.82242424242418</v>
      </c>
      <c r="Q61" t="s">
        <v>8311</v>
      </c>
      <c r="R61" t="s">
        <v>8312</v>
      </c>
      <c r="S61" s="8">
        <f t="shared" si="2"/>
        <v>42230.23583333334</v>
      </c>
      <c r="T61" s="8" t="str">
        <f t="shared" si="3"/>
        <v>Aug</v>
      </c>
      <c r="U61" s="8" t="str">
        <f t="shared" si="4"/>
        <v>2015</v>
      </c>
      <c r="V61" s="8">
        <f t="shared" si="5"/>
        <v>42261.875</v>
      </c>
      <c r="W61" s="8" t="str">
        <f t="shared" si="6"/>
        <v>Sep</v>
      </c>
      <c r="X61" s="8" t="str">
        <f t="shared" si="7"/>
        <v>2015</v>
      </c>
      <c r="Y61" s="7">
        <f t="shared" si="8"/>
        <v>31</v>
      </c>
    </row>
    <row r="62" spans="1:25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6">
        <f t="shared" si="0"/>
        <v>103.29622222222221</v>
      </c>
      <c r="P62" s="10">
        <f t="shared" si="1"/>
        <v>43.040092592592593</v>
      </c>
      <c r="Q62" t="s">
        <v>8311</v>
      </c>
      <c r="R62" t="s">
        <v>8313</v>
      </c>
      <c r="S62" s="8">
        <f t="shared" si="2"/>
        <v>41701.901817129627</v>
      </c>
      <c r="T62" s="8" t="str">
        <f t="shared" si="3"/>
        <v>Mar</v>
      </c>
      <c r="U62" s="8" t="str">
        <f t="shared" si="4"/>
        <v>2014</v>
      </c>
      <c r="V62" s="8">
        <f t="shared" si="5"/>
        <v>41721</v>
      </c>
      <c r="W62" s="8" t="str">
        <f t="shared" si="6"/>
        <v>Mar</v>
      </c>
      <c r="X62" s="8" t="str">
        <f t="shared" si="7"/>
        <v>2014</v>
      </c>
      <c r="Y62" s="7">
        <f t="shared" si="8"/>
        <v>19</v>
      </c>
    </row>
    <row r="63" spans="1:25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6">
        <f t="shared" si="0"/>
        <v>148.30000000000001</v>
      </c>
      <c r="P63" s="10">
        <f t="shared" si="1"/>
        <v>322.39130434782606</v>
      </c>
      <c r="Q63" t="s">
        <v>8311</v>
      </c>
      <c r="R63" t="s">
        <v>8313</v>
      </c>
      <c r="S63" s="8">
        <f t="shared" si="2"/>
        <v>41409.814317129632</v>
      </c>
      <c r="T63" s="8" t="str">
        <f t="shared" si="3"/>
        <v>May</v>
      </c>
      <c r="U63" s="8" t="str">
        <f t="shared" si="4"/>
        <v>2013</v>
      </c>
      <c r="V63" s="8">
        <f t="shared" si="5"/>
        <v>41431.814317129632</v>
      </c>
      <c r="W63" s="8" t="str">
        <f t="shared" si="6"/>
        <v>Jun</v>
      </c>
      <c r="X63" s="8" t="str">
        <f t="shared" si="7"/>
        <v>2013</v>
      </c>
      <c r="Y63" s="7">
        <f t="shared" si="8"/>
        <v>22</v>
      </c>
    </row>
    <row r="64" spans="1:25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6">
        <f t="shared" si="0"/>
        <v>154.73333333333332</v>
      </c>
      <c r="P64" s="10">
        <f t="shared" si="1"/>
        <v>96.708333333333329</v>
      </c>
      <c r="Q64" t="s">
        <v>8311</v>
      </c>
      <c r="R64" t="s">
        <v>8313</v>
      </c>
      <c r="S64" s="8">
        <f t="shared" si="2"/>
        <v>41311.799513888887</v>
      </c>
      <c r="T64" s="8" t="str">
        <f t="shared" si="3"/>
        <v>Feb</v>
      </c>
      <c r="U64" s="8" t="str">
        <f t="shared" si="4"/>
        <v>2013</v>
      </c>
      <c r="V64" s="8">
        <f t="shared" si="5"/>
        <v>41336.799513888887</v>
      </c>
      <c r="W64" s="8" t="str">
        <f t="shared" si="6"/>
        <v>Mar</v>
      </c>
      <c r="X64" s="8" t="str">
        <f t="shared" si="7"/>
        <v>2013</v>
      </c>
      <c r="Y64" s="7">
        <f t="shared" si="8"/>
        <v>25</v>
      </c>
    </row>
    <row r="65" spans="1:25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6">
        <f t="shared" si="0"/>
        <v>113.51849999999999</v>
      </c>
      <c r="P65" s="10">
        <f t="shared" si="1"/>
        <v>35.474531249999998</v>
      </c>
      <c r="Q65" t="s">
        <v>8311</v>
      </c>
      <c r="R65" t="s">
        <v>8313</v>
      </c>
      <c r="S65" s="8">
        <f t="shared" si="2"/>
        <v>41612.912187499998</v>
      </c>
      <c r="T65" s="8" t="str">
        <f t="shared" si="3"/>
        <v>Dec</v>
      </c>
      <c r="U65" s="8" t="str">
        <f t="shared" si="4"/>
        <v>2013</v>
      </c>
      <c r="V65" s="8">
        <f t="shared" si="5"/>
        <v>41636.207638888889</v>
      </c>
      <c r="W65" s="8" t="str">
        <f t="shared" si="6"/>
        <v>Dec</v>
      </c>
      <c r="X65" s="8" t="str">
        <f t="shared" si="7"/>
        <v>2013</v>
      </c>
      <c r="Y65" s="7">
        <f t="shared" si="8"/>
        <v>23</v>
      </c>
    </row>
    <row r="66" spans="1:25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6">
        <f t="shared" si="0"/>
        <v>173.33333333333334</v>
      </c>
      <c r="P66" s="10">
        <f t="shared" si="1"/>
        <v>86.666666666666671</v>
      </c>
      <c r="Q66" t="s">
        <v>8311</v>
      </c>
      <c r="R66" t="s">
        <v>8313</v>
      </c>
      <c r="S66" s="8">
        <f t="shared" si="2"/>
        <v>41433.01829861111</v>
      </c>
      <c r="T66" s="8" t="str">
        <f t="shared" si="3"/>
        <v>Jun</v>
      </c>
      <c r="U66" s="8" t="str">
        <f t="shared" si="4"/>
        <v>2013</v>
      </c>
      <c r="V66" s="8">
        <f t="shared" si="5"/>
        <v>41463.01829861111</v>
      </c>
      <c r="W66" s="8" t="str">
        <f t="shared" si="6"/>
        <v>Jul</v>
      </c>
      <c r="X66" s="8" t="str">
        <f t="shared" si="7"/>
        <v>2013</v>
      </c>
      <c r="Y66" s="7">
        <f t="shared" si="8"/>
        <v>30</v>
      </c>
    </row>
    <row r="67" spans="1:25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6">
        <f t="shared" ref="O67:O130" si="9">E67/D67*100</f>
        <v>107.52857142857141</v>
      </c>
      <c r="P67" s="10">
        <f t="shared" ref="P67:P130" si="10">IFERROR(E67/L67,0)</f>
        <v>132.05263157894737</v>
      </c>
      <c r="Q67" t="s">
        <v>8311</v>
      </c>
      <c r="R67" t="s">
        <v>8313</v>
      </c>
      <c r="S67" s="8">
        <f t="shared" ref="S67:S130" si="11">(((J67/60)/60)/24)+DATE(1970,1,1)</f>
        <v>41835.821226851855</v>
      </c>
      <c r="T67" s="8" t="str">
        <f t="shared" ref="T67:T130" si="12">TEXT(S67,"MMM")</f>
        <v>Jul</v>
      </c>
      <c r="U67" s="8" t="str">
        <f t="shared" ref="U67:U130" si="13">TEXT(S67,"YYYY")</f>
        <v>2014</v>
      </c>
      <c r="V67" s="8">
        <f t="shared" ref="V67:V130" si="14">(((I67/60)/60)/24)+DATE(1970,1,1)</f>
        <v>41862.249305555553</v>
      </c>
      <c r="W67" s="8" t="str">
        <f t="shared" ref="W67:W130" si="15">TEXT(V67,"MMM")</f>
        <v>Aug</v>
      </c>
      <c r="X67" s="8" t="str">
        <f t="shared" ref="X67:X130" si="16">TEXT(V67,"YYYY")</f>
        <v>2014</v>
      </c>
      <c r="Y67" s="7">
        <f t="shared" ref="Y67:Y130" si="17">DAY(V67-S67)</f>
        <v>26</v>
      </c>
    </row>
    <row r="68" spans="1:25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6">
        <f t="shared" si="9"/>
        <v>118.6</v>
      </c>
      <c r="P68" s="10">
        <f t="shared" si="10"/>
        <v>91.230769230769226</v>
      </c>
      <c r="Q68" t="s">
        <v>8311</v>
      </c>
      <c r="R68" t="s">
        <v>8313</v>
      </c>
      <c r="S68" s="8">
        <f t="shared" si="11"/>
        <v>42539.849768518514</v>
      </c>
      <c r="T68" s="8" t="str">
        <f t="shared" si="12"/>
        <v>Jun</v>
      </c>
      <c r="U68" s="8" t="str">
        <f t="shared" si="13"/>
        <v>2016</v>
      </c>
      <c r="V68" s="8">
        <f t="shared" si="14"/>
        <v>42569.849768518514</v>
      </c>
      <c r="W68" s="8" t="str">
        <f t="shared" si="15"/>
        <v>Jul</v>
      </c>
      <c r="X68" s="8" t="str">
        <f t="shared" si="16"/>
        <v>2016</v>
      </c>
      <c r="Y68" s="7">
        <f t="shared" si="17"/>
        <v>30</v>
      </c>
    </row>
    <row r="69" spans="1:25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6">
        <f t="shared" si="9"/>
        <v>116.25000000000001</v>
      </c>
      <c r="P69" s="10">
        <f t="shared" si="10"/>
        <v>116.25</v>
      </c>
      <c r="Q69" t="s">
        <v>8311</v>
      </c>
      <c r="R69" t="s">
        <v>8313</v>
      </c>
      <c r="S69" s="8">
        <f t="shared" si="11"/>
        <v>41075.583379629628</v>
      </c>
      <c r="T69" s="8" t="str">
        <f t="shared" si="12"/>
        <v>Jun</v>
      </c>
      <c r="U69" s="8" t="str">
        <f t="shared" si="13"/>
        <v>2012</v>
      </c>
      <c r="V69" s="8">
        <f t="shared" si="14"/>
        <v>41105.583379629628</v>
      </c>
      <c r="W69" s="8" t="str">
        <f t="shared" si="15"/>
        <v>Jul</v>
      </c>
      <c r="X69" s="8" t="str">
        <f t="shared" si="16"/>
        <v>2012</v>
      </c>
      <c r="Y69" s="7">
        <f t="shared" si="17"/>
        <v>30</v>
      </c>
    </row>
    <row r="70" spans="1:25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6">
        <f t="shared" si="9"/>
        <v>127.16666666666667</v>
      </c>
      <c r="P70" s="10">
        <f t="shared" si="10"/>
        <v>21.194444444444443</v>
      </c>
      <c r="Q70" t="s">
        <v>8311</v>
      </c>
      <c r="R70" t="s">
        <v>8313</v>
      </c>
      <c r="S70" s="8">
        <f t="shared" si="11"/>
        <v>41663.569340277776</v>
      </c>
      <c r="T70" s="8" t="str">
        <f t="shared" si="12"/>
        <v>Jan</v>
      </c>
      <c r="U70" s="8" t="str">
        <f t="shared" si="13"/>
        <v>2014</v>
      </c>
      <c r="V70" s="8">
        <f t="shared" si="14"/>
        <v>41693.569340277776</v>
      </c>
      <c r="W70" s="8" t="str">
        <f t="shared" si="15"/>
        <v>Feb</v>
      </c>
      <c r="X70" s="8" t="str">
        <f t="shared" si="16"/>
        <v>2014</v>
      </c>
      <c r="Y70" s="7">
        <f t="shared" si="17"/>
        <v>30</v>
      </c>
    </row>
    <row r="71" spans="1:25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6">
        <f t="shared" si="9"/>
        <v>110.9423</v>
      </c>
      <c r="P71" s="10">
        <f t="shared" si="10"/>
        <v>62.327134831460668</v>
      </c>
      <c r="Q71" t="s">
        <v>8311</v>
      </c>
      <c r="R71" t="s">
        <v>8313</v>
      </c>
      <c r="S71" s="8">
        <f t="shared" si="11"/>
        <v>40786.187789351854</v>
      </c>
      <c r="T71" s="8" t="str">
        <f t="shared" si="12"/>
        <v>Aug</v>
      </c>
      <c r="U71" s="8" t="str">
        <f t="shared" si="13"/>
        <v>2011</v>
      </c>
      <c r="V71" s="8">
        <f t="shared" si="14"/>
        <v>40818.290972222225</v>
      </c>
      <c r="W71" s="8" t="str">
        <f t="shared" si="15"/>
        <v>Oct</v>
      </c>
      <c r="X71" s="8" t="str">
        <f t="shared" si="16"/>
        <v>2011</v>
      </c>
      <c r="Y71" s="7">
        <f t="shared" si="17"/>
        <v>1</v>
      </c>
    </row>
    <row r="72" spans="1:25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6">
        <f t="shared" si="9"/>
        <v>127.2</v>
      </c>
      <c r="P72" s="10">
        <f t="shared" si="10"/>
        <v>37.411764705882355</v>
      </c>
      <c r="Q72" t="s">
        <v>8311</v>
      </c>
      <c r="R72" t="s">
        <v>8313</v>
      </c>
      <c r="S72" s="8">
        <f t="shared" si="11"/>
        <v>40730.896354166667</v>
      </c>
      <c r="T72" s="8" t="str">
        <f t="shared" si="12"/>
        <v>Jul</v>
      </c>
      <c r="U72" s="8" t="str">
        <f t="shared" si="13"/>
        <v>2011</v>
      </c>
      <c r="V72" s="8">
        <f t="shared" si="14"/>
        <v>40790.896354166667</v>
      </c>
      <c r="W72" s="8" t="str">
        <f t="shared" si="15"/>
        <v>Sep</v>
      </c>
      <c r="X72" s="8" t="str">
        <f t="shared" si="16"/>
        <v>2011</v>
      </c>
      <c r="Y72" s="7">
        <f t="shared" si="17"/>
        <v>29</v>
      </c>
    </row>
    <row r="73" spans="1:25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6">
        <f t="shared" si="9"/>
        <v>123.94444444444443</v>
      </c>
      <c r="P73" s="10">
        <f t="shared" si="10"/>
        <v>69.71875</v>
      </c>
      <c r="Q73" t="s">
        <v>8311</v>
      </c>
      <c r="R73" t="s">
        <v>8313</v>
      </c>
      <c r="S73" s="8">
        <f t="shared" si="11"/>
        <v>40997.271493055552</v>
      </c>
      <c r="T73" s="8" t="str">
        <f t="shared" si="12"/>
        <v>Mar</v>
      </c>
      <c r="U73" s="8" t="str">
        <f t="shared" si="13"/>
        <v>2012</v>
      </c>
      <c r="V73" s="8">
        <f t="shared" si="14"/>
        <v>41057.271493055552</v>
      </c>
      <c r="W73" s="8" t="str">
        <f t="shared" si="15"/>
        <v>May</v>
      </c>
      <c r="X73" s="8" t="str">
        <f t="shared" si="16"/>
        <v>2012</v>
      </c>
      <c r="Y73" s="7">
        <f t="shared" si="17"/>
        <v>29</v>
      </c>
    </row>
    <row r="74" spans="1:25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6">
        <f t="shared" si="9"/>
        <v>108.40909090909091</v>
      </c>
      <c r="P74" s="10">
        <f t="shared" si="10"/>
        <v>58.170731707317074</v>
      </c>
      <c r="Q74" t="s">
        <v>8311</v>
      </c>
      <c r="R74" t="s">
        <v>8313</v>
      </c>
      <c r="S74" s="8">
        <f t="shared" si="11"/>
        <v>41208.010196759256</v>
      </c>
      <c r="T74" s="8" t="str">
        <f t="shared" si="12"/>
        <v>Oct</v>
      </c>
      <c r="U74" s="8" t="str">
        <f t="shared" si="13"/>
        <v>2012</v>
      </c>
      <c r="V74" s="8">
        <f t="shared" si="14"/>
        <v>41228</v>
      </c>
      <c r="W74" s="8" t="str">
        <f t="shared" si="15"/>
        <v>Nov</v>
      </c>
      <c r="X74" s="8" t="str">
        <f t="shared" si="16"/>
        <v>2012</v>
      </c>
      <c r="Y74" s="7">
        <f t="shared" si="17"/>
        <v>19</v>
      </c>
    </row>
    <row r="75" spans="1:25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6">
        <f t="shared" si="9"/>
        <v>100</v>
      </c>
      <c r="P75" s="10">
        <f t="shared" si="10"/>
        <v>50</v>
      </c>
      <c r="Q75" t="s">
        <v>8311</v>
      </c>
      <c r="R75" t="s">
        <v>8313</v>
      </c>
      <c r="S75" s="8">
        <f t="shared" si="11"/>
        <v>40587.75675925926</v>
      </c>
      <c r="T75" s="8" t="str">
        <f t="shared" si="12"/>
        <v>Feb</v>
      </c>
      <c r="U75" s="8" t="str">
        <f t="shared" si="13"/>
        <v>2011</v>
      </c>
      <c r="V75" s="8">
        <f t="shared" si="14"/>
        <v>40666.165972222225</v>
      </c>
      <c r="W75" s="8" t="str">
        <f t="shared" si="15"/>
        <v>May</v>
      </c>
      <c r="X75" s="8" t="str">
        <f t="shared" si="16"/>
        <v>2011</v>
      </c>
      <c r="Y75" s="7">
        <f t="shared" si="17"/>
        <v>18</v>
      </c>
    </row>
    <row r="76" spans="1:25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6">
        <f t="shared" si="9"/>
        <v>112.93199999999999</v>
      </c>
      <c r="P76" s="10">
        <f t="shared" si="10"/>
        <v>19.471034482758618</v>
      </c>
      <c r="Q76" t="s">
        <v>8311</v>
      </c>
      <c r="R76" t="s">
        <v>8313</v>
      </c>
      <c r="S76" s="8">
        <f t="shared" si="11"/>
        <v>42360.487210648149</v>
      </c>
      <c r="T76" s="8" t="str">
        <f t="shared" si="12"/>
        <v>Dec</v>
      </c>
      <c r="U76" s="8" t="str">
        <f t="shared" si="13"/>
        <v>2015</v>
      </c>
      <c r="V76" s="8">
        <f t="shared" si="14"/>
        <v>42390.487210648149</v>
      </c>
      <c r="W76" s="8" t="str">
        <f t="shared" si="15"/>
        <v>Jan</v>
      </c>
      <c r="X76" s="8" t="str">
        <f t="shared" si="16"/>
        <v>2016</v>
      </c>
      <c r="Y76" s="7">
        <f t="shared" si="17"/>
        <v>30</v>
      </c>
    </row>
    <row r="77" spans="1:25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6">
        <f t="shared" si="9"/>
        <v>115.42857142857143</v>
      </c>
      <c r="P77" s="10">
        <f t="shared" si="10"/>
        <v>85.957446808510639</v>
      </c>
      <c r="Q77" t="s">
        <v>8311</v>
      </c>
      <c r="R77" t="s">
        <v>8313</v>
      </c>
      <c r="S77" s="8">
        <f t="shared" si="11"/>
        <v>41357.209166666667</v>
      </c>
      <c r="T77" s="8" t="str">
        <f t="shared" si="12"/>
        <v>Mar</v>
      </c>
      <c r="U77" s="8" t="str">
        <f t="shared" si="13"/>
        <v>2013</v>
      </c>
      <c r="V77" s="8">
        <f t="shared" si="14"/>
        <v>41387.209166666667</v>
      </c>
      <c r="W77" s="8" t="str">
        <f t="shared" si="15"/>
        <v>Apr</v>
      </c>
      <c r="X77" s="8" t="str">
        <f t="shared" si="16"/>
        <v>2013</v>
      </c>
      <c r="Y77" s="7">
        <f t="shared" si="17"/>
        <v>30</v>
      </c>
    </row>
    <row r="78" spans="1:25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6">
        <f t="shared" si="9"/>
        <v>153.33333333333334</v>
      </c>
      <c r="P78" s="10">
        <f t="shared" si="10"/>
        <v>30.666666666666668</v>
      </c>
      <c r="Q78" t="s">
        <v>8311</v>
      </c>
      <c r="R78" t="s">
        <v>8313</v>
      </c>
      <c r="S78" s="8">
        <f t="shared" si="11"/>
        <v>40844.691643518519</v>
      </c>
      <c r="T78" s="8" t="str">
        <f t="shared" si="12"/>
        <v>Oct</v>
      </c>
      <c r="U78" s="8" t="str">
        <f t="shared" si="13"/>
        <v>2011</v>
      </c>
      <c r="V78" s="8">
        <f t="shared" si="14"/>
        <v>40904.733310185184</v>
      </c>
      <c r="W78" s="8" t="str">
        <f t="shared" si="15"/>
        <v>Dec</v>
      </c>
      <c r="X78" s="8" t="str">
        <f t="shared" si="16"/>
        <v>2011</v>
      </c>
      <c r="Y78" s="7">
        <f t="shared" si="17"/>
        <v>29</v>
      </c>
    </row>
    <row r="79" spans="1:25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6">
        <f t="shared" si="9"/>
        <v>392.5</v>
      </c>
      <c r="P79" s="10">
        <f t="shared" si="10"/>
        <v>60.384615384615387</v>
      </c>
      <c r="Q79" t="s">
        <v>8311</v>
      </c>
      <c r="R79" t="s">
        <v>8313</v>
      </c>
      <c r="S79" s="8">
        <f t="shared" si="11"/>
        <v>40997.144872685189</v>
      </c>
      <c r="T79" s="8" t="str">
        <f t="shared" si="12"/>
        <v>Mar</v>
      </c>
      <c r="U79" s="8" t="str">
        <f t="shared" si="13"/>
        <v>2012</v>
      </c>
      <c r="V79" s="8">
        <f t="shared" si="14"/>
        <v>41050.124305555553</v>
      </c>
      <c r="W79" s="8" t="str">
        <f t="shared" si="15"/>
        <v>May</v>
      </c>
      <c r="X79" s="8" t="str">
        <f t="shared" si="16"/>
        <v>2012</v>
      </c>
      <c r="Y79" s="7">
        <f t="shared" si="17"/>
        <v>21</v>
      </c>
    </row>
    <row r="80" spans="1:25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6">
        <f t="shared" si="9"/>
        <v>2702</v>
      </c>
      <c r="P80" s="10">
        <f t="shared" si="10"/>
        <v>38.6</v>
      </c>
      <c r="Q80" t="s">
        <v>8311</v>
      </c>
      <c r="R80" t="s">
        <v>8313</v>
      </c>
      <c r="S80" s="8">
        <f t="shared" si="11"/>
        <v>42604.730567129634</v>
      </c>
      <c r="T80" s="8" t="str">
        <f t="shared" si="12"/>
        <v>Aug</v>
      </c>
      <c r="U80" s="8" t="str">
        <f t="shared" si="13"/>
        <v>2016</v>
      </c>
      <c r="V80" s="8">
        <f t="shared" si="14"/>
        <v>42614.730567129634</v>
      </c>
      <c r="W80" s="8" t="str">
        <f t="shared" si="15"/>
        <v>Sep</v>
      </c>
      <c r="X80" s="8" t="str">
        <f t="shared" si="16"/>
        <v>2016</v>
      </c>
      <c r="Y80" s="7">
        <f t="shared" si="17"/>
        <v>10</v>
      </c>
    </row>
    <row r="81" spans="1:25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6">
        <f t="shared" si="9"/>
        <v>127</v>
      </c>
      <c r="P81" s="10">
        <f t="shared" si="10"/>
        <v>40.268292682926827</v>
      </c>
      <c r="Q81" t="s">
        <v>8311</v>
      </c>
      <c r="R81" t="s">
        <v>8313</v>
      </c>
      <c r="S81" s="8">
        <f t="shared" si="11"/>
        <v>41724.776539351849</v>
      </c>
      <c r="T81" s="8" t="str">
        <f t="shared" si="12"/>
        <v>Mar</v>
      </c>
      <c r="U81" s="8" t="str">
        <f t="shared" si="13"/>
        <v>2014</v>
      </c>
      <c r="V81" s="8">
        <f t="shared" si="14"/>
        <v>41754.776539351849</v>
      </c>
      <c r="W81" s="8" t="str">
        <f t="shared" si="15"/>
        <v>Apr</v>
      </c>
      <c r="X81" s="8" t="str">
        <f t="shared" si="16"/>
        <v>2014</v>
      </c>
      <c r="Y81" s="7">
        <f t="shared" si="17"/>
        <v>30</v>
      </c>
    </row>
    <row r="82" spans="1:25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6">
        <f t="shared" si="9"/>
        <v>107.25</v>
      </c>
      <c r="P82" s="10">
        <f t="shared" si="10"/>
        <v>273.82978723404256</v>
      </c>
      <c r="Q82" t="s">
        <v>8311</v>
      </c>
      <c r="R82" t="s">
        <v>8313</v>
      </c>
      <c r="S82" s="8">
        <f t="shared" si="11"/>
        <v>41583.083981481483</v>
      </c>
      <c r="T82" s="8" t="str">
        <f t="shared" si="12"/>
        <v>Nov</v>
      </c>
      <c r="U82" s="8" t="str">
        <f t="shared" si="13"/>
        <v>2013</v>
      </c>
      <c r="V82" s="8">
        <f t="shared" si="14"/>
        <v>41618.083981481483</v>
      </c>
      <c r="W82" s="8" t="str">
        <f t="shared" si="15"/>
        <v>Dec</v>
      </c>
      <c r="X82" s="8" t="str">
        <f t="shared" si="16"/>
        <v>2013</v>
      </c>
      <c r="Y82" s="7">
        <f t="shared" si="17"/>
        <v>4</v>
      </c>
    </row>
    <row r="83" spans="1:25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6">
        <f t="shared" si="9"/>
        <v>198</v>
      </c>
      <c r="P83" s="10">
        <f t="shared" si="10"/>
        <v>53.035714285714285</v>
      </c>
      <c r="Q83" t="s">
        <v>8311</v>
      </c>
      <c r="R83" t="s">
        <v>8313</v>
      </c>
      <c r="S83" s="8">
        <f t="shared" si="11"/>
        <v>41100.158877314818</v>
      </c>
      <c r="T83" s="8" t="str">
        <f t="shared" si="12"/>
        <v>Jul</v>
      </c>
      <c r="U83" s="8" t="str">
        <f t="shared" si="13"/>
        <v>2012</v>
      </c>
      <c r="V83" s="8">
        <f t="shared" si="14"/>
        <v>41104.126388888886</v>
      </c>
      <c r="W83" s="8" t="str">
        <f t="shared" si="15"/>
        <v>Jul</v>
      </c>
      <c r="X83" s="8" t="str">
        <f t="shared" si="16"/>
        <v>2012</v>
      </c>
      <c r="Y83" s="7">
        <f t="shared" si="17"/>
        <v>3</v>
      </c>
    </row>
    <row r="84" spans="1:25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6">
        <f t="shared" si="9"/>
        <v>100.01249999999999</v>
      </c>
      <c r="P84" s="10">
        <f t="shared" si="10"/>
        <v>40.005000000000003</v>
      </c>
      <c r="Q84" t="s">
        <v>8311</v>
      </c>
      <c r="R84" t="s">
        <v>8313</v>
      </c>
      <c r="S84" s="8">
        <f t="shared" si="11"/>
        <v>40795.820150462961</v>
      </c>
      <c r="T84" s="8" t="str">
        <f t="shared" si="12"/>
        <v>Sep</v>
      </c>
      <c r="U84" s="8" t="str">
        <f t="shared" si="13"/>
        <v>2011</v>
      </c>
      <c r="V84" s="8">
        <f t="shared" si="14"/>
        <v>40825.820150462961</v>
      </c>
      <c r="W84" s="8" t="str">
        <f t="shared" si="15"/>
        <v>Oct</v>
      </c>
      <c r="X84" s="8" t="str">
        <f t="shared" si="16"/>
        <v>2011</v>
      </c>
      <c r="Y84" s="7">
        <f t="shared" si="17"/>
        <v>30</v>
      </c>
    </row>
    <row r="85" spans="1:25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6">
        <f t="shared" si="9"/>
        <v>102.49999999999999</v>
      </c>
      <c r="P85" s="10">
        <f t="shared" si="10"/>
        <v>15.76923076923077</v>
      </c>
      <c r="Q85" t="s">
        <v>8311</v>
      </c>
      <c r="R85" t="s">
        <v>8313</v>
      </c>
      <c r="S85" s="8">
        <f t="shared" si="11"/>
        <v>42042.615613425922</v>
      </c>
      <c r="T85" s="8" t="str">
        <f t="shared" si="12"/>
        <v>Feb</v>
      </c>
      <c r="U85" s="8" t="str">
        <f t="shared" si="13"/>
        <v>2015</v>
      </c>
      <c r="V85" s="8">
        <f t="shared" si="14"/>
        <v>42057.479166666672</v>
      </c>
      <c r="W85" s="8" t="str">
        <f t="shared" si="15"/>
        <v>Feb</v>
      </c>
      <c r="X85" s="8" t="str">
        <f t="shared" si="16"/>
        <v>2015</v>
      </c>
      <c r="Y85" s="7">
        <f t="shared" si="17"/>
        <v>14</v>
      </c>
    </row>
    <row r="86" spans="1:25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6">
        <f t="shared" si="9"/>
        <v>100</v>
      </c>
      <c r="P86" s="10">
        <f t="shared" si="10"/>
        <v>71.428571428571431</v>
      </c>
      <c r="Q86" t="s">
        <v>8311</v>
      </c>
      <c r="R86" t="s">
        <v>8313</v>
      </c>
      <c r="S86" s="8">
        <f t="shared" si="11"/>
        <v>40648.757939814815</v>
      </c>
      <c r="T86" s="8" t="str">
        <f t="shared" si="12"/>
        <v>Apr</v>
      </c>
      <c r="U86" s="8" t="str">
        <f t="shared" si="13"/>
        <v>2011</v>
      </c>
      <c r="V86" s="8">
        <f t="shared" si="14"/>
        <v>40678.757939814815</v>
      </c>
      <c r="W86" s="8" t="str">
        <f t="shared" si="15"/>
        <v>May</v>
      </c>
      <c r="X86" s="8" t="str">
        <f t="shared" si="16"/>
        <v>2011</v>
      </c>
      <c r="Y86" s="7">
        <f t="shared" si="17"/>
        <v>30</v>
      </c>
    </row>
    <row r="87" spans="1:25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6">
        <f t="shared" si="9"/>
        <v>125.49999999999999</v>
      </c>
      <c r="P87" s="10">
        <f t="shared" si="10"/>
        <v>71.714285714285708</v>
      </c>
      <c r="Q87" t="s">
        <v>8311</v>
      </c>
      <c r="R87" t="s">
        <v>8313</v>
      </c>
      <c r="S87" s="8">
        <f t="shared" si="11"/>
        <v>40779.125428240739</v>
      </c>
      <c r="T87" s="8" t="str">
        <f t="shared" si="12"/>
        <v>Aug</v>
      </c>
      <c r="U87" s="8" t="str">
        <f t="shared" si="13"/>
        <v>2011</v>
      </c>
      <c r="V87" s="8">
        <f t="shared" si="14"/>
        <v>40809.125428240739</v>
      </c>
      <c r="W87" s="8" t="str">
        <f t="shared" si="15"/>
        <v>Sep</v>
      </c>
      <c r="X87" s="8" t="str">
        <f t="shared" si="16"/>
        <v>2011</v>
      </c>
      <c r="Y87" s="7">
        <f t="shared" si="17"/>
        <v>30</v>
      </c>
    </row>
    <row r="88" spans="1:25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6">
        <f t="shared" si="9"/>
        <v>106.46666666666667</v>
      </c>
      <c r="P88" s="10">
        <f t="shared" si="10"/>
        <v>375.76470588235293</v>
      </c>
      <c r="Q88" t="s">
        <v>8311</v>
      </c>
      <c r="R88" t="s">
        <v>8313</v>
      </c>
      <c r="S88" s="8">
        <f t="shared" si="11"/>
        <v>42291.556076388893</v>
      </c>
      <c r="T88" s="8" t="str">
        <f t="shared" si="12"/>
        <v>Oct</v>
      </c>
      <c r="U88" s="8" t="str">
        <f t="shared" si="13"/>
        <v>2015</v>
      </c>
      <c r="V88" s="8">
        <f t="shared" si="14"/>
        <v>42365.59774305555</v>
      </c>
      <c r="W88" s="8" t="str">
        <f t="shared" si="15"/>
        <v>Dec</v>
      </c>
      <c r="X88" s="8" t="str">
        <f t="shared" si="16"/>
        <v>2015</v>
      </c>
      <c r="Y88" s="7">
        <f t="shared" si="17"/>
        <v>14</v>
      </c>
    </row>
    <row r="89" spans="1:25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6">
        <f t="shared" si="9"/>
        <v>104.60000000000001</v>
      </c>
      <c r="P89" s="10">
        <f t="shared" si="10"/>
        <v>104.6</v>
      </c>
      <c r="Q89" t="s">
        <v>8311</v>
      </c>
      <c r="R89" t="s">
        <v>8313</v>
      </c>
      <c r="S89" s="8">
        <f t="shared" si="11"/>
        <v>40322.53938657407</v>
      </c>
      <c r="T89" s="8" t="str">
        <f t="shared" si="12"/>
        <v>May</v>
      </c>
      <c r="U89" s="8" t="str">
        <f t="shared" si="13"/>
        <v>2010</v>
      </c>
      <c r="V89" s="8">
        <f t="shared" si="14"/>
        <v>40332.070138888892</v>
      </c>
      <c r="W89" s="8" t="str">
        <f t="shared" si="15"/>
        <v>Jun</v>
      </c>
      <c r="X89" s="8" t="str">
        <f t="shared" si="16"/>
        <v>2010</v>
      </c>
      <c r="Y89" s="7">
        <f t="shared" si="17"/>
        <v>9</v>
      </c>
    </row>
    <row r="90" spans="1:25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6">
        <f t="shared" si="9"/>
        <v>102.85714285714285</v>
      </c>
      <c r="P90" s="10">
        <f t="shared" si="10"/>
        <v>60</v>
      </c>
      <c r="Q90" t="s">
        <v>8311</v>
      </c>
      <c r="R90" t="s">
        <v>8313</v>
      </c>
      <c r="S90" s="8">
        <f t="shared" si="11"/>
        <v>41786.65892361111</v>
      </c>
      <c r="T90" s="8" t="str">
        <f t="shared" si="12"/>
        <v>May</v>
      </c>
      <c r="U90" s="8" t="str">
        <f t="shared" si="13"/>
        <v>2014</v>
      </c>
      <c r="V90" s="8">
        <f t="shared" si="14"/>
        <v>41812.65892361111</v>
      </c>
      <c r="W90" s="8" t="str">
        <f t="shared" si="15"/>
        <v>Jun</v>
      </c>
      <c r="X90" s="8" t="str">
        <f t="shared" si="16"/>
        <v>2014</v>
      </c>
      <c r="Y90" s="7">
        <f t="shared" si="17"/>
        <v>26</v>
      </c>
    </row>
    <row r="91" spans="1:25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6">
        <f t="shared" si="9"/>
        <v>115.06666666666668</v>
      </c>
      <c r="P91" s="10">
        <f t="shared" si="10"/>
        <v>123.28571428571429</v>
      </c>
      <c r="Q91" t="s">
        <v>8311</v>
      </c>
      <c r="R91" t="s">
        <v>8313</v>
      </c>
      <c r="S91" s="8">
        <f t="shared" si="11"/>
        <v>41402.752222222225</v>
      </c>
      <c r="T91" s="8" t="str">
        <f t="shared" si="12"/>
        <v>May</v>
      </c>
      <c r="U91" s="8" t="str">
        <f t="shared" si="13"/>
        <v>2013</v>
      </c>
      <c r="V91" s="8">
        <f t="shared" si="14"/>
        <v>41427.752222222225</v>
      </c>
      <c r="W91" s="8" t="str">
        <f t="shared" si="15"/>
        <v>Jun</v>
      </c>
      <c r="X91" s="8" t="str">
        <f t="shared" si="16"/>
        <v>2013</v>
      </c>
      <c r="Y91" s="7">
        <f t="shared" si="17"/>
        <v>25</v>
      </c>
    </row>
    <row r="92" spans="1:25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6">
        <f t="shared" si="9"/>
        <v>100.4</v>
      </c>
      <c r="P92" s="10">
        <f t="shared" si="10"/>
        <v>31.375</v>
      </c>
      <c r="Q92" t="s">
        <v>8311</v>
      </c>
      <c r="R92" t="s">
        <v>8313</v>
      </c>
      <c r="S92" s="8">
        <f t="shared" si="11"/>
        <v>40706.297442129631</v>
      </c>
      <c r="T92" s="8" t="str">
        <f t="shared" si="12"/>
        <v>Jun</v>
      </c>
      <c r="U92" s="8" t="str">
        <f t="shared" si="13"/>
        <v>2011</v>
      </c>
      <c r="V92" s="8">
        <f t="shared" si="14"/>
        <v>40736.297442129631</v>
      </c>
      <c r="W92" s="8" t="str">
        <f t="shared" si="15"/>
        <v>Jul</v>
      </c>
      <c r="X92" s="8" t="str">
        <f t="shared" si="16"/>
        <v>2011</v>
      </c>
      <c r="Y92" s="7">
        <f t="shared" si="17"/>
        <v>30</v>
      </c>
    </row>
    <row r="93" spans="1:25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6">
        <f t="shared" si="9"/>
        <v>120</v>
      </c>
      <c r="P93" s="10">
        <f t="shared" si="10"/>
        <v>78.260869565217391</v>
      </c>
      <c r="Q93" t="s">
        <v>8311</v>
      </c>
      <c r="R93" t="s">
        <v>8313</v>
      </c>
      <c r="S93" s="8">
        <f t="shared" si="11"/>
        <v>40619.402361111112</v>
      </c>
      <c r="T93" s="8" t="str">
        <f t="shared" si="12"/>
        <v>Mar</v>
      </c>
      <c r="U93" s="8" t="str">
        <f t="shared" si="13"/>
        <v>2011</v>
      </c>
      <c r="V93" s="8">
        <f t="shared" si="14"/>
        <v>40680.402361111112</v>
      </c>
      <c r="W93" s="8" t="str">
        <f t="shared" si="15"/>
        <v>May</v>
      </c>
      <c r="X93" s="8" t="str">
        <f t="shared" si="16"/>
        <v>2011</v>
      </c>
      <c r="Y93" s="7">
        <f t="shared" si="17"/>
        <v>1</v>
      </c>
    </row>
    <row r="94" spans="1:25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6">
        <f t="shared" si="9"/>
        <v>105.2</v>
      </c>
      <c r="P94" s="10">
        <f t="shared" si="10"/>
        <v>122.32558139534883</v>
      </c>
      <c r="Q94" t="s">
        <v>8311</v>
      </c>
      <c r="R94" t="s">
        <v>8313</v>
      </c>
      <c r="S94" s="8">
        <f t="shared" si="11"/>
        <v>42721.198877314819</v>
      </c>
      <c r="T94" s="8" t="str">
        <f t="shared" si="12"/>
        <v>Dec</v>
      </c>
      <c r="U94" s="8" t="str">
        <f t="shared" si="13"/>
        <v>2016</v>
      </c>
      <c r="V94" s="8">
        <f t="shared" si="14"/>
        <v>42767.333333333328</v>
      </c>
      <c r="W94" s="8" t="str">
        <f t="shared" si="15"/>
        <v>Feb</v>
      </c>
      <c r="X94" s="8" t="str">
        <f t="shared" si="16"/>
        <v>2017</v>
      </c>
      <c r="Y94" s="7">
        <f t="shared" si="17"/>
        <v>15</v>
      </c>
    </row>
    <row r="95" spans="1:25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6">
        <f t="shared" si="9"/>
        <v>110.60000000000001</v>
      </c>
      <c r="P95" s="10">
        <f t="shared" si="10"/>
        <v>73.733333333333334</v>
      </c>
      <c r="Q95" t="s">
        <v>8311</v>
      </c>
      <c r="R95" t="s">
        <v>8313</v>
      </c>
      <c r="S95" s="8">
        <f t="shared" si="11"/>
        <v>41065.858067129629</v>
      </c>
      <c r="T95" s="8" t="str">
        <f t="shared" si="12"/>
        <v>Jun</v>
      </c>
      <c r="U95" s="8" t="str">
        <f t="shared" si="13"/>
        <v>2012</v>
      </c>
      <c r="V95" s="8">
        <f t="shared" si="14"/>
        <v>41093.875</v>
      </c>
      <c r="W95" s="8" t="str">
        <f t="shared" si="15"/>
        <v>Jul</v>
      </c>
      <c r="X95" s="8" t="str">
        <f t="shared" si="16"/>
        <v>2012</v>
      </c>
      <c r="Y95" s="7">
        <f t="shared" si="17"/>
        <v>28</v>
      </c>
    </row>
    <row r="96" spans="1:25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6">
        <f t="shared" si="9"/>
        <v>104</v>
      </c>
      <c r="P96" s="10">
        <f t="shared" si="10"/>
        <v>21.666666666666668</v>
      </c>
      <c r="Q96" t="s">
        <v>8311</v>
      </c>
      <c r="R96" t="s">
        <v>8313</v>
      </c>
      <c r="S96" s="8">
        <f t="shared" si="11"/>
        <v>41716.717847222222</v>
      </c>
      <c r="T96" s="8" t="str">
        <f t="shared" si="12"/>
        <v>Mar</v>
      </c>
      <c r="U96" s="8" t="str">
        <f t="shared" si="13"/>
        <v>2014</v>
      </c>
      <c r="V96" s="8">
        <f t="shared" si="14"/>
        <v>41736.717847222222</v>
      </c>
      <c r="W96" s="8" t="str">
        <f t="shared" si="15"/>
        <v>Apr</v>
      </c>
      <c r="X96" s="8" t="str">
        <f t="shared" si="16"/>
        <v>2014</v>
      </c>
      <c r="Y96" s="7">
        <f t="shared" si="17"/>
        <v>20</v>
      </c>
    </row>
    <row r="97" spans="1:25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6">
        <f t="shared" si="9"/>
        <v>131.42857142857142</v>
      </c>
      <c r="P97" s="10">
        <f t="shared" si="10"/>
        <v>21.904761904761905</v>
      </c>
      <c r="Q97" t="s">
        <v>8311</v>
      </c>
      <c r="R97" t="s">
        <v>8313</v>
      </c>
      <c r="S97" s="8">
        <f t="shared" si="11"/>
        <v>40935.005104166667</v>
      </c>
      <c r="T97" s="8" t="str">
        <f t="shared" si="12"/>
        <v>Jan</v>
      </c>
      <c r="U97" s="8" t="str">
        <f t="shared" si="13"/>
        <v>2012</v>
      </c>
      <c r="V97" s="8">
        <f t="shared" si="14"/>
        <v>40965.005104166667</v>
      </c>
      <c r="W97" s="8" t="str">
        <f t="shared" si="15"/>
        <v>Feb</v>
      </c>
      <c r="X97" s="8" t="str">
        <f t="shared" si="16"/>
        <v>2012</v>
      </c>
      <c r="Y97" s="7">
        <f t="shared" si="17"/>
        <v>30</v>
      </c>
    </row>
    <row r="98" spans="1:25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6">
        <f t="shared" si="9"/>
        <v>114.66666666666667</v>
      </c>
      <c r="P98" s="10">
        <f t="shared" si="10"/>
        <v>50.588235294117645</v>
      </c>
      <c r="Q98" t="s">
        <v>8311</v>
      </c>
      <c r="R98" t="s">
        <v>8313</v>
      </c>
      <c r="S98" s="8">
        <f t="shared" si="11"/>
        <v>40324.662511574075</v>
      </c>
      <c r="T98" s="8" t="str">
        <f t="shared" si="12"/>
        <v>May</v>
      </c>
      <c r="U98" s="8" t="str">
        <f t="shared" si="13"/>
        <v>2010</v>
      </c>
      <c r="V98" s="8">
        <f t="shared" si="14"/>
        <v>40391.125</v>
      </c>
      <c r="W98" s="8" t="str">
        <f t="shared" si="15"/>
        <v>Aug</v>
      </c>
      <c r="X98" s="8" t="str">
        <f t="shared" si="16"/>
        <v>2010</v>
      </c>
      <c r="Y98" s="7">
        <f t="shared" si="17"/>
        <v>6</v>
      </c>
    </row>
    <row r="99" spans="1:25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6">
        <f t="shared" si="9"/>
        <v>106.25</v>
      </c>
      <c r="P99" s="10">
        <f t="shared" si="10"/>
        <v>53.125</v>
      </c>
      <c r="Q99" t="s">
        <v>8311</v>
      </c>
      <c r="R99" t="s">
        <v>8313</v>
      </c>
      <c r="S99" s="8">
        <f t="shared" si="11"/>
        <v>40706.135208333333</v>
      </c>
      <c r="T99" s="8" t="str">
        <f t="shared" si="12"/>
        <v>Jun</v>
      </c>
      <c r="U99" s="8" t="str">
        <f t="shared" si="13"/>
        <v>2011</v>
      </c>
      <c r="V99" s="8">
        <f t="shared" si="14"/>
        <v>40736.135208333333</v>
      </c>
      <c r="W99" s="8" t="str">
        <f t="shared" si="15"/>
        <v>Jul</v>
      </c>
      <c r="X99" s="8" t="str">
        <f t="shared" si="16"/>
        <v>2011</v>
      </c>
      <c r="Y99" s="7">
        <f t="shared" si="17"/>
        <v>30</v>
      </c>
    </row>
    <row r="100" spans="1:25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6">
        <f t="shared" si="9"/>
        <v>106.25</v>
      </c>
      <c r="P100" s="10">
        <f t="shared" si="10"/>
        <v>56.666666666666664</v>
      </c>
      <c r="Q100" t="s">
        <v>8311</v>
      </c>
      <c r="R100" t="s">
        <v>8313</v>
      </c>
      <c r="S100" s="8">
        <f t="shared" si="11"/>
        <v>41214.79483796296</v>
      </c>
      <c r="T100" s="8" t="str">
        <f t="shared" si="12"/>
        <v>Nov</v>
      </c>
      <c r="U100" s="8" t="str">
        <f t="shared" si="13"/>
        <v>2012</v>
      </c>
      <c r="V100" s="8">
        <f t="shared" si="14"/>
        <v>41250.979166666664</v>
      </c>
      <c r="W100" s="8" t="str">
        <f t="shared" si="15"/>
        <v>Dec</v>
      </c>
      <c r="X100" s="8" t="str">
        <f t="shared" si="16"/>
        <v>2012</v>
      </c>
      <c r="Y100" s="7">
        <f t="shared" si="17"/>
        <v>5</v>
      </c>
    </row>
    <row r="101" spans="1:25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6">
        <f t="shared" si="9"/>
        <v>106.01933333333334</v>
      </c>
      <c r="P101" s="10">
        <f t="shared" si="10"/>
        <v>40.776666666666664</v>
      </c>
      <c r="Q101" t="s">
        <v>8311</v>
      </c>
      <c r="R101" t="s">
        <v>8313</v>
      </c>
      <c r="S101" s="8">
        <f t="shared" si="11"/>
        <v>41631.902766203704</v>
      </c>
      <c r="T101" s="8" t="str">
        <f t="shared" si="12"/>
        <v>Dec</v>
      </c>
      <c r="U101" s="8" t="str">
        <f t="shared" si="13"/>
        <v>2013</v>
      </c>
      <c r="V101" s="8">
        <f t="shared" si="14"/>
        <v>41661.902766203704</v>
      </c>
      <c r="W101" s="8" t="str">
        <f t="shared" si="15"/>
        <v>Jan</v>
      </c>
      <c r="X101" s="8" t="str">
        <f t="shared" si="16"/>
        <v>2014</v>
      </c>
      <c r="Y101" s="7">
        <f t="shared" si="17"/>
        <v>30</v>
      </c>
    </row>
    <row r="102" spans="1:25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6">
        <f t="shared" si="9"/>
        <v>100</v>
      </c>
      <c r="P102" s="10">
        <f t="shared" si="10"/>
        <v>192.30769230769232</v>
      </c>
      <c r="Q102" t="s">
        <v>8311</v>
      </c>
      <c r="R102" t="s">
        <v>8313</v>
      </c>
      <c r="S102" s="8">
        <f t="shared" si="11"/>
        <v>41197.753310185188</v>
      </c>
      <c r="T102" s="8" t="str">
        <f t="shared" si="12"/>
        <v>Oct</v>
      </c>
      <c r="U102" s="8" t="str">
        <f t="shared" si="13"/>
        <v>2012</v>
      </c>
      <c r="V102" s="8">
        <f t="shared" si="14"/>
        <v>41217.794976851852</v>
      </c>
      <c r="W102" s="8" t="str">
        <f t="shared" si="15"/>
        <v>Nov</v>
      </c>
      <c r="X102" s="8" t="str">
        <f t="shared" si="16"/>
        <v>2012</v>
      </c>
      <c r="Y102" s="7">
        <f t="shared" si="17"/>
        <v>20</v>
      </c>
    </row>
    <row r="103" spans="1:25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6">
        <f t="shared" si="9"/>
        <v>100</v>
      </c>
      <c r="P103" s="10">
        <f t="shared" si="10"/>
        <v>100</v>
      </c>
      <c r="Q103" t="s">
        <v>8311</v>
      </c>
      <c r="R103" t="s">
        <v>8313</v>
      </c>
      <c r="S103" s="8">
        <f t="shared" si="11"/>
        <v>41274.776736111111</v>
      </c>
      <c r="T103" s="8" t="str">
        <f t="shared" si="12"/>
        <v>Dec</v>
      </c>
      <c r="U103" s="8" t="str">
        <f t="shared" si="13"/>
        <v>2012</v>
      </c>
      <c r="V103" s="8">
        <f t="shared" si="14"/>
        <v>41298.776736111111</v>
      </c>
      <c r="W103" s="8" t="str">
        <f t="shared" si="15"/>
        <v>Jan</v>
      </c>
      <c r="X103" s="8" t="str">
        <f t="shared" si="16"/>
        <v>2013</v>
      </c>
      <c r="Y103" s="7">
        <f t="shared" si="17"/>
        <v>24</v>
      </c>
    </row>
    <row r="104" spans="1:25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6">
        <f t="shared" si="9"/>
        <v>127.75000000000001</v>
      </c>
      <c r="P104" s="10">
        <f t="shared" si="10"/>
        <v>117.92307692307692</v>
      </c>
      <c r="Q104" t="s">
        <v>8311</v>
      </c>
      <c r="R104" t="s">
        <v>8313</v>
      </c>
      <c r="S104" s="8">
        <f t="shared" si="11"/>
        <v>40505.131168981483</v>
      </c>
      <c r="T104" s="8" t="str">
        <f t="shared" si="12"/>
        <v>Nov</v>
      </c>
      <c r="U104" s="8" t="str">
        <f t="shared" si="13"/>
        <v>2010</v>
      </c>
      <c r="V104" s="8">
        <f t="shared" si="14"/>
        <v>40535.131168981483</v>
      </c>
      <c r="W104" s="8" t="str">
        <f t="shared" si="15"/>
        <v>Dec</v>
      </c>
      <c r="X104" s="8" t="str">
        <f t="shared" si="16"/>
        <v>2010</v>
      </c>
      <c r="Y104" s="7">
        <f t="shared" si="17"/>
        <v>30</v>
      </c>
    </row>
    <row r="105" spans="1:25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6">
        <f t="shared" si="9"/>
        <v>105.15384615384616</v>
      </c>
      <c r="P105" s="10">
        <f t="shared" si="10"/>
        <v>27.897959183673468</v>
      </c>
      <c r="Q105" t="s">
        <v>8311</v>
      </c>
      <c r="R105" t="s">
        <v>8313</v>
      </c>
      <c r="S105" s="8">
        <f t="shared" si="11"/>
        <v>41682.805902777778</v>
      </c>
      <c r="T105" s="8" t="str">
        <f t="shared" si="12"/>
        <v>Feb</v>
      </c>
      <c r="U105" s="8" t="str">
        <f t="shared" si="13"/>
        <v>2014</v>
      </c>
      <c r="V105" s="8">
        <f t="shared" si="14"/>
        <v>41705.805902777778</v>
      </c>
      <c r="W105" s="8" t="str">
        <f t="shared" si="15"/>
        <v>Mar</v>
      </c>
      <c r="X105" s="8" t="str">
        <f t="shared" si="16"/>
        <v>2014</v>
      </c>
      <c r="Y105" s="7">
        <f t="shared" si="17"/>
        <v>23</v>
      </c>
    </row>
    <row r="106" spans="1:25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6">
        <f t="shared" si="9"/>
        <v>120</v>
      </c>
      <c r="P106" s="10">
        <f t="shared" si="10"/>
        <v>60</v>
      </c>
      <c r="Q106" t="s">
        <v>8311</v>
      </c>
      <c r="R106" t="s">
        <v>8313</v>
      </c>
      <c r="S106" s="8">
        <f t="shared" si="11"/>
        <v>40612.695208333331</v>
      </c>
      <c r="T106" s="8" t="str">
        <f t="shared" si="12"/>
        <v>Mar</v>
      </c>
      <c r="U106" s="8" t="str">
        <f t="shared" si="13"/>
        <v>2011</v>
      </c>
      <c r="V106" s="8">
        <f t="shared" si="14"/>
        <v>40636.041666666664</v>
      </c>
      <c r="W106" s="8" t="str">
        <f t="shared" si="15"/>
        <v>Apr</v>
      </c>
      <c r="X106" s="8" t="str">
        <f t="shared" si="16"/>
        <v>2011</v>
      </c>
      <c r="Y106" s="7">
        <f t="shared" si="17"/>
        <v>23</v>
      </c>
    </row>
    <row r="107" spans="1:25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6">
        <f t="shared" si="9"/>
        <v>107.40909090909089</v>
      </c>
      <c r="P107" s="10">
        <f t="shared" si="10"/>
        <v>39.383333333333333</v>
      </c>
      <c r="Q107" t="s">
        <v>8311</v>
      </c>
      <c r="R107" t="s">
        <v>8313</v>
      </c>
      <c r="S107" s="8">
        <f t="shared" si="11"/>
        <v>42485.724768518514</v>
      </c>
      <c r="T107" s="8" t="str">
        <f t="shared" si="12"/>
        <v>Apr</v>
      </c>
      <c r="U107" s="8" t="str">
        <f t="shared" si="13"/>
        <v>2016</v>
      </c>
      <c r="V107" s="8">
        <f t="shared" si="14"/>
        <v>42504</v>
      </c>
      <c r="W107" s="8" t="str">
        <f t="shared" si="15"/>
        <v>May</v>
      </c>
      <c r="X107" s="8" t="str">
        <f t="shared" si="16"/>
        <v>2016</v>
      </c>
      <c r="Y107" s="7">
        <f t="shared" si="17"/>
        <v>18</v>
      </c>
    </row>
    <row r="108" spans="1:25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6">
        <f t="shared" si="9"/>
        <v>100.49999999999999</v>
      </c>
      <c r="P108" s="10">
        <f t="shared" si="10"/>
        <v>186.11111111111111</v>
      </c>
      <c r="Q108" t="s">
        <v>8311</v>
      </c>
      <c r="R108" t="s">
        <v>8313</v>
      </c>
      <c r="S108" s="8">
        <f t="shared" si="11"/>
        <v>40987.776631944449</v>
      </c>
      <c r="T108" s="8" t="str">
        <f t="shared" si="12"/>
        <v>Mar</v>
      </c>
      <c r="U108" s="8" t="str">
        <f t="shared" si="13"/>
        <v>2012</v>
      </c>
      <c r="V108" s="8">
        <f t="shared" si="14"/>
        <v>41001.776631944449</v>
      </c>
      <c r="W108" s="8" t="str">
        <f t="shared" si="15"/>
        <v>Apr</v>
      </c>
      <c r="X108" s="8" t="str">
        <f t="shared" si="16"/>
        <v>2012</v>
      </c>
      <c r="Y108" s="7">
        <f t="shared" si="17"/>
        <v>14</v>
      </c>
    </row>
    <row r="109" spans="1:25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6">
        <f t="shared" si="9"/>
        <v>102.46666666666667</v>
      </c>
      <c r="P109" s="10">
        <f t="shared" si="10"/>
        <v>111.37681159420291</v>
      </c>
      <c r="Q109" t="s">
        <v>8311</v>
      </c>
      <c r="R109" t="s">
        <v>8313</v>
      </c>
      <c r="S109" s="8">
        <f t="shared" si="11"/>
        <v>40635.982488425929</v>
      </c>
      <c r="T109" s="8" t="str">
        <f t="shared" si="12"/>
        <v>Apr</v>
      </c>
      <c r="U109" s="8" t="str">
        <f t="shared" si="13"/>
        <v>2011</v>
      </c>
      <c r="V109" s="8">
        <f t="shared" si="14"/>
        <v>40657.982488425929</v>
      </c>
      <c r="W109" s="8" t="str">
        <f t="shared" si="15"/>
        <v>Apr</v>
      </c>
      <c r="X109" s="8" t="str">
        <f t="shared" si="16"/>
        <v>2011</v>
      </c>
      <c r="Y109" s="7">
        <f t="shared" si="17"/>
        <v>22</v>
      </c>
    </row>
    <row r="110" spans="1:25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6">
        <f t="shared" si="9"/>
        <v>246.66666666666669</v>
      </c>
      <c r="P110" s="10">
        <f t="shared" si="10"/>
        <v>78.723404255319153</v>
      </c>
      <c r="Q110" t="s">
        <v>8311</v>
      </c>
      <c r="R110" t="s">
        <v>8313</v>
      </c>
      <c r="S110" s="8">
        <f t="shared" si="11"/>
        <v>41365.613078703704</v>
      </c>
      <c r="T110" s="8" t="str">
        <f t="shared" si="12"/>
        <v>Apr</v>
      </c>
      <c r="U110" s="8" t="str">
        <f t="shared" si="13"/>
        <v>2013</v>
      </c>
      <c r="V110" s="8">
        <f t="shared" si="14"/>
        <v>41425.613078703704</v>
      </c>
      <c r="W110" s="8" t="str">
        <f t="shared" si="15"/>
        <v>May</v>
      </c>
      <c r="X110" s="8" t="str">
        <f t="shared" si="16"/>
        <v>2013</v>
      </c>
      <c r="Y110" s="7">
        <f t="shared" si="17"/>
        <v>29</v>
      </c>
    </row>
    <row r="111" spans="1:25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6">
        <f t="shared" si="9"/>
        <v>219.49999999999997</v>
      </c>
      <c r="P111" s="10">
        <f t="shared" si="10"/>
        <v>46.702127659574465</v>
      </c>
      <c r="Q111" t="s">
        <v>8311</v>
      </c>
      <c r="R111" t="s">
        <v>8313</v>
      </c>
      <c r="S111" s="8">
        <f t="shared" si="11"/>
        <v>40570.025810185187</v>
      </c>
      <c r="T111" s="8" t="str">
        <f t="shared" si="12"/>
        <v>Jan</v>
      </c>
      <c r="U111" s="8" t="str">
        <f t="shared" si="13"/>
        <v>2011</v>
      </c>
      <c r="V111" s="8">
        <f t="shared" si="14"/>
        <v>40600.025810185187</v>
      </c>
      <c r="W111" s="8" t="str">
        <f t="shared" si="15"/>
        <v>Feb</v>
      </c>
      <c r="X111" s="8" t="str">
        <f t="shared" si="16"/>
        <v>2011</v>
      </c>
      <c r="Y111" s="7">
        <f t="shared" si="17"/>
        <v>30</v>
      </c>
    </row>
    <row r="112" spans="1:25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6">
        <f t="shared" si="9"/>
        <v>130.76923076923077</v>
      </c>
      <c r="P112" s="10">
        <f t="shared" si="10"/>
        <v>65.384615384615387</v>
      </c>
      <c r="Q112" t="s">
        <v>8311</v>
      </c>
      <c r="R112" t="s">
        <v>8313</v>
      </c>
      <c r="S112" s="8">
        <f t="shared" si="11"/>
        <v>41557.949687500004</v>
      </c>
      <c r="T112" s="8" t="str">
        <f t="shared" si="12"/>
        <v>Oct</v>
      </c>
      <c r="U112" s="8" t="str">
        <f t="shared" si="13"/>
        <v>2013</v>
      </c>
      <c r="V112" s="8">
        <f t="shared" si="14"/>
        <v>41592.249305555553</v>
      </c>
      <c r="W112" s="8" t="str">
        <f t="shared" si="15"/>
        <v>Nov</v>
      </c>
      <c r="X112" s="8" t="str">
        <f t="shared" si="16"/>
        <v>2013</v>
      </c>
      <c r="Y112" s="7">
        <f t="shared" si="17"/>
        <v>3</v>
      </c>
    </row>
    <row r="113" spans="1:25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6">
        <f t="shared" si="9"/>
        <v>154.57142857142858</v>
      </c>
      <c r="P113" s="10">
        <f t="shared" si="10"/>
        <v>102.0754716981132</v>
      </c>
      <c r="Q113" t="s">
        <v>8311</v>
      </c>
      <c r="R113" t="s">
        <v>8313</v>
      </c>
      <c r="S113" s="8">
        <f t="shared" si="11"/>
        <v>42125.333182870367</v>
      </c>
      <c r="T113" s="8" t="str">
        <f t="shared" si="12"/>
        <v>May</v>
      </c>
      <c r="U113" s="8" t="str">
        <f t="shared" si="13"/>
        <v>2015</v>
      </c>
      <c r="V113" s="8">
        <f t="shared" si="14"/>
        <v>42155.333182870367</v>
      </c>
      <c r="W113" s="8" t="str">
        <f t="shared" si="15"/>
        <v>May</v>
      </c>
      <c r="X113" s="8" t="str">
        <f t="shared" si="16"/>
        <v>2015</v>
      </c>
      <c r="Y113" s="7">
        <f t="shared" si="17"/>
        <v>30</v>
      </c>
    </row>
    <row r="114" spans="1:25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6">
        <f t="shared" si="9"/>
        <v>104</v>
      </c>
      <c r="P114" s="10">
        <f t="shared" si="10"/>
        <v>64.197530864197532</v>
      </c>
      <c r="Q114" t="s">
        <v>8311</v>
      </c>
      <c r="R114" t="s">
        <v>8313</v>
      </c>
      <c r="S114" s="8">
        <f t="shared" si="11"/>
        <v>41718.043032407404</v>
      </c>
      <c r="T114" s="8" t="str">
        <f t="shared" si="12"/>
        <v>Mar</v>
      </c>
      <c r="U114" s="8" t="str">
        <f t="shared" si="13"/>
        <v>2014</v>
      </c>
      <c r="V114" s="8">
        <f t="shared" si="14"/>
        <v>41742.083333333336</v>
      </c>
      <c r="W114" s="8" t="str">
        <f t="shared" si="15"/>
        <v>Apr</v>
      </c>
      <c r="X114" s="8" t="str">
        <f t="shared" si="16"/>
        <v>2014</v>
      </c>
      <c r="Y114" s="7">
        <f t="shared" si="17"/>
        <v>24</v>
      </c>
    </row>
    <row r="115" spans="1:25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6">
        <f t="shared" si="9"/>
        <v>141</v>
      </c>
      <c r="P115" s="10">
        <f t="shared" si="10"/>
        <v>90.384615384615387</v>
      </c>
      <c r="Q115" t="s">
        <v>8311</v>
      </c>
      <c r="R115" t="s">
        <v>8313</v>
      </c>
      <c r="S115" s="8">
        <f t="shared" si="11"/>
        <v>40753.758425925924</v>
      </c>
      <c r="T115" s="8" t="str">
        <f t="shared" si="12"/>
        <v>Jul</v>
      </c>
      <c r="U115" s="8" t="str">
        <f t="shared" si="13"/>
        <v>2011</v>
      </c>
      <c r="V115" s="8">
        <f t="shared" si="14"/>
        <v>40761.625</v>
      </c>
      <c r="W115" s="8" t="str">
        <f t="shared" si="15"/>
        <v>Aug</v>
      </c>
      <c r="X115" s="8" t="str">
        <f t="shared" si="16"/>
        <v>2011</v>
      </c>
      <c r="Y115" s="7">
        <f t="shared" si="17"/>
        <v>7</v>
      </c>
    </row>
    <row r="116" spans="1:25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6">
        <f t="shared" si="9"/>
        <v>103.33333333333334</v>
      </c>
      <c r="P116" s="10">
        <f t="shared" si="10"/>
        <v>88.571428571428569</v>
      </c>
      <c r="Q116" t="s">
        <v>8311</v>
      </c>
      <c r="R116" t="s">
        <v>8313</v>
      </c>
      <c r="S116" s="8">
        <f t="shared" si="11"/>
        <v>40861.27416666667</v>
      </c>
      <c r="T116" s="8" t="str">
        <f t="shared" si="12"/>
        <v>Nov</v>
      </c>
      <c r="U116" s="8" t="str">
        <f t="shared" si="13"/>
        <v>2011</v>
      </c>
      <c r="V116" s="8">
        <f t="shared" si="14"/>
        <v>40921.27416666667</v>
      </c>
      <c r="W116" s="8" t="str">
        <f t="shared" si="15"/>
        <v>Jan</v>
      </c>
      <c r="X116" s="8" t="str">
        <f t="shared" si="16"/>
        <v>2012</v>
      </c>
      <c r="Y116" s="7">
        <f t="shared" si="17"/>
        <v>29</v>
      </c>
    </row>
    <row r="117" spans="1:25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6">
        <f t="shared" si="9"/>
        <v>140.44444444444443</v>
      </c>
      <c r="P117" s="10">
        <f t="shared" si="10"/>
        <v>28.727272727272727</v>
      </c>
      <c r="Q117" t="s">
        <v>8311</v>
      </c>
      <c r="R117" t="s">
        <v>8313</v>
      </c>
      <c r="S117" s="8">
        <f t="shared" si="11"/>
        <v>40918.738935185182</v>
      </c>
      <c r="T117" s="8" t="str">
        <f t="shared" si="12"/>
        <v>Jan</v>
      </c>
      <c r="U117" s="8" t="str">
        <f t="shared" si="13"/>
        <v>2012</v>
      </c>
      <c r="V117" s="8">
        <f t="shared" si="14"/>
        <v>40943.738935185182</v>
      </c>
      <c r="W117" s="8" t="str">
        <f t="shared" si="15"/>
        <v>Feb</v>
      </c>
      <c r="X117" s="8" t="str">
        <f t="shared" si="16"/>
        <v>2012</v>
      </c>
      <c r="Y117" s="7">
        <f t="shared" si="17"/>
        <v>25</v>
      </c>
    </row>
    <row r="118" spans="1:25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6">
        <f t="shared" si="9"/>
        <v>113.65714285714286</v>
      </c>
      <c r="P118" s="10">
        <f t="shared" si="10"/>
        <v>69.78947368421052</v>
      </c>
      <c r="Q118" t="s">
        <v>8311</v>
      </c>
      <c r="R118" t="s">
        <v>8313</v>
      </c>
      <c r="S118" s="8">
        <f t="shared" si="11"/>
        <v>40595.497164351851</v>
      </c>
      <c r="T118" s="8" t="str">
        <f t="shared" si="12"/>
        <v>Feb</v>
      </c>
      <c r="U118" s="8" t="str">
        <f t="shared" si="13"/>
        <v>2011</v>
      </c>
      <c r="V118" s="8">
        <f t="shared" si="14"/>
        <v>40641.455497685187</v>
      </c>
      <c r="W118" s="8" t="str">
        <f t="shared" si="15"/>
        <v>Apr</v>
      </c>
      <c r="X118" s="8" t="str">
        <f t="shared" si="16"/>
        <v>2011</v>
      </c>
      <c r="Y118" s="7">
        <f t="shared" si="17"/>
        <v>14</v>
      </c>
    </row>
    <row r="119" spans="1:25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6">
        <f t="shared" si="9"/>
        <v>100.49377777777779</v>
      </c>
      <c r="P119" s="10">
        <f t="shared" si="10"/>
        <v>167.48962962962963</v>
      </c>
      <c r="Q119" t="s">
        <v>8311</v>
      </c>
      <c r="R119" t="s">
        <v>8313</v>
      </c>
      <c r="S119" s="8">
        <f t="shared" si="11"/>
        <v>40248.834999999999</v>
      </c>
      <c r="T119" s="8" t="str">
        <f t="shared" si="12"/>
        <v>Mar</v>
      </c>
      <c r="U119" s="8" t="str">
        <f t="shared" si="13"/>
        <v>2010</v>
      </c>
      <c r="V119" s="8">
        <f t="shared" si="14"/>
        <v>40338.791666666664</v>
      </c>
      <c r="W119" s="8" t="str">
        <f t="shared" si="15"/>
        <v>Jun</v>
      </c>
      <c r="X119" s="8" t="str">
        <f t="shared" si="16"/>
        <v>2010</v>
      </c>
      <c r="Y119" s="7">
        <f t="shared" si="17"/>
        <v>29</v>
      </c>
    </row>
    <row r="120" spans="1:25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6">
        <f t="shared" si="9"/>
        <v>113.03159999999998</v>
      </c>
      <c r="P120" s="10">
        <f t="shared" si="10"/>
        <v>144.91230769230768</v>
      </c>
      <c r="Q120" t="s">
        <v>8311</v>
      </c>
      <c r="R120" t="s">
        <v>8313</v>
      </c>
      <c r="S120" s="8">
        <f t="shared" si="11"/>
        <v>40723.053657407407</v>
      </c>
      <c r="T120" s="8" t="str">
        <f t="shared" si="12"/>
        <v>Jun</v>
      </c>
      <c r="U120" s="8" t="str">
        <f t="shared" si="13"/>
        <v>2011</v>
      </c>
      <c r="V120" s="8">
        <f t="shared" si="14"/>
        <v>40753.053657407407</v>
      </c>
      <c r="W120" s="8" t="str">
        <f t="shared" si="15"/>
        <v>Jul</v>
      </c>
      <c r="X120" s="8" t="str">
        <f t="shared" si="16"/>
        <v>2011</v>
      </c>
      <c r="Y120" s="7">
        <f t="shared" si="17"/>
        <v>30</v>
      </c>
    </row>
    <row r="121" spans="1:25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6">
        <f t="shared" si="9"/>
        <v>104.55692307692308</v>
      </c>
      <c r="P121" s="10">
        <f t="shared" si="10"/>
        <v>91.840540540540545</v>
      </c>
      <c r="Q121" t="s">
        <v>8311</v>
      </c>
      <c r="R121" t="s">
        <v>8313</v>
      </c>
      <c r="S121" s="8">
        <f t="shared" si="11"/>
        <v>40739.069282407407</v>
      </c>
      <c r="T121" s="8" t="str">
        <f t="shared" si="12"/>
        <v>Jul</v>
      </c>
      <c r="U121" s="8" t="str">
        <f t="shared" si="13"/>
        <v>2011</v>
      </c>
      <c r="V121" s="8">
        <f t="shared" si="14"/>
        <v>40768.958333333336</v>
      </c>
      <c r="W121" s="8" t="str">
        <f t="shared" si="15"/>
        <v>Aug</v>
      </c>
      <c r="X121" s="8" t="str">
        <f t="shared" si="16"/>
        <v>2011</v>
      </c>
      <c r="Y121" s="7">
        <f t="shared" si="17"/>
        <v>29</v>
      </c>
    </row>
    <row r="122" spans="1:25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6">
        <f t="shared" si="9"/>
        <v>1.4285714285714287E-2</v>
      </c>
      <c r="P122" s="10">
        <f t="shared" si="10"/>
        <v>10</v>
      </c>
      <c r="Q122" t="s">
        <v>8311</v>
      </c>
      <c r="R122" t="s">
        <v>8314</v>
      </c>
      <c r="S122" s="8">
        <f t="shared" si="11"/>
        <v>42616.049849537041</v>
      </c>
      <c r="T122" s="8" t="str">
        <f t="shared" si="12"/>
        <v>Sep</v>
      </c>
      <c r="U122" s="8" t="str">
        <f t="shared" si="13"/>
        <v>2016</v>
      </c>
      <c r="V122" s="8">
        <f t="shared" si="14"/>
        <v>42646.049849537041</v>
      </c>
      <c r="W122" s="8" t="str">
        <f t="shared" si="15"/>
        <v>Oct</v>
      </c>
      <c r="X122" s="8" t="str">
        <f t="shared" si="16"/>
        <v>2016</v>
      </c>
      <c r="Y122" s="7">
        <f t="shared" si="17"/>
        <v>30</v>
      </c>
    </row>
    <row r="123" spans="1:25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6">
        <f t="shared" si="9"/>
        <v>3.3333333333333333E-2</v>
      </c>
      <c r="P123" s="10">
        <f t="shared" si="10"/>
        <v>1</v>
      </c>
      <c r="Q123" t="s">
        <v>8311</v>
      </c>
      <c r="R123" t="s">
        <v>8314</v>
      </c>
      <c r="S123" s="8">
        <f t="shared" si="11"/>
        <v>42096.704976851848</v>
      </c>
      <c r="T123" s="8" t="str">
        <f t="shared" si="12"/>
        <v>Apr</v>
      </c>
      <c r="U123" s="8" t="str">
        <f t="shared" si="13"/>
        <v>2015</v>
      </c>
      <c r="V123" s="8">
        <f t="shared" si="14"/>
        <v>42112.427777777775</v>
      </c>
      <c r="W123" s="8" t="str">
        <f t="shared" si="15"/>
        <v>Apr</v>
      </c>
      <c r="X123" s="8" t="str">
        <f t="shared" si="16"/>
        <v>2015</v>
      </c>
      <c r="Y123" s="7">
        <f t="shared" si="17"/>
        <v>15</v>
      </c>
    </row>
    <row r="124" spans="1:25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6">
        <f t="shared" si="9"/>
        <v>0</v>
      </c>
      <c r="P124" s="10">
        <f t="shared" si="10"/>
        <v>0</v>
      </c>
      <c r="Q124" t="s">
        <v>8311</v>
      </c>
      <c r="R124" t="s">
        <v>8314</v>
      </c>
      <c r="S124" s="8">
        <f t="shared" si="11"/>
        <v>42593.431793981479</v>
      </c>
      <c r="T124" s="8" t="str">
        <f t="shared" si="12"/>
        <v>Aug</v>
      </c>
      <c r="U124" s="8" t="str">
        <f t="shared" si="13"/>
        <v>2016</v>
      </c>
      <c r="V124" s="8">
        <f t="shared" si="14"/>
        <v>42653.431793981479</v>
      </c>
      <c r="W124" s="8" t="str">
        <f t="shared" si="15"/>
        <v>Oct</v>
      </c>
      <c r="X124" s="8" t="str">
        <f t="shared" si="16"/>
        <v>2016</v>
      </c>
      <c r="Y124" s="7">
        <f t="shared" si="17"/>
        <v>29</v>
      </c>
    </row>
    <row r="125" spans="1:25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6">
        <f t="shared" si="9"/>
        <v>0.27454545454545454</v>
      </c>
      <c r="P125" s="10">
        <f t="shared" si="10"/>
        <v>25.166666666666668</v>
      </c>
      <c r="Q125" t="s">
        <v>8311</v>
      </c>
      <c r="R125" t="s">
        <v>8314</v>
      </c>
      <c r="S125" s="8">
        <f t="shared" si="11"/>
        <v>41904.781990740739</v>
      </c>
      <c r="T125" s="8" t="str">
        <f t="shared" si="12"/>
        <v>Sep</v>
      </c>
      <c r="U125" s="8" t="str">
        <f t="shared" si="13"/>
        <v>2014</v>
      </c>
      <c r="V125" s="8">
        <f t="shared" si="14"/>
        <v>41940.916666666664</v>
      </c>
      <c r="W125" s="8" t="str">
        <f t="shared" si="15"/>
        <v>Oct</v>
      </c>
      <c r="X125" s="8" t="str">
        <f t="shared" si="16"/>
        <v>2014</v>
      </c>
      <c r="Y125" s="7">
        <f t="shared" si="17"/>
        <v>5</v>
      </c>
    </row>
    <row r="126" spans="1:25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6">
        <f t="shared" si="9"/>
        <v>0</v>
      </c>
      <c r="P126" s="10">
        <f t="shared" si="10"/>
        <v>0</v>
      </c>
      <c r="Q126" t="s">
        <v>8311</v>
      </c>
      <c r="R126" t="s">
        <v>8314</v>
      </c>
      <c r="S126" s="8">
        <f t="shared" si="11"/>
        <v>42114.928726851853</v>
      </c>
      <c r="T126" s="8" t="str">
        <f t="shared" si="12"/>
        <v>Apr</v>
      </c>
      <c r="U126" s="8" t="str">
        <f t="shared" si="13"/>
        <v>2015</v>
      </c>
      <c r="V126" s="8">
        <f t="shared" si="14"/>
        <v>42139.928726851853</v>
      </c>
      <c r="W126" s="8" t="str">
        <f t="shared" si="15"/>
        <v>May</v>
      </c>
      <c r="X126" s="8" t="str">
        <f t="shared" si="16"/>
        <v>2015</v>
      </c>
      <c r="Y126" s="7">
        <f t="shared" si="17"/>
        <v>25</v>
      </c>
    </row>
    <row r="127" spans="1:25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6">
        <f t="shared" si="9"/>
        <v>14.000000000000002</v>
      </c>
      <c r="P127" s="10">
        <f t="shared" si="10"/>
        <v>11.666666666666666</v>
      </c>
      <c r="Q127" t="s">
        <v>8311</v>
      </c>
      <c r="R127" t="s">
        <v>8314</v>
      </c>
      <c r="S127" s="8">
        <f t="shared" si="11"/>
        <v>42709.993981481486</v>
      </c>
      <c r="T127" s="8" t="str">
        <f t="shared" si="12"/>
        <v>Dec</v>
      </c>
      <c r="U127" s="8" t="str">
        <f t="shared" si="13"/>
        <v>2016</v>
      </c>
      <c r="V127" s="8">
        <f t="shared" si="14"/>
        <v>42769.993981481486</v>
      </c>
      <c r="W127" s="8" t="str">
        <f t="shared" si="15"/>
        <v>Feb</v>
      </c>
      <c r="X127" s="8" t="str">
        <f t="shared" si="16"/>
        <v>2017</v>
      </c>
      <c r="Y127" s="7">
        <f t="shared" si="17"/>
        <v>29</v>
      </c>
    </row>
    <row r="128" spans="1:25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6">
        <f t="shared" si="9"/>
        <v>5.548</v>
      </c>
      <c r="P128" s="10">
        <f t="shared" si="10"/>
        <v>106.69230769230769</v>
      </c>
      <c r="Q128" t="s">
        <v>8311</v>
      </c>
      <c r="R128" t="s">
        <v>8314</v>
      </c>
      <c r="S128" s="8">
        <f t="shared" si="11"/>
        <v>42135.589548611111</v>
      </c>
      <c r="T128" s="8" t="str">
        <f t="shared" si="12"/>
        <v>May</v>
      </c>
      <c r="U128" s="8" t="str">
        <f t="shared" si="13"/>
        <v>2015</v>
      </c>
      <c r="V128" s="8">
        <f t="shared" si="14"/>
        <v>42166.083333333328</v>
      </c>
      <c r="W128" s="8" t="str">
        <f t="shared" si="15"/>
        <v>Jun</v>
      </c>
      <c r="X128" s="8" t="str">
        <f t="shared" si="16"/>
        <v>2015</v>
      </c>
      <c r="Y128" s="7">
        <f t="shared" si="17"/>
        <v>30</v>
      </c>
    </row>
    <row r="129" spans="1:25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6">
        <f t="shared" si="9"/>
        <v>2.375</v>
      </c>
      <c r="P129" s="10">
        <f t="shared" si="10"/>
        <v>47.5</v>
      </c>
      <c r="Q129" t="s">
        <v>8311</v>
      </c>
      <c r="R129" t="s">
        <v>8314</v>
      </c>
      <c r="S129" s="8">
        <f t="shared" si="11"/>
        <v>42067.62431712963</v>
      </c>
      <c r="T129" s="8" t="str">
        <f t="shared" si="12"/>
        <v>Mar</v>
      </c>
      <c r="U129" s="8" t="str">
        <f t="shared" si="13"/>
        <v>2015</v>
      </c>
      <c r="V129" s="8">
        <f t="shared" si="14"/>
        <v>42097.582650462966</v>
      </c>
      <c r="W129" s="8" t="str">
        <f t="shared" si="15"/>
        <v>Apr</v>
      </c>
      <c r="X129" s="8" t="str">
        <f t="shared" si="16"/>
        <v>2015</v>
      </c>
      <c r="Y129" s="7">
        <f t="shared" si="17"/>
        <v>29</v>
      </c>
    </row>
    <row r="130" spans="1:25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6">
        <f t="shared" si="9"/>
        <v>1.867</v>
      </c>
      <c r="P130" s="10">
        <f t="shared" si="10"/>
        <v>311.16666666666669</v>
      </c>
      <c r="Q130" t="s">
        <v>8311</v>
      </c>
      <c r="R130" t="s">
        <v>8314</v>
      </c>
      <c r="S130" s="8">
        <f t="shared" si="11"/>
        <v>42628.22792824074</v>
      </c>
      <c r="T130" s="8" t="str">
        <f t="shared" si="12"/>
        <v>Sep</v>
      </c>
      <c r="U130" s="8" t="str">
        <f t="shared" si="13"/>
        <v>2016</v>
      </c>
      <c r="V130" s="8">
        <f t="shared" si="14"/>
        <v>42663.22792824074</v>
      </c>
      <c r="W130" s="8" t="str">
        <f t="shared" si="15"/>
        <v>Oct</v>
      </c>
      <c r="X130" s="8" t="str">
        <f t="shared" si="16"/>
        <v>2016</v>
      </c>
      <c r="Y130" s="7">
        <f t="shared" si="17"/>
        <v>4</v>
      </c>
    </row>
    <row r="131" spans="1:25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6">
        <f t="shared" ref="O131:O194" si="18">E131/D131*100</f>
        <v>0</v>
      </c>
      <c r="P131" s="10">
        <f t="shared" ref="P131:P194" si="19">IFERROR(E131/L131,0)</f>
        <v>0</v>
      </c>
      <c r="Q131" t="s">
        <v>8311</v>
      </c>
      <c r="R131" t="s">
        <v>8314</v>
      </c>
      <c r="S131" s="8">
        <f t="shared" ref="S131:S194" si="20">(((J131/60)/60)/24)+DATE(1970,1,1)</f>
        <v>41882.937303240738</v>
      </c>
      <c r="T131" s="8" t="str">
        <f t="shared" ref="T131:T194" si="21">TEXT(S131,"MMM")</f>
        <v>Aug</v>
      </c>
      <c r="U131" s="8" t="str">
        <f t="shared" ref="U131:U194" si="22">TEXT(S131,"YYYY")</f>
        <v>2014</v>
      </c>
      <c r="V131" s="8">
        <f t="shared" ref="V131:V194" si="23">(((I131/60)/60)/24)+DATE(1970,1,1)</f>
        <v>41942.937303240738</v>
      </c>
      <c r="W131" s="8" t="str">
        <f t="shared" ref="W131:W194" si="24">TEXT(V131,"MMM")</f>
        <v>Oct</v>
      </c>
      <c r="X131" s="8" t="str">
        <f t="shared" ref="X131:X194" si="25">TEXT(V131,"YYYY")</f>
        <v>2014</v>
      </c>
      <c r="Y131" s="7">
        <f t="shared" ref="Y131:Y194" si="26">DAY(V131-S131)</f>
        <v>29</v>
      </c>
    </row>
    <row r="132" spans="1:25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6">
        <f t="shared" si="18"/>
        <v>0</v>
      </c>
      <c r="P132" s="10">
        <f t="shared" si="19"/>
        <v>0</v>
      </c>
      <c r="Q132" t="s">
        <v>8311</v>
      </c>
      <c r="R132" t="s">
        <v>8314</v>
      </c>
      <c r="S132" s="8">
        <f t="shared" si="20"/>
        <v>41778.915416666663</v>
      </c>
      <c r="T132" s="8" t="str">
        <f t="shared" si="21"/>
        <v>May</v>
      </c>
      <c r="U132" s="8" t="str">
        <f t="shared" si="22"/>
        <v>2014</v>
      </c>
      <c r="V132" s="8">
        <f t="shared" si="23"/>
        <v>41806.844444444447</v>
      </c>
      <c r="W132" s="8" t="str">
        <f t="shared" si="24"/>
        <v>Jun</v>
      </c>
      <c r="X132" s="8" t="str">
        <f t="shared" si="25"/>
        <v>2014</v>
      </c>
      <c r="Y132" s="7">
        <f t="shared" si="26"/>
        <v>27</v>
      </c>
    </row>
    <row r="133" spans="1:25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6">
        <f t="shared" si="18"/>
        <v>0</v>
      </c>
      <c r="P133" s="10">
        <f t="shared" si="19"/>
        <v>0</v>
      </c>
      <c r="Q133" t="s">
        <v>8311</v>
      </c>
      <c r="R133" t="s">
        <v>8314</v>
      </c>
      <c r="S133" s="8">
        <f t="shared" si="20"/>
        <v>42541.837511574078</v>
      </c>
      <c r="T133" s="8" t="str">
        <f t="shared" si="21"/>
        <v>Jun</v>
      </c>
      <c r="U133" s="8" t="str">
        <f t="shared" si="22"/>
        <v>2016</v>
      </c>
      <c r="V133" s="8">
        <f t="shared" si="23"/>
        <v>42557</v>
      </c>
      <c r="W133" s="8" t="str">
        <f t="shared" si="24"/>
        <v>Jul</v>
      </c>
      <c r="X133" s="8" t="str">
        <f t="shared" si="25"/>
        <v>2016</v>
      </c>
      <c r="Y133" s="7">
        <f t="shared" si="26"/>
        <v>15</v>
      </c>
    </row>
    <row r="134" spans="1:25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6">
        <f t="shared" si="18"/>
        <v>9.5687499999999996</v>
      </c>
      <c r="P134" s="10">
        <f t="shared" si="19"/>
        <v>94.506172839506178</v>
      </c>
      <c r="Q134" t="s">
        <v>8311</v>
      </c>
      <c r="R134" t="s">
        <v>8314</v>
      </c>
      <c r="S134" s="8">
        <f t="shared" si="20"/>
        <v>41905.812581018516</v>
      </c>
      <c r="T134" s="8" t="str">
        <f t="shared" si="21"/>
        <v>Sep</v>
      </c>
      <c r="U134" s="8" t="str">
        <f t="shared" si="22"/>
        <v>2014</v>
      </c>
      <c r="V134" s="8">
        <f t="shared" si="23"/>
        <v>41950.854247685187</v>
      </c>
      <c r="W134" s="8" t="str">
        <f t="shared" si="24"/>
        <v>Nov</v>
      </c>
      <c r="X134" s="8" t="str">
        <f t="shared" si="25"/>
        <v>2014</v>
      </c>
      <c r="Y134" s="7">
        <f t="shared" si="26"/>
        <v>14</v>
      </c>
    </row>
    <row r="135" spans="1:25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6">
        <f t="shared" si="18"/>
        <v>0</v>
      </c>
      <c r="P135" s="10">
        <f t="shared" si="19"/>
        <v>0</v>
      </c>
      <c r="Q135" t="s">
        <v>8311</v>
      </c>
      <c r="R135" t="s">
        <v>8314</v>
      </c>
      <c r="S135" s="8">
        <f t="shared" si="20"/>
        <v>42491.80768518518</v>
      </c>
      <c r="T135" s="8" t="str">
        <f t="shared" si="21"/>
        <v>May</v>
      </c>
      <c r="U135" s="8" t="str">
        <f t="shared" si="22"/>
        <v>2016</v>
      </c>
      <c r="V135" s="8">
        <f t="shared" si="23"/>
        <v>42521.729861111111</v>
      </c>
      <c r="W135" s="8" t="str">
        <f t="shared" si="24"/>
        <v>May</v>
      </c>
      <c r="X135" s="8" t="str">
        <f t="shared" si="25"/>
        <v>2016</v>
      </c>
      <c r="Y135" s="7">
        <f t="shared" si="26"/>
        <v>29</v>
      </c>
    </row>
    <row r="136" spans="1:25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6">
        <f t="shared" si="18"/>
        <v>0</v>
      </c>
      <c r="P136" s="10">
        <f t="shared" si="19"/>
        <v>0</v>
      </c>
      <c r="Q136" t="s">
        <v>8311</v>
      </c>
      <c r="R136" t="s">
        <v>8314</v>
      </c>
      <c r="S136" s="8">
        <f t="shared" si="20"/>
        <v>42221.909930555557</v>
      </c>
      <c r="T136" s="8" t="str">
        <f t="shared" si="21"/>
        <v>Aug</v>
      </c>
      <c r="U136" s="8" t="str">
        <f t="shared" si="22"/>
        <v>2015</v>
      </c>
      <c r="V136" s="8">
        <f t="shared" si="23"/>
        <v>42251.708333333328</v>
      </c>
      <c r="W136" s="8" t="str">
        <f t="shared" si="24"/>
        <v>Sep</v>
      </c>
      <c r="X136" s="8" t="str">
        <f t="shared" si="25"/>
        <v>2015</v>
      </c>
      <c r="Y136" s="7">
        <f t="shared" si="26"/>
        <v>29</v>
      </c>
    </row>
    <row r="137" spans="1:25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6">
        <f t="shared" si="18"/>
        <v>13.433333333333334</v>
      </c>
      <c r="P137" s="10">
        <f t="shared" si="19"/>
        <v>80.599999999999994</v>
      </c>
      <c r="Q137" t="s">
        <v>8311</v>
      </c>
      <c r="R137" t="s">
        <v>8314</v>
      </c>
      <c r="S137" s="8">
        <f t="shared" si="20"/>
        <v>41788.381909722222</v>
      </c>
      <c r="T137" s="8" t="str">
        <f t="shared" si="21"/>
        <v>May</v>
      </c>
      <c r="U137" s="8" t="str">
        <f t="shared" si="22"/>
        <v>2014</v>
      </c>
      <c r="V137" s="8">
        <f t="shared" si="23"/>
        <v>41821.791666666664</v>
      </c>
      <c r="W137" s="8" t="str">
        <f t="shared" si="24"/>
        <v>Jul</v>
      </c>
      <c r="X137" s="8" t="str">
        <f t="shared" si="25"/>
        <v>2014</v>
      </c>
      <c r="Y137" s="7">
        <f t="shared" si="26"/>
        <v>2</v>
      </c>
    </row>
    <row r="138" spans="1:25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6">
        <f t="shared" si="18"/>
        <v>0</v>
      </c>
      <c r="P138" s="10">
        <f t="shared" si="19"/>
        <v>0</v>
      </c>
      <c r="Q138" t="s">
        <v>8311</v>
      </c>
      <c r="R138" t="s">
        <v>8314</v>
      </c>
      <c r="S138" s="8">
        <f t="shared" si="20"/>
        <v>42096.410115740742</v>
      </c>
      <c r="T138" s="8" t="str">
        <f t="shared" si="21"/>
        <v>Apr</v>
      </c>
      <c r="U138" s="8" t="str">
        <f t="shared" si="22"/>
        <v>2015</v>
      </c>
      <c r="V138" s="8">
        <f t="shared" si="23"/>
        <v>42140.427777777775</v>
      </c>
      <c r="W138" s="8" t="str">
        <f t="shared" si="24"/>
        <v>May</v>
      </c>
      <c r="X138" s="8" t="str">
        <f t="shared" si="25"/>
        <v>2015</v>
      </c>
      <c r="Y138" s="7">
        <f t="shared" si="26"/>
        <v>13</v>
      </c>
    </row>
    <row r="139" spans="1:25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6">
        <f t="shared" si="18"/>
        <v>0</v>
      </c>
      <c r="P139" s="10">
        <f t="shared" si="19"/>
        <v>0</v>
      </c>
      <c r="Q139" t="s">
        <v>8311</v>
      </c>
      <c r="R139" t="s">
        <v>8314</v>
      </c>
      <c r="S139" s="8">
        <f t="shared" si="20"/>
        <v>42239.573993055557</v>
      </c>
      <c r="T139" s="8" t="str">
        <f t="shared" si="21"/>
        <v>Aug</v>
      </c>
      <c r="U139" s="8" t="str">
        <f t="shared" si="22"/>
        <v>2015</v>
      </c>
      <c r="V139" s="8">
        <f t="shared" si="23"/>
        <v>42289.573993055557</v>
      </c>
      <c r="W139" s="8" t="str">
        <f t="shared" si="24"/>
        <v>Oct</v>
      </c>
      <c r="X139" s="8" t="str">
        <f t="shared" si="25"/>
        <v>2015</v>
      </c>
      <c r="Y139" s="7">
        <f t="shared" si="26"/>
        <v>19</v>
      </c>
    </row>
    <row r="140" spans="1:25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6">
        <f t="shared" si="18"/>
        <v>3.1413333333333333</v>
      </c>
      <c r="P140" s="10">
        <f t="shared" si="19"/>
        <v>81.241379310344826</v>
      </c>
      <c r="Q140" t="s">
        <v>8311</v>
      </c>
      <c r="R140" t="s">
        <v>8314</v>
      </c>
      <c r="S140" s="8">
        <f t="shared" si="20"/>
        <v>42186.257418981477</v>
      </c>
      <c r="T140" s="8" t="str">
        <f t="shared" si="21"/>
        <v>Jul</v>
      </c>
      <c r="U140" s="8" t="str">
        <f t="shared" si="22"/>
        <v>2015</v>
      </c>
      <c r="V140" s="8">
        <f t="shared" si="23"/>
        <v>42217.207638888889</v>
      </c>
      <c r="W140" s="8" t="str">
        <f t="shared" si="24"/>
        <v>Aug</v>
      </c>
      <c r="X140" s="8" t="str">
        <f t="shared" si="25"/>
        <v>2015</v>
      </c>
      <c r="Y140" s="7">
        <f t="shared" si="26"/>
        <v>30</v>
      </c>
    </row>
    <row r="141" spans="1:25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6">
        <f t="shared" si="18"/>
        <v>100</v>
      </c>
      <c r="P141" s="10">
        <f t="shared" si="19"/>
        <v>500</v>
      </c>
      <c r="Q141" t="s">
        <v>8311</v>
      </c>
      <c r="R141" t="s">
        <v>8314</v>
      </c>
      <c r="S141" s="8">
        <f t="shared" si="20"/>
        <v>42187.920972222222</v>
      </c>
      <c r="T141" s="8" t="str">
        <f t="shared" si="21"/>
        <v>Jul</v>
      </c>
      <c r="U141" s="8" t="str">
        <f t="shared" si="22"/>
        <v>2015</v>
      </c>
      <c r="V141" s="8">
        <f t="shared" si="23"/>
        <v>42197.920972222222</v>
      </c>
      <c r="W141" s="8" t="str">
        <f t="shared" si="24"/>
        <v>Jul</v>
      </c>
      <c r="X141" s="8" t="str">
        <f t="shared" si="25"/>
        <v>2015</v>
      </c>
      <c r="Y141" s="7">
        <f t="shared" si="26"/>
        <v>10</v>
      </c>
    </row>
    <row r="142" spans="1:25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6">
        <f t="shared" si="18"/>
        <v>0</v>
      </c>
      <c r="P142" s="10">
        <f t="shared" si="19"/>
        <v>0</v>
      </c>
      <c r="Q142" t="s">
        <v>8311</v>
      </c>
      <c r="R142" t="s">
        <v>8314</v>
      </c>
      <c r="S142" s="8">
        <f t="shared" si="20"/>
        <v>42053.198287037041</v>
      </c>
      <c r="T142" s="8" t="str">
        <f t="shared" si="21"/>
        <v>Feb</v>
      </c>
      <c r="U142" s="8" t="str">
        <f t="shared" si="22"/>
        <v>2015</v>
      </c>
      <c r="V142" s="8">
        <f t="shared" si="23"/>
        <v>42083.15662037037</v>
      </c>
      <c r="W142" s="8" t="str">
        <f t="shared" si="24"/>
        <v>Mar</v>
      </c>
      <c r="X142" s="8" t="str">
        <f t="shared" si="25"/>
        <v>2015</v>
      </c>
      <c r="Y142" s="7">
        <f t="shared" si="26"/>
        <v>29</v>
      </c>
    </row>
    <row r="143" spans="1:25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6">
        <f t="shared" si="18"/>
        <v>10.775</v>
      </c>
      <c r="P143" s="10">
        <f t="shared" si="19"/>
        <v>46.178571428571431</v>
      </c>
      <c r="Q143" t="s">
        <v>8311</v>
      </c>
      <c r="R143" t="s">
        <v>8314</v>
      </c>
      <c r="S143" s="8">
        <f t="shared" si="20"/>
        <v>42110.153043981481</v>
      </c>
      <c r="T143" s="8" t="str">
        <f t="shared" si="21"/>
        <v>Apr</v>
      </c>
      <c r="U143" s="8" t="str">
        <f t="shared" si="22"/>
        <v>2015</v>
      </c>
      <c r="V143" s="8">
        <f t="shared" si="23"/>
        <v>42155.153043981481</v>
      </c>
      <c r="W143" s="8" t="str">
        <f t="shared" si="24"/>
        <v>May</v>
      </c>
      <c r="X143" s="8" t="str">
        <f t="shared" si="25"/>
        <v>2015</v>
      </c>
      <c r="Y143" s="7">
        <f t="shared" si="26"/>
        <v>14</v>
      </c>
    </row>
    <row r="144" spans="1:25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6">
        <f t="shared" si="18"/>
        <v>0.33333333333333337</v>
      </c>
      <c r="P144" s="10">
        <f t="shared" si="19"/>
        <v>10</v>
      </c>
      <c r="Q144" t="s">
        <v>8311</v>
      </c>
      <c r="R144" t="s">
        <v>8314</v>
      </c>
      <c r="S144" s="8">
        <f t="shared" si="20"/>
        <v>41938.893263888887</v>
      </c>
      <c r="T144" s="8" t="str">
        <f t="shared" si="21"/>
        <v>Oct</v>
      </c>
      <c r="U144" s="8" t="str">
        <f t="shared" si="22"/>
        <v>2014</v>
      </c>
      <c r="V144" s="8">
        <f t="shared" si="23"/>
        <v>41959.934930555552</v>
      </c>
      <c r="W144" s="8" t="str">
        <f t="shared" si="24"/>
        <v>Nov</v>
      </c>
      <c r="X144" s="8" t="str">
        <f t="shared" si="25"/>
        <v>2014</v>
      </c>
      <c r="Y144" s="7">
        <f t="shared" si="26"/>
        <v>21</v>
      </c>
    </row>
    <row r="145" spans="1:25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6">
        <f t="shared" si="18"/>
        <v>0</v>
      </c>
      <c r="P145" s="10">
        <f t="shared" si="19"/>
        <v>0</v>
      </c>
      <c r="Q145" t="s">
        <v>8311</v>
      </c>
      <c r="R145" t="s">
        <v>8314</v>
      </c>
      <c r="S145" s="8">
        <f t="shared" si="20"/>
        <v>42559.064143518524</v>
      </c>
      <c r="T145" s="8" t="str">
        <f t="shared" si="21"/>
        <v>Jul</v>
      </c>
      <c r="U145" s="8" t="str">
        <f t="shared" si="22"/>
        <v>2016</v>
      </c>
      <c r="V145" s="8">
        <f t="shared" si="23"/>
        <v>42616.246527777781</v>
      </c>
      <c r="W145" s="8" t="str">
        <f t="shared" si="24"/>
        <v>Sep</v>
      </c>
      <c r="X145" s="8" t="str">
        <f t="shared" si="25"/>
        <v>2016</v>
      </c>
      <c r="Y145" s="7">
        <f t="shared" si="26"/>
        <v>26</v>
      </c>
    </row>
    <row r="146" spans="1:25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6">
        <f t="shared" si="18"/>
        <v>27.6</v>
      </c>
      <c r="P146" s="10">
        <f t="shared" si="19"/>
        <v>55.945945945945944</v>
      </c>
      <c r="Q146" t="s">
        <v>8311</v>
      </c>
      <c r="R146" t="s">
        <v>8314</v>
      </c>
      <c r="S146" s="8">
        <f t="shared" si="20"/>
        <v>42047.762407407412</v>
      </c>
      <c r="T146" s="8" t="str">
        <f t="shared" si="21"/>
        <v>Feb</v>
      </c>
      <c r="U146" s="8" t="str">
        <f t="shared" si="22"/>
        <v>2015</v>
      </c>
      <c r="V146" s="8">
        <f t="shared" si="23"/>
        <v>42107.72074074074</v>
      </c>
      <c r="W146" s="8" t="str">
        <f t="shared" si="24"/>
        <v>Apr</v>
      </c>
      <c r="X146" s="8" t="str">
        <f t="shared" si="25"/>
        <v>2015</v>
      </c>
      <c r="Y146" s="7">
        <f t="shared" si="26"/>
        <v>28</v>
      </c>
    </row>
    <row r="147" spans="1:25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6">
        <f t="shared" si="18"/>
        <v>7.5111111111111111</v>
      </c>
      <c r="P147" s="10">
        <f t="shared" si="19"/>
        <v>37.555555555555557</v>
      </c>
      <c r="Q147" t="s">
        <v>8311</v>
      </c>
      <c r="R147" t="s">
        <v>8314</v>
      </c>
      <c r="S147" s="8">
        <f t="shared" si="20"/>
        <v>42200.542268518519</v>
      </c>
      <c r="T147" s="8" t="str">
        <f t="shared" si="21"/>
        <v>Jul</v>
      </c>
      <c r="U147" s="8" t="str">
        <f t="shared" si="22"/>
        <v>2015</v>
      </c>
      <c r="V147" s="8">
        <f t="shared" si="23"/>
        <v>42227.542268518519</v>
      </c>
      <c r="W147" s="8" t="str">
        <f t="shared" si="24"/>
        <v>Aug</v>
      </c>
      <c r="X147" s="8" t="str">
        <f t="shared" si="25"/>
        <v>2015</v>
      </c>
      <c r="Y147" s="7">
        <f t="shared" si="26"/>
        <v>27</v>
      </c>
    </row>
    <row r="148" spans="1:25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6">
        <f t="shared" si="18"/>
        <v>0.57499999999999996</v>
      </c>
      <c r="P148" s="10">
        <f t="shared" si="19"/>
        <v>38.333333333333336</v>
      </c>
      <c r="Q148" t="s">
        <v>8311</v>
      </c>
      <c r="R148" t="s">
        <v>8314</v>
      </c>
      <c r="S148" s="8">
        <f t="shared" si="20"/>
        <v>42693.016180555554</v>
      </c>
      <c r="T148" s="8" t="str">
        <f t="shared" si="21"/>
        <v>Nov</v>
      </c>
      <c r="U148" s="8" t="str">
        <f t="shared" si="22"/>
        <v>2016</v>
      </c>
      <c r="V148" s="8">
        <f t="shared" si="23"/>
        <v>42753.016180555554</v>
      </c>
      <c r="W148" s="8" t="str">
        <f t="shared" si="24"/>
        <v>Jan</v>
      </c>
      <c r="X148" s="8" t="str">
        <f t="shared" si="25"/>
        <v>2017</v>
      </c>
      <c r="Y148" s="7">
        <f t="shared" si="26"/>
        <v>29</v>
      </c>
    </row>
    <row r="149" spans="1:25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6">
        <f t="shared" si="18"/>
        <v>0</v>
      </c>
      <c r="P149" s="10">
        <f t="shared" si="19"/>
        <v>0</v>
      </c>
      <c r="Q149" t="s">
        <v>8311</v>
      </c>
      <c r="R149" t="s">
        <v>8314</v>
      </c>
      <c r="S149" s="8">
        <f t="shared" si="20"/>
        <v>41969.767824074079</v>
      </c>
      <c r="T149" s="8" t="str">
        <f t="shared" si="21"/>
        <v>Nov</v>
      </c>
      <c r="U149" s="8" t="str">
        <f t="shared" si="22"/>
        <v>2014</v>
      </c>
      <c r="V149" s="8">
        <f t="shared" si="23"/>
        <v>42012.762499999997</v>
      </c>
      <c r="W149" s="8" t="str">
        <f t="shared" si="24"/>
        <v>Jan</v>
      </c>
      <c r="X149" s="8" t="str">
        <f t="shared" si="25"/>
        <v>2015</v>
      </c>
      <c r="Y149" s="7">
        <f t="shared" si="26"/>
        <v>11</v>
      </c>
    </row>
    <row r="150" spans="1:25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6">
        <f t="shared" si="18"/>
        <v>0.08</v>
      </c>
      <c r="P150" s="10">
        <f t="shared" si="19"/>
        <v>20</v>
      </c>
      <c r="Q150" t="s">
        <v>8311</v>
      </c>
      <c r="R150" t="s">
        <v>8314</v>
      </c>
      <c r="S150" s="8">
        <f t="shared" si="20"/>
        <v>42397.281666666662</v>
      </c>
      <c r="T150" s="8" t="str">
        <f t="shared" si="21"/>
        <v>Jan</v>
      </c>
      <c r="U150" s="8" t="str">
        <f t="shared" si="22"/>
        <v>2016</v>
      </c>
      <c r="V150" s="8">
        <f t="shared" si="23"/>
        <v>42427.281666666662</v>
      </c>
      <c r="W150" s="8" t="str">
        <f t="shared" si="24"/>
        <v>Feb</v>
      </c>
      <c r="X150" s="8" t="str">
        <f t="shared" si="25"/>
        <v>2016</v>
      </c>
      <c r="Y150" s="7">
        <f t="shared" si="26"/>
        <v>30</v>
      </c>
    </row>
    <row r="151" spans="1:25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6">
        <f t="shared" si="18"/>
        <v>0.91999999999999993</v>
      </c>
      <c r="P151" s="10">
        <f t="shared" si="19"/>
        <v>15.333333333333334</v>
      </c>
      <c r="Q151" t="s">
        <v>8311</v>
      </c>
      <c r="R151" t="s">
        <v>8314</v>
      </c>
      <c r="S151" s="8">
        <f t="shared" si="20"/>
        <v>41968.172106481477</v>
      </c>
      <c r="T151" s="8" t="str">
        <f t="shared" si="21"/>
        <v>Nov</v>
      </c>
      <c r="U151" s="8" t="str">
        <f t="shared" si="22"/>
        <v>2014</v>
      </c>
      <c r="V151" s="8">
        <f t="shared" si="23"/>
        <v>41998.333333333328</v>
      </c>
      <c r="W151" s="8" t="str">
        <f t="shared" si="24"/>
        <v>Dec</v>
      </c>
      <c r="X151" s="8" t="str">
        <f t="shared" si="25"/>
        <v>2014</v>
      </c>
      <c r="Y151" s="7">
        <f t="shared" si="26"/>
        <v>30</v>
      </c>
    </row>
    <row r="152" spans="1:25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6">
        <f t="shared" si="18"/>
        <v>23.163076923076922</v>
      </c>
      <c r="P152" s="10">
        <f t="shared" si="19"/>
        <v>449.43283582089555</v>
      </c>
      <c r="Q152" t="s">
        <v>8311</v>
      </c>
      <c r="R152" t="s">
        <v>8314</v>
      </c>
      <c r="S152" s="8">
        <f t="shared" si="20"/>
        <v>42090.161828703705</v>
      </c>
      <c r="T152" s="8" t="str">
        <f t="shared" si="21"/>
        <v>Mar</v>
      </c>
      <c r="U152" s="8" t="str">
        <f t="shared" si="22"/>
        <v>2015</v>
      </c>
      <c r="V152" s="8">
        <f t="shared" si="23"/>
        <v>42150.161828703705</v>
      </c>
      <c r="W152" s="8" t="str">
        <f t="shared" si="24"/>
        <v>May</v>
      </c>
      <c r="X152" s="8" t="str">
        <f t="shared" si="25"/>
        <v>2015</v>
      </c>
      <c r="Y152" s="7">
        <f t="shared" si="26"/>
        <v>29</v>
      </c>
    </row>
    <row r="153" spans="1:25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6">
        <f t="shared" si="18"/>
        <v>5.5999999999999994E-2</v>
      </c>
      <c r="P153" s="10">
        <f t="shared" si="19"/>
        <v>28</v>
      </c>
      <c r="Q153" t="s">
        <v>8311</v>
      </c>
      <c r="R153" t="s">
        <v>8314</v>
      </c>
      <c r="S153" s="8">
        <f t="shared" si="20"/>
        <v>42113.550821759258</v>
      </c>
      <c r="T153" s="8" t="str">
        <f t="shared" si="21"/>
        <v>Apr</v>
      </c>
      <c r="U153" s="8" t="str">
        <f t="shared" si="22"/>
        <v>2015</v>
      </c>
      <c r="V153" s="8">
        <f t="shared" si="23"/>
        <v>42173.550821759258</v>
      </c>
      <c r="W153" s="8" t="str">
        <f t="shared" si="24"/>
        <v>Jun</v>
      </c>
      <c r="X153" s="8" t="str">
        <f t="shared" si="25"/>
        <v>2015</v>
      </c>
      <c r="Y153" s="7">
        <f t="shared" si="26"/>
        <v>29</v>
      </c>
    </row>
    <row r="154" spans="1:25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6">
        <f t="shared" si="18"/>
        <v>7.8947368421052634E-3</v>
      </c>
      <c r="P154" s="10">
        <f t="shared" si="19"/>
        <v>15</v>
      </c>
      <c r="Q154" t="s">
        <v>8311</v>
      </c>
      <c r="R154" t="s">
        <v>8314</v>
      </c>
      <c r="S154" s="8">
        <f t="shared" si="20"/>
        <v>41875.077546296299</v>
      </c>
      <c r="T154" s="8" t="str">
        <f t="shared" si="21"/>
        <v>Aug</v>
      </c>
      <c r="U154" s="8" t="str">
        <f t="shared" si="22"/>
        <v>2014</v>
      </c>
      <c r="V154" s="8">
        <f t="shared" si="23"/>
        <v>41905.077546296299</v>
      </c>
      <c r="W154" s="8" t="str">
        <f t="shared" si="24"/>
        <v>Sep</v>
      </c>
      <c r="X154" s="8" t="str">
        <f t="shared" si="25"/>
        <v>2014</v>
      </c>
      <c r="Y154" s="7">
        <f t="shared" si="26"/>
        <v>30</v>
      </c>
    </row>
    <row r="155" spans="1:25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6">
        <f t="shared" si="18"/>
        <v>0.71799999999999997</v>
      </c>
      <c r="P155" s="10">
        <f t="shared" si="19"/>
        <v>35.9</v>
      </c>
      <c r="Q155" t="s">
        <v>8311</v>
      </c>
      <c r="R155" t="s">
        <v>8314</v>
      </c>
      <c r="S155" s="8">
        <f t="shared" si="20"/>
        <v>41933.586157407408</v>
      </c>
      <c r="T155" s="8" t="str">
        <f t="shared" si="21"/>
        <v>Oct</v>
      </c>
      <c r="U155" s="8" t="str">
        <f t="shared" si="22"/>
        <v>2014</v>
      </c>
      <c r="V155" s="8">
        <f t="shared" si="23"/>
        <v>41975.627824074079</v>
      </c>
      <c r="W155" s="8" t="str">
        <f t="shared" si="24"/>
        <v>Dec</v>
      </c>
      <c r="X155" s="8" t="str">
        <f t="shared" si="25"/>
        <v>2014</v>
      </c>
      <c r="Y155" s="7">
        <f t="shared" si="26"/>
        <v>11</v>
      </c>
    </row>
    <row r="156" spans="1:25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6">
        <f t="shared" si="18"/>
        <v>2.666666666666667</v>
      </c>
      <c r="P156" s="10">
        <f t="shared" si="19"/>
        <v>13.333333333333334</v>
      </c>
      <c r="Q156" t="s">
        <v>8311</v>
      </c>
      <c r="R156" t="s">
        <v>8314</v>
      </c>
      <c r="S156" s="8">
        <f t="shared" si="20"/>
        <v>42115.547395833331</v>
      </c>
      <c r="T156" s="8" t="str">
        <f t="shared" si="21"/>
        <v>Apr</v>
      </c>
      <c r="U156" s="8" t="str">
        <f t="shared" si="22"/>
        <v>2015</v>
      </c>
      <c r="V156" s="8">
        <f t="shared" si="23"/>
        <v>42158.547395833331</v>
      </c>
      <c r="W156" s="8" t="str">
        <f t="shared" si="24"/>
        <v>Jun</v>
      </c>
      <c r="X156" s="8" t="str">
        <f t="shared" si="25"/>
        <v>2015</v>
      </c>
      <c r="Y156" s="7">
        <f t="shared" si="26"/>
        <v>12</v>
      </c>
    </row>
    <row r="157" spans="1:25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6">
        <f t="shared" si="18"/>
        <v>6.0000000000000001E-3</v>
      </c>
      <c r="P157" s="10">
        <f t="shared" si="19"/>
        <v>20.25</v>
      </c>
      <c r="Q157" t="s">
        <v>8311</v>
      </c>
      <c r="R157" t="s">
        <v>8314</v>
      </c>
      <c r="S157" s="8">
        <f t="shared" si="20"/>
        <v>42168.559432870374</v>
      </c>
      <c r="T157" s="8" t="str">
        <f t="shared" si="21"/>
        <v>Jun</v>
      </c>
      <c r="U157" s="8" t="str">
        <f t="shared" si="22"/>
        <v>2015</v>
      </c>
      <c r="V157" s="8">
        <f t="shared" si="23"/>
        <v>42208.559432870374</v>
      </c>
      <c r="W157" s="8" t="str">
        <f t="shared" si="24"/>
        <v>Jul</v>
      </c>
      <c r="X157" s="8" t="str">
        <f t="shared" si="25"/>
        <v>2015</v>
      </c>
      <c r="Y157" s="7">
        <f t="shared" si="26"/>
        <v>9</v>
      </c>
    </row>
    <row r="158" spans="1:25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6">
        <f t="shared" si="18"/>
        <v>5.0999999999999996</v>
      </c>
      <c r="P158" s="10">
        <f t="shared" si="19"/>
        <v>119</v>
      </c>
      <c r="Q158" t="s">
        <v>8311</v>
      </c>
      <c r="R158" t="s">
        <v>8314</v>
      </c>
      <c r="S158" s="8">
        <f t="shared" si="20"/>
        <v>41794.124953703707</v>
      </c>
      <c r="T158" s="8" t="str">
        <f t="shared" si="21"/>
        <v>Jun</v>
      </c>
      <c r="U158" s="8" t="str">
        <f t="shared" si="22"/>
        <v>2014</v>
      </c>
      <c r="V158" s="8">
        <f t="shared" si="23"/>
        <v>41854.124953703707</v>
      </c>
      <c r="W158" s="8" t="str">
        <f t="shared" si="24"/>
        <v>Aug</v>
      </c>
      <c r="X158" s="8" t="str">
        <f t="shared" si="25"/>
        <v>2014</v>
      </c>
      <c r="Y158" s="7">
        <f t="shared" si="26"/>
        <v>29</v>
      </c>
    </row>
    <row r="159" spans="1:25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6">
        <f t="shared" si="18"/>
        <v>0.26711185308848079</v>
      </c>
      <c r="P159" s="10">
        <f t="shared" si="19"/>
        <v>4</v>
      </c>
      <c r="Q159" t="s">
        <v>8311</v>
      </c>
      <c r="R159" t="s">
        <v>8314</v>
      </c>
      <c r="S159" s="8">
        <f t="shared" si="20"/>
        <v>42396.911712962959</v>
      </c>
      <c r="T159" s="8" t="str">
        <f t="shared" si="21"/>
        <v>Jan</v>
      </c>
      <c r="U159" s="8" t="str">
        <f t="shared" si="22"/>
        <v>2016</v>
      </c>
      <c r="V159" s="8">
        <f t="shared" si="23"/>
        <v>42426.911712962959</v>
      </c>
      <c r="W159" s="8" t="str">
        <f t="shared" si="24"/>
        <v>Feb</v>
      </c>
      <c r="X159" s="8" t="str">
        <f t="shared" si="25"/>
        <v>2016</v>
      </c>
      <c r="Y159" s="7">
        <f t="shared" si="26"/>
        <v>30</v>
      </c>
    </row>
    <row r="160" spans="1:25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6">
        <f t="shared" si="18"/>
        <v>0</v>
      </c>
      <c r="P160" s="10">
        <f t="shared" si="19"/>
        <v>0</v>
      </c>
      <c r="Q160" t="s">
        <v>8311</v>
      </c>
      <c r="R160" t="s">
        <v>8314</v>
      </c>
      <c r="S160" s="8">
        <f t="shared" si="20"/>
        <v>41904.07671296296</v>
      </c>
      <c r="T160" s="8" t="str">
        <f t="shared" si="21"/>
        <v>Sep</v>
      </c>
      <c r="U160" s="8" t="str">
        <f t="shared" si="22"/>
        <v>2014</v>
      </c>
      <c r="V160" s="8">
        <f t="shared" si="23"/>
        <v>41934.07671296296</v>
      </c>
      <c r="W160" s="8" t="str">
        <f t="shared" si="24"/>
        <v>Oct</v>
      </c>
      <c r="X160" s="8" t="str">
        <f t="shared" si="25"/>
        <v>2014</v>
      </c>
      <c r="Y160" s="7">
        <f t="shared" si="26"/>
        <v>30</v>
      </c>
    </row>
    <row r="161" spans="1:25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6">
        <f t="shared" si="18"/>
        <v>2E-3</v>
      </c>
      <c r="P161" s="10">
        <f t="shared" si="19"/>
        <v>10</v>
      </c>
      <c r="Q161" t="s">
        <v>8311</v>
      </c>
      <c r="R161" t="s">
        <v>8314</v>
      </c>
      <c r="S161" s="8">
        <f t="shared" si="20"/>
        <v>42514.434548611112</v>
      </c>
      <c r="T161" s="8" t="str">
        <f t="shared" si="21"/>
        <v>May</v>
      </c>
      <c r="U161" s="8" t="str">
        <f t="shared" si="22"/>
        <v>2016</v>
      </c>
      <c r="V161" s="8">
        <f t="shared" si="23"/>
        <v>42554.434548611112</v>
      </c>
      <c r="W161" s="8" t="str">
        <f t="shared" si="24"/>
        <v>Jul</v>
      </c>
      <c r="X161" s="8" t="str">
        <f t="shared" si="25"/>
        <v>2016</v>
      </c>
      <c r="Y161" s="7">
        <f t="shared" si="26"/>
        <v>9</v>
      </c>
    </row>
    <row r="162" spans="1:25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6">
        <f t="shared" si="18"/>
        <v>0</v>
      </c>
      <c r="P162" s="10">
        <f t="shared" si="19"/>
        <v>0</v>
      </c>
      <c r="Q162" t="s">
        <v>8311</v>
      </c>
      <c r="R162" t="s">
        <v>8315</v>
      </c>
      <c r="S162" s="8">
        <f t="shared" si="20"/>
        <v>42171.913090277783</v>
      </c>
      <c r="T162" s="8" t="str">
        <f t="shared" si="21"/>
        <v>Jun</v>
      </c>
      <c r="U162" s="8" t="str">
        <f t="shared" si="22"/>
        <v>2015</v>
      </c>
      <c r="V162" s="8">
        <f t="shared" si="23"/>
        <v>42231.913090277783</v>
      </c>
      <c r="W162" s="8" t="str">
        <f t="shared" si="24"/>
        <v>Aug</v>
      </c>
      <c r="X162" s="8" t="str">
        <f t="shared" si="25"/>
        <v>2015</v>
      </c>
      <c r="Y162" s="7">
        <f t="shared" si="26"/>
        <v>29</v>
      </c>
    </row>
    <row r="163" spans="1:25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6">
        <f t="shared" si="18"/>
        <v>0.01</v>
      </c>
      <c r="P163" s="10">
        <f t="shared" si="19"/>
        <v>5</v>
      </c>
      <c r="Q163" t="s">
        <v>8311</v>
      </c>
      <c r="R163" t="s">
        <v>8315</v>
      </c>
      <c r="S163" s="8">
        <f t="shared" si="20"/>
        <v>41792.687442129631</v>
      </c>
      <c r="T163" s="8" t="str">
        <f t="shared" si="21"/>
        <v>Jun</v>
      </c>
      <c r="U163" s="8" t="str">
        <f t="shared" si="22"/>
        <v>2014</v>
      </c>
      <c r="V163" s="8">
        <f t="shared" si="23"/>
        <v>41822.687442129631</v>
      </c>
      <c r="W163" s="8" t="str">
        <f t="shared" si="24"/>
        <v>Jul</v>
      </c>
      <c r="X163" s="8" t="str">
        <f t="shared" si="25"/>
        <v>2014</v>
      </c>
      <c r="Y163" s="7">
        <f t="shared" si="26"/>
        <v>30</v>
      </c>
    </row>
    <row r="164" spans="1:25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6">
        <f t="shared" si="18"/>
        <v>15.535714285714286</v>
      </c>
      <c r="P164" s="10">
        <f t="shared" si="19"/>
        <v>43.5</v>
      </c>
      <c r="Q164" t="s">
        <v>8311</v>
      </c>
      <c r="R164" t="s">
        <v>8315</v>
      </c>
      <c r="S164" s="8">
        <f t="shared" si="20"/>
        <v>41835.126805555556</v>
      </c>
      <c r="T164" s="8" t="str">
        <f t="shared" si="21"/>
        <v>Jul</v>
      </c>
      <c r="U164" s="8" t="str">
        <f t="shared" si="22"/>
        <v>2014</v>
      </c>
      <c r="V164" s="8">
        <f t="shared" si="23"/>
        <v>41867.987500000003</v>
      </c>
      <c r="W164" s="8" t="str">
        <f t="shared" si="24"/>
        <v>Aug</v>
      </c>
      <c r="X164" s="8" t="str">
        <f t="shared" si="25"/>
        <v>2014</v>
      </c>
      <c r="Y164" s="7">
        <f t="shared" si="26"/>
        <v>1</v>
      </c>
    </row>
    <row r="165" spans="1:25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6">
        <f t="shared" si="18"/>
        <v>0</v>
      </c>
      <c r="P165" s="10">
        <f t="shared" si="19"/>
        <v>0</v>
      </c>
      <c r="Q165" t="s">
        <v>8311</v>
      </c>
      <c r="R165" t="s">
        <v>8315</v>
      </c>
      <c r="S165" s="8">
        <f t="shared" si="20"/>
        <v>42243.961273148147</v>
      </c>
      <c r="T165" s="8" t="str">
        <f t="shared" si="21"/>
        <v>Aug</v>
      </c>
      <c r="U165" s="8" t="str">
        <f t="shared" si="22"/>
        <v>2015</v>
      </c>
      <c r="V165" s="8">
        <f t="shared" si="23"/>
        <v>42278</v>
      </c>
      <c r="W165" s="8" t="str">
        <f t="shared" si="24"/>
        <v>Oct</v>
      </c>
      <c r="X165" s="8" t="str">
        <f t="shared" si="25"/>
        <v>2015</v>
      </c>
      <c r="Y165" s="7">
        <f t="shared" si="26"/>
        <v>3</v>
      </c>
    </row>
    <row r="166" spans="1:25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6">
        <f t="shared" si="18"/>
        <v>0.53333333333333333</v>
      </c>
      <c r="P166" s="10">
        <f t="shared" si="19"/>
        <v>91.428571428571431</v>
      </c>
      <c r="Q166" t="s">
        <v>8311</v>
      </c>
      <c r="R166" t="s">
        <v>8315</v>
      </c>
      <c r="S166" s="8">
        <f t="shared" si="20"/>
        <v>41841.762743055559</v>
      </c>
      <c r="T166" s="8" t="str">
        <f t="shared" si="21"/>
        <v>Jul</v>
      </c>
      <c r="U166" s="8" t="str">
        <f t="shared" si="22"/>
        <v>2014</v>
      </c>
      <c r="V166" s="8">
        <f t="shared" si="23"/>
        <v>41901.762743055559</v>
      </c>
      <c r="W166" s="8" t="str">
        <f t="shared" si="24"/>
        <v>Sep</v>
      </c>
      <c r="X166" s="8" t="str">
        <f t="shared" si="25"/>
        <v>2014</v>
      </c>
      <c r="Y166" s="7">
        <f t="shared" si="26"/>
        <v>29</v>
      </c>
    </row>
    <row r="167" spans="1:25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6">
        <f t="shared" si="18"/>
        <v>0</v>
      </c>
      <c r="P167" s="10">
        <f t="shared" si="19"/>
        <v>0</v>
      </c>
      <c r="Q167" t="s">
        <v>8311</v>
      </c>
      <c r="R167" t="s">
        <v>8315</v>
      </c>
      <c r="S167" s="8">
        <f t="shared" si="20"/>
        <v>42351.658842592587</v>
      </c>
      <c r="T167" s="8" t="str">
        <f t="shared" si="21"/>
        <v>Dec</v>
      </c>
      <c r="U167" s="8" t="str">
        <f t="shared" si="22"/>
        <v>2015</v>
      </c>
      <c r="V167" s="8">
        <f t="shared" si="23"/>
        <v>42381.658842592587</v>
      </c>
      <c r="W167" s="8" t="str">
        <f t="shared" si="24"/>
        <v>Jan</v>
      </c>
      <c r="X167" s="8" t="str">
        <f t="shared" si="25"/>
        <v>2016</v>
      </c>
      <c r="Y167" s="7">
        <f t="shared" si="26"/>
        <v>30</v>
      </c>
    </row>
    <row r="168" spans="1:25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6">
        <f t="shared" si="18"/>
        <v>60</v>
      </c>
      <c r="P168" s="10">
        <f t="shared" si="19"/>
        <v>3000</v>
      </c>
      <c r="Q168" t="s">
        <v>8311</v>
      </c>
      <c r="R168" t="s">
        <v>8315</v>
      </c>
      <c r="S168" s="8">
        <f t="shared" si="20"/>
        <v>42721.075949074075</v>
      </c>
      <c r="T168" s="8" t="str">
        <f t="shared" si="21"/>
        <v>Dec</v>
      </c>
      <c r="U168" s="8" t="str">
        <f t="shared" si="22"/>
        <v>2016</v>
      </c>
      <c r="V168" s="8">
        <f t="shared" si="23"/>
        <v>42751.075949074075</v>
      </c>
      <c r="W168" s="8" t="str">
        <f t="shared" si="24"/>
        <v>Jan</v>
      </c>
      <c r="X168" s="8" t="str">
        <f t="shared" si="25"/>
        <v>2017</v>
      </c>
      <c r="Y168" s="7">
        <f t="shared" si="26"/>
        <v>30</v>
      </c>
    </row>
    <row r="169" spans="1:25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6">
        <f t="shared" si="18"/>
        <v>0.01</v>
      </c>
      <c r="P169" s="10">
        <f t="shared" si="19"/>
        <v>5.5</v>
      </c>
      <c r="Q169" t="s">
        <v>8311</v>
      </c>
      <c r="R169" t="s">
        <v>8315</v>
      </c>
      <c r="S169" s="8">
        <f t="shared" si="20"/>
        <v>42160.927488425921</v>
      </c>
      <c r="T169" s="8" t="str">
        <f t="shared" si="21"/>
        <v>Jun</v>
      </c>
      <c r="U169" s="8" t="str">
        <f t="shared" si="22"/>
        <v>2015</v>
      </c>
      <c r="V169" s="8">
        <f t="shared" si="23"/>
        <v>42220.927488425921</v>
      </c>
      <c r="W169" s="8" t="str">
        <f t="shared" si="24"/>
        <v>Aug</v>
      </c>
      <c r="X169" s="8" t="str">
        <f t="shared" si="25"/>
        <v>2015</v>
      </c>
      <c r="Y169" s="7">
        <f t="shared" si="26"/>
        <v>29</v>
      </c>
    </row>
    <row r="170" spans="1:25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6">
        <f t="shared" si="18"/>
        <v>4.0625</v>
      </c>
      <c r="P170" s="10">
        <f t="shared" si="19"/>
        <v>108.33333333333333</v>
      </c>
      <c r="Q170" t="s">
        <v>8311</v>
      </c>
      <c r="R170" t="s">
        <v>8315</v>
      </c>
      <c r="S170" s="8">
        <f t="shared" si="20"/>
        <v>42052.83530092593</v>
      </c>
      <c r="T170" s="8" t="str">
        <f t="shared" si="21"/>
        <v>Feb</v>
      </c>
      <c r="U170" s="8" t="str">
        <f t="shared" si="22"/>
        <v>2015</v>
      </c>
      <c r="V170" s="8">
        <f t="shared" si="23"/>
        <v>42082.793634259258</v>
      </c>
      <c r="W170" s="8" t="str">
        <f t="shared" si="24"/>
        <v>Mar</v>
      </c>
      <c r="X170" s="8" t="str">
        <f t="shared" si="25"/>
        <v>2015</v>
      </c>
      <c r="Y170" s="7">
        <f t="shared" si="26"/>
        <v>29</v>
      </c>
    </row>
    <row r="171" spans="1:25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6">
        <f t="shared" si="18"/>
        <v>22.400000000000002</v>
      </c>
      <c r="P171" s="10">
        <f t="shared" si="19"/>
        <v>56</v>
      </c>
      <c r="Q171" t="s">
        <v>8311</v>
      </c>
      <c r="R171" t="s">
        <v>8315</v>
      </c>
      <c r="S171" s="8">
        <f t="shared" si="20"/>
        <v>41900.505312499998</v>
      </c>
      <c r="T171" s="8" t="str">
        <f t="shared" si="21"/>
        <v>Sep</v>
      </c>
      <c r="U171" s="8" t="str">
        <f t="shared" si="22"/>
        <v>2014</v>
      </c>
      <c r="V171" s="8">
        <f t="shared" si="23"/>
        <v>41930.505312499998</v>
      </c>
      <c r="W171" s="8" t="str">
        <f t="shared" si="24"/>
        <v>Oct</v>
      </c>
      <c r="X171" s="8" t="str">
        <f t="shared" si="25"/>
        <v>2014</v>
      </c>
      <c r="Y171" s="7">
        <f t="shared" si="26"/>
        <v>30</v>
      </c>
    </row>
    <row r="172" spans="1:25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6">
        <f t="shared" si="18"/>
        <v>3.25</v>
      </c>
      <c r="P172" s="10">
        <f t="shared" si="19"/>
        <v>32.5</v>
      </c>
      <c r="Q172" t="s">
        <v>8311</v>
      </c>
      <c r="R172" t="s">
        <v>8315</v>
      </c>
      <c r="S172" s="8">
        <f t="shared" si="20"/>
        <v>42216.977812500001</v>
      </c>
      <c r="T172" s="8" t="str">
        <f t="shared" si="21"/>
        <v>Jul</v>
      </c>
      <c r="U172" s="8" t="str">
        <f t="shared" si="22"/>
        <v>2015</v>
      </c>
      <c r="V172" s="8">
        <f t="shared" si="23"/>
        <v>42246.227777777778</v>
      </c>
      <c r="W172" s="8" t="str">
        <f t="shared" si="24"/>
        <v>Aug</v>
      </c>
      <c r="X172" s="8" t="str">
        <f t="shared" si="25"/>
        <v>2015</v>
      </c>
      <c r="Y172" s="7">
        <f t="shared" si="26"/>
        <v>29</v>
      </c>
    </row>
    <row r="173" spans="1:25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6">
        <f t="shared" si="18"/>
        <v>2E-3</v>
      </c>
      <c r="P173" s="10">
        <f t="shared" si="19"/>
        <v>1</v>
      </c>
      <c r="Q173" t="s">
        <v>8311</v>
      </c>
      <c r="R173" t="s">
        <v>8315</v>
      </c>
      <c r="S173" s="8">
        <f t="shared" si="20"/>
        <v>42534.180717592593</v>
      </c>
      <c r="T173" s="8" t="str">
        <f t="shared" si="21"/>
        <v>Jun</v>
      </c>
      <c r="U173" s="8" t="str">
        <f t="shared" si="22"/>
        <v>2016</v>
      </c>
      <c r="V173" s="8">
        <f t="shared" si="23"/>
        <v>42594.180717592593</v>
      </c>
      <c r="W173" s="8" t="str">
        <f t="shared" si="24"/>
        <v>Aug</v>
      </c>
      <c r="X173" s="8" t="str">
        <f t="shared" si="25"/>
        <v>2016</v>
      </c>
      <c r="Y173" s="7">
        <f t="shared" si="26"/>
        <v>29</v>
      </c>
    </row>
    <row r="174" spans="1:25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6">
        <f t="shared" si="18"/>
        <v>0</v>
      </c>
      <c r="P174" s="10">
        <f t="shared" si="19"/>
        <v>0</v>
      </c>
      <c r="Q174" t="s">
        <v>8311</v>
      </c>
      <c r="R174" t="s">
        <v>8315</v>
      </c>
      <c r="S174" s="8">
        <f t="shared" si="20"/>
        <v>42047.394942129627</v>
      </c>
      <c r="T174" s="8" t="str">
        <f t="shared" si="21"/>
        <v>Feb</v>
      </c>
      <c r="U174" s="8" t="str">
        <f t="shared" si="22"/>
        <v>2015</v>
      </c>
      <c r="V174" s="8">
        <f t="shared" si="23"/>
        <v>42082.353275462956</v>
      </c>
      <c r="W174" s="8" t="str">
        <f t="shared" si="24"/>
        <v>Mar</v>
      </c>
      <c r="X174" s="8" t="str">
        <f t="shared" si="25"/>
        <v>2015</v>
      </c>
      <c r="Y174" s="7">
        <f t="shared" si="26"/>
        <v>3</v>
      </c>
    </row>
    <row r="175" spans="1:25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6">
        <f t="shared" si="18"/>
        <v>0</v>
      </c>
      <c r="P175" s="10">
        <f t="shared" si="19"/>
        <v>0</v>
      </c>
      <c r="Q175" t="s">
        <v>8311</v>
      </c>
      <c r="R175" t="s">
        <v>8315</v>
      </c>
      <c r="S175" s="8">
        <f t="shared" si="20"/>
        <v>42033.573009259257</v>
      </c>
      <c r="T175" s="8" t="str">
        <f t="shared" si="21"/>
        <v>Jan</v>
      </c>
      <c r="U175" s="8" t="str">
        <f t="shared" si="22"/>
        <v>2015</v>
      </c>
      <c r="V175" s="8">
        <f t="shared" si="23"/>
        <v>42063.573009259257</v>
      </c>
      <c r="W175" s="8" t="str">
        <f t="shared" si="24"/>
        <v>Feb</v>
      </c>
      <c r="X175" s="8" t="str">
        <f t="shared" si="25"/>
        <v>2015</v>
      </c>
      <c r="Y175" s="7">
        <f t="shared" si="26"/>
        <v>30</v>
      </c>
    </row>
    <row r="176" spans="1:25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6">
        <f t="shared" si="18"/>
        <v>0</v>
      </c>
      <c r="P176" s="10">
        <f t="shared" si="19"/>
        <v>0</v>
      </c>
      <c r="Q176" t="s">
        <v>8311</v>
      </c>
      <c r="R176" t="s">
        <v>8315</v>
      </c>
      <c r="S176" s="8">
        <f t="shared" si="20"/>
        <v>42072.758981481486</v>
      </c>
      <c r="T176" s="8" t="str">
        <f t="shared" si="21"/>
        <v>Mar</v>
      </c>
      <c r="U176" s="8" t="str">
        <f t="shared" si="22"/>
        <v>2015</v>
      </c>
      <c r="V176" s="8">
        <f t="shared" si="23"/>
        <v>42132.758981481486</v>
      </c>
      <c r="W176" s="8" t="str">
        <f t="shared" si="24"/>
        <v>May</v>
      </c>
      <c r="X176" s="8" t="str">
        <f t="shared" si="25"/>
        <v>2015</v>
      </c>
      <c r="Y176" s="7">
        <f t="shared" si="26"/>
        <v>29</v>
      </c>
    </row>
    <row r="177" spans="1:25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6">
        <f t="shared" si="18"/>
        <v>6.4850000000000003</v>
      </c>
      <c r="P177" s="10">
        <f t="shared" si="19"/>
        <v>49.884615384615387</v>
      </c>
      <c r="Q177" t="s">
        <v>8311</v>
      </c>
      <c r="R177" t="s">
        <v>8315</v>
      </c>
      <c r="S177" s="8">
        <f t="shared" si="20"/>
        <v>41855.777905092589</v>
      </c>
      <c r="T177" s="8" t="str">
        <f t="shared" si="21"/>
        <v>Aug</v>
      </c>
      <c r="U177" s="8" t="str">
        <f t="shared" si="22"/>
        <v>2014</v>
      </c>
      <c r="V177" s="8">
        <f t="shared" si="23"/>
        <v>41880.777905092589</v>
      </c>
      <c r="W177" s="8" t="str">
        <f t="shared" si="24"/>
        <v>Aug</v>
      </c>
      <c r="X177" s="8" t="str">
        <f t="shared" si="25"/>
        <v>2014</v>
      </c>
      <c r="Y177" s="7">
        <f t="shared" si="26"/>
        <v>25</v>
      </c>
    </row>
    <row r="178" spans="1:25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6">
        <f t="shared" si="18"/>
        <v>0</v>
      </c>
      <c r="P178" s="10">
        <f t="shared" si="19"/>
        <v>0</v>
      </c>
      <c r="Q178" t="s">
        <v>8311</v>
      </c>
      <c r="R178" t="s">
        <v>8315</v>
      </c>
      <c r="S178" s="8">
        <f t="shared" si="20"/>
        <v>42191.824062500003</v>
      </c>
      <c r="T178" s="8" t="str">
        <f t="shared" si="21"/>
        <v>Jul</v>
      </c>
      <c r="U178" s="8" t="str">
        <f t="shared" si="22"/>
        <v>2015</v>
      </c>
      <c r="V178" s="8">
        <f t="shared" si="23"/>
        <v>42221.824062500003</v>
      </c>
      <c r="W178" s="8" t="str">
        <f t="shared" si="24"/>
        <v>Aug</v>
      </c>
      <c r="X178" s="8" t="str">
        <f t="shared" si="25"/>
        <v>2015</v>
      </c>
      <c r="Y178" s="7">
        <f t="shared" si="26"/>
        <v>30</v>
      </c>
    </row>
    <row r="179" spans="1:25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6">
        <f t="shared" si="18"/>
        <v>40</v>
      </c>
      <c r="P179" s="10">
        <f t="shared" si="19"/>
        <v>25.714285714285715</v>
      </c>
      <c r="Q179" t="s">
        <v>8311</v>
      </c>
      <c r="R179" t="s">
        <v>8315</v>
      </c>
      <c r="S179" s="8">
        <f t="shared" si="20"/>
        <v>42070.047754629632</v>
      </c>
      <c r="T179" s="8" t="str">
        <f t="shared" si="21"/>
        <v>Mar</v>
      </c>
      <c r="U179" s="8" t="str">
        <f t="shared" si="22"/>
        <v>2015</v>
      </c>
      <c r="V179" s="8">
        <f t="shared" si="23"/>
        <v>42087.00608796296</v>
      </c>
      <c r="W179" s="8" t="str">
        <f t="shared" si="24"/>
        <v>Mar</v>
      </c>
      <c r="X179" s="8" t="str">
        <f t="shared" si="25"/>
        <v>2015</v>
      </c>
      <c r="Y179" s="7">
        <f t="shared" si="26"/>
        <v>16</v>
      </c>
    </row>
    <row r="180" spans="1:25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6">
        <f t="shared" si="18"/>
        <v>0</v>
      </c>
      <c r="P180" s="10">
        <f t="shared" si="19"/>
        <v>0</v>
      </c>
      <c r="Q180" t="s">
        <v>8311</v>
      </c>
      <c r="R180" t="s">
        <v>8315</v>
      </c>
      <c r="S180" s="8">
        <f t="shared" si="20"/>
        <v>42304.955381944441</v>
      </c>
      <c r="T180" s="8" t="str">
        <f t="shared" si="21"/>
        <v>Oct</v>
      </c>
      <c r="U180" s="8" t="str">
        <f t="shared" si="22"/>
        <v>2015</v>
      </c>
      <c r="V180" s="8">
        <f t="shared" si="23"/>
        <v>42334.997048611112</v>
      </c>
      <c r="W180" s="8" t="str">
        <f t="shared" si="24"/>
        <v>Nov</v>
      </c>
      <c r="X180" s="8" t="str">
        <f t="shared" si="25"/>
        <v>2015</v>
      </c>
      <c r="Y180" s="7">
        <f t="shared" si="26"/>
        <v>30</v>
      </c>
    </row>
    <row r="181" spans="1:25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6">
        <f t="shared" si="18"/>
        <v>20</v>
      </c>
      <c r="P181" s="10">
        <f t="shared" si="19"/>
        <v>100</v>
      </c>
      <c r="Q181" t="s">
        <v>8311</v>
      </c>
      <c r="R181" t="s">
        <v>8315</v>
      </c>
      <c r="S181" s="8">
        <f t="shared" si="20"/>
        <v>42403.080497685187</v>
      </c>
      <c r="T181" s="8" t="str">
        <f t="shared" si="21"/>
        <v>Feb</v>
      </c>
      <c r="U181" s="8" t="str">
        <f t="shared" si="22"/>
        <v>2016</v>
      </c>
      <c r="V181" s="8">
        <f t="shared" si="23"/>
        <v>42433.080497685187</v>
      </c>
      <c r="W181" s="8" t="str">
        <f t="shared" si="24"/>
        <v>Mar</v>
      </c>
      <c r="X181" s="8" t="str">
        <f t="shared" si="25"/>
        <v>2016</v>
      </c>
      <c r="Y181" s="7">
        <f t="shared" si="26"/>
        <v>30</v>
      </c>
    </row>
    <row r="182" spans="1:25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6">
        <f t="shared" si="18"/>
        <v>33.416666666666664</v>
      </c>
      <c r="P182" s="10">
        <f t="shared" si="19"/>
        <v>30.846153846153847</v>
      </c>
      <c r="Q182" t="s">
        <v>8311</v>
      </c>
      <c r="R182" t="s">
        <v>8315</v>
      </c>
      <c r="S182" s="8">
        <f t="shared" si="20"/>
        <v>42067.991238425922</v>
      </c>
      <c r="T182" s="8" t="str">
        <f t="shared" si="21"/>
        <v>Mar</v>
      </c>
      <c r="U182" s="8" t="str">
        <f t="shared" si="22"/>
        <v>2015</v>
      </c>
      <c r="V182" s="8">
        <f t="shared" si="23"/>
        <v>42107.791666666672</v>
      </c>
      <c r="W182" s="8" t="str">
        <f t="shared" si="24"/>
        <v>Apr</v>
      </c>
      <c r="X182" s="8" t="str">
        <f t="shared" si="25"/>
        <v>2015</v>
      </c>
      <c r="Y182" s="7">
        <f t="shared" si="26"/>
        <v>8</v>
      </c>
    </row>
    <row r="183" spans="1:25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6">
        <f t="shared" si="18"/>
        <v>21.092608822670172</v>
      </c>
      <c r="P183" s="10">
        <f t="shared" si="19"/>
        <v>180.5</v>
      </c>
      <c r="Q183" t="s">
        <v>8311</v>
      </c>
      <c r="R183" t="s">
        <v>8315</v>
      </c>
      <c r="S183" s="8">
        <f t="shared" si="20"/>
        <v>42147.741840277777</v>
      </c>
      <c r="T183" s="8" t="str">
        <f t="shared" si="21"/>
        <v>May</v>
      </c>
      <c r="U183" s="8" t="str">
        <f t="shared" si="22"/>
        <v>2015</v>
      </c>
      <c r="V183" s="8">
        <f t="shared" si="23"/>
        <v>42177.741840277777</v>
      </c>
      <c r="W183" s="8" t="str">
        <f t="shared" si="24"/>
        <v>Jun</v>
      </c>
      <c r="X183" s="8" t="str">
        <f t="shared" si="25"/>
        <v>2015</v>
      </c>
      <c r="Y183" s="7">
        <f t="shared" si="26"/>
        <v>30</v>
      </c>
    </row>
    <row r="184" spans="1:25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6">
        <f t="shared" si="18"/>
        <v>0</v>
      </c>
      <c r="P184" s="10">
        <f t="shared" si="19"/>
        <v>0</v>
      </c>
      <c r="Q184" t="s">
        <v>8311</v>
      </c>
      <c r="R184" t="s">
        <v>8315</v>
      </c>
      <c r="S184" s="8">
        <f t="shared" si="20"/>
        <v>42712.011944444443</v>
      </c>
      <c r="T184" s="8" t="str">
        <f t="shared" si="21"/>
        <v>Dec</v>
      </c>
      <c r="U184" s="8" t="str">
        <f t="shared" si="22"/>
        <v>2016</v>
      </c>
      <c r="V184" s="8">
        <f t="shared" si="23"/>
        <v>42742.011944444443</v>
      </c>
      <c r="W184" s="8" t="str">
        <f t="shared" si="24"/>
        <v>Jan</v>
      </c>
      <c r="X184" s="8" t="str">
        <f t="shared" si="25"/>
        <v>2017</v>
      </c>
      <c r="Y184" s="7">
        <f t="shared" si="26"/>
        <v>30</v>
      </c>
    </row>
    <row r="185" spans="1:25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6">
        <f t="shared" si="18"/>
        <v>35.856000000000002</v>
      </c>
      <c r="P185" s="10">
        <f t="shared" si="19"/>
        <v>373.5</v>
      </c>
      <c r="Q185" t="s">
        <v>8311</v>
      </c>
      <c r="R185" t="s">
        <v>8315</v>
      </c>
      <c r="S185" s="8">
        <f t="shared" si="20"/>
        <v>41939.810300925928</v>
      </c>
      <c r="T185" s="8" t="str">
        <f t="shared" si="21"/>
        <v>Oct</v>
      </c>
      <c r="U185" s="8" t="str">
        <f t="shared" si="22"/>
        <v>2014</v>
      </c>
      <c r="V185" s="8">
        <f t="shared" si="23"/>
        <v>41969.851967592593</v>
      </c>
      <c r="W185" s="8" t="str">
        <f t="shared" si="24"/>
        <v>Nov</v>
      </c>
      <c r="X185" s="8" t="str">
        <f t="shared" si="25"/>
        <v>2014</v>
      </c>
      <c r="Y185" s="7">
        <f t="shared" si="26"/>
        <v>30</v>
      </c>
    </row>
    <row r="186" spans="1:25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6">
        <f t="shared" si="18"/>
        <v>3.4000000000000004</v>
      </c>
      <c r="P186" s="10">
        <f t="shared" si="19"/>
        <v>25.5</v>
      </c>
      <c r="Q186" t="s">
        <v>8311</v>
      </c>
      <c r="R186" t="s">
        <v>8315</v>
      </c>
      <c r="S186" s="8">
        <f t="shared" si="20"/>
        <v>41825.791226851856</v>
      </c>
      <c r="T186" s="8" t="str">
        <f t="shared" si="21"/>
        <v>Jul</v>
      </c>
      <c r="U186" s="8" t="str">
        <f t="shared" si="22"/>
        <v>2014</v>
      </c>
      <c r="V186" s="8">
        <f t="shared" si="23"/>
        <v>41883.165972222225</v>
      </c>
      <c r="W186" s="8" t="str">
        <f t="shared" si="24"/>
        <v>Sep</v>
      </c>
      <c r="X186" s="8" t="str">
        <f t="shared" si="25"/>
        <v>2014</v>
      </c>
      <c r="Y186" s="7">
        <f t="shared" si="26"/>
        <v>26</v>
      </c>
    </row>
    <row r="187" spans="1:25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6">
        <f t="shared" si="18"/>
        <v>5.5</v>
      </c>
      <c r="P187" s="10">
        <f t="shared" si="19"/>
        <v>220</v>
      </c>
      <c r="Q187" t="s">
        <v>8311</v>
      </c>
      <c r="R187" t="s">
        <v>8315</v>
      </c>
      <c r="S187" s="8">
        <f t="shared" si="20"/>
        <v>42570.91133101852</v>
      </c>
      <c r="T187" s="8" t="str">
        <f t="shared" si="21"/>
        <v>Jul</v>
      </c>
      <c r="U187" s="8" t="str">
        <f t="shared" si="22"/>
        <v>2016</v>
      </c>
      <c r="V187" s="8">
        <f t="shared" si="23"/>
        <v>42600.91133101852</v>
      </c>
      <c r="W187" s="8" t="str">
        <f t="shared" si="24"/>
        <v>Aug</v>
      </c>
      <c r="X187" s="8" t="str">
        <f t="shared" si="25"/>
        <v>2016</v>
      </c>
      <c r="Y187" s="7">
        <f t="shared" si="26"/>
        <v>30</v>
      </c>
    </row>
    <row r="188" spans="1:25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6">
        <f t="shared" si="18"/>
        <v>0</v>
      </c>
      <c r="P188" s="10">
        <f t="shared" si="19"/>
        <v>0</v>
      </c>
      <c r="Q188" t="s">
        <v>8311</v>
      </c>
      <c r="R188" t="s">
        <v>8315</v>
      </c>
      <c r="S188" s="8">
        <f t="shared" si="20"/>
        <v>42767.812893518523</v>
      </c>
      <c r="T188" s="8" t="str">
        <f t="shared" si="21"/>
        <v>Feb</v>
      </c>
      <c r="U188" s="8" t="str">
        <f t="shared" si="22"/>
        <v>2017</v>
      </c>
      <c r="V188" s="8">
        <f t="shared" si="23"/>
        <v>42797.833333333328</v>
      </c>
      <c r="W188" s="8" t="str">
        <f t="shared" si="24"/>
        <v>Mar</v>
      </c>
      <c r="X188" s="8" t="str">
        <f t="shared" si="25"/>
        <v>2017</v>
      </c>
      <c r="Y188" s="7">
        <f t="shared" si="26"/>
        <v>30</v>
      </c>
    </row>
    <row r="189" spans="1:25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6">
        <f t="shared" si="18"/>
        <v>16</v>
      </c>
      <c r="P189" s="10">
        <f t="shared" si="19"/>
        <v>160</v>
      </c>
      <c r="Q189" t="s">
        <v>8311</v>
      </c>
      <c r="R189" t="s">
        <v>8315</v>
      </c>
      <c r="S189" s="8">
        <f t="shared" si="20"/>
        <v>42182.234456018516</v>
      </c>
      <c r="T189" s="8" t="str">
        <f t="shared" si="21"/>
        <v>Jun</v>
      </c>
      <c r="U189" s="8" t="str">
        <f t="shared" si="22"/>
        <v>2015</v>
      </c>
      <c r="V189" s="8">
        <f t="shared" si="23"/>
        <v>42206.290972222225</v>
      </c>
      <c r="W189" s="8" t="str">
        <f t="shared" si="24"/>
        <v>Jul</v>
      </c>
      <c r="X189" s="8" t="str">
        <f t="shared" si="25"/>
        <v>2015</v>
      </c>
      <c r="Y189" s="7">
        <f t="shared" si="26"/>
        <v>24</v>
      </c>
    </row>
    <row r="190" spans="1:25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6">
        <f t="shared" si="18"/>
        <v>0</v>
      </c>
      <c r="P190" s="10">
        <f t="shared" si="19"/>
        <v>0</v>
      </c>
      <c r="Q190" t="s">
        <v>8311</v>
      </c>
      <c r="R190" t="s">
        <v>8315</v>
      </c>
      <c r="S190" s="8">
        <f t="shared" si="20"/>
        <v>41857.18304398148</v>
      </c>
      <c r="T190" s="8" t="str">
        <f t="shared" si="21"/>
        <v>Aug</v>
      </c>
      <c r="U190" s="8" t="str">
        <f t="shared" si="22"/>
        <v>2014</v>
      </c>
      <c r="V190" s="8">
        <f t="shared" si="23"/>
        <v>41887.18304398148</v>
      </c>
      <c r="W190" s="8" t="str">
        <f t="shared" si="24"/>
        <v>Sep</v>
      </c>
      <c r="X190" s="8" t="str">
        <f t="shared" si="25"/>
        <v>2014</v>
      </c>
      <c r="Y190" s="7">
        <f t="shared" si="26"/>
        <v>30</v>
      </c>
    </row>
    <row r="191" spans="1:25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6">
        <f t="shared" si="18"/>
        <v>6.8999999999999992E-2</v>
      </c>
      <c r="P191" s="10">
        <f t="shared" si="19"/>
        <v>69</v>
      </c>
      <c r="Q191" t="s">
        <v>8311</v>
      </c>
      <c r="R191" t="s">
        <v>8315</v>
      </c>
      <c r="S191" s="8">
        <f t="shared" si="20"/>
        <v>42556.690706018519</v>
      </c>
      <c r="T191" s="8" t="str">
        <f t="shared" si="21"/>
        <v>Jul</v>
      </c>
      <c r="U191" s="8" t="str">
        <f t="shared" si="22"/>
        <v>2016</v>
      </c>
      <c r="V191" s="8">
        <f t="shared" si="23"/>
        <v>42616.690706018519</v>
      </c>
      <c r="W191" s="8" t="str">
        <f t="shared" si="24"/>
        <v>Sep</v>
      </c>
      <c r="X191" s="8" t="str">
        <f t="shared" si="25"/>
        <v>2016</v>
      </c>
      <c r="Y191" s="7">
        <f t="shared" si="26"/>
        <v>29</v>
      </c>
    </row>
    <row r="192" spans="1:25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6">
        <f t="shared" si="18"/>
        <v>0.41666666666666669</v>
      </c>
      <c r="P192" s="10">
        <f t="shared" si="19"/>
        <v>50</v>
      </c>
      <c r="Q192" t="s">
        <v>8311</v>
      </c>
      <c r="R192" t="s">
        <v>8315</v>
      </c>
      <c r="S192" s="8">
        <f t="shared" si="20"/>
        <v>42527.650995370372</v>
      </c>
      <c r="T192" s="8" t="str">
        <f t="shared" si="21"/>
        <v>Jun</v>
      </c>
      <c r="U192" s="8" t="str">
        <f t="shared" si="22"/>
        <v>2016</v>
      </c>
      <c r="V192" s="8">
        <f t="shared" si="23"/>
        <v>42537.650995370372</v>
      </c>
      <c r="W192" s="8" t="str">
        <f t="shared" si="24"/>
        <v>Jun</v>
      </c>
      <c r="X192" s="8" t="str">
        <f t="shared" si="25"/>
        <v>2016</v>
      </c>
      <c r="Y192" s="7">
        <f t="shared" si="26"/>
        <v>10</v>
      </c>
    </row>
    <row r="193" spans="1:25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6">
        <f t="shared" si="18"/>
        <v>5</v>
      </c>
      <c r="P193" s="10">
        <f t="shared" si="19"/>
        <v>83.333333333333329</v>
      </c>
      <c r="Q193" t="s">
        <v>8311</v>
      </c>
      <c r="R193" t="s">
        <v>8315</v>
      </c>
      <c r="S193" s="8">
        <f t="shared" si="20"/>
        <v>42239.441412037035</v>
      </c>
      <c r="T193" s="8" t="str">
        <f t="shared" si="21"/>
        <v>Aug</v>
      </c>
      <c r="U193" s="8" t="str">
        <f t="shared" si="22"/>
        <v>2015</v>
      </c>
      <c r="V193" s="8">
        <f t="shared" si="23"/>
        <v>42279.441412037035</v>
      </c>
      <c r="W193" s="8" t="str">
        <f t="shared" si="24"/>
        <v>Oct</v>
      </c>
      <c r="X193" s="8" t="str">
        <f t="shared" si="25"/>
        <v>2015</v>
      </c>
      <c r="Y193" s="7">
        <f t="shared" si="26"/>
        <v>9</v>
      </c>
    </row>
    <row r="194" spans="1:25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6">
        <f t="shared" si="18"/>
        <v>1.6999999999999999E-3</v>
      </c>
      <c r="P194" s="10">
        <f t="shared" si="19"/>
        <v>5.666666666666667</v>
      </c>
      <c r="Q194" t="s">
        <v>8311</v>
      </c>
      <c r="R194" t="s">
        <v>8315</v>
      </c>
      <c r="S194" s="8">
        <f t="shared" si="20"/>
        <v>41899.792037037041</v>
      </c>
      <c r="T194" s="8" t="str">
        <f t="shared" si="21"/>
        <v>Sep</v>
      </c>
      <c r="U194" s="8" t="str">
        <f t="shared" si="22"/>
        <v>2014</v>
      </c>
      <c r="V194" s="8">
        <f t="shared" si="23"/>
        <v>41929.792037037041</v>
      </c>
      <c r="W194" s="8" t="str">
        <f t="shared" si="24"/>
        <v>Oct</v>
      </c>
      <c r="X194" s="8" t="str">
        <f t="shared" si="25"/>
        <v>2014</v>
      </c>
      <c r="Y194" s="7">
        <f t="shared" si="26"/>
        <v>30</v>
      </c>
    </row>
    <row r="195" spans="1:25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6">
        <f t="shared" ref="O195:O258" si="27">E195/D195*100</f>
        <v>0</v>
      </c>
      <c r="P195" s="10">
        <f t="shared" ref="P195:P258" si="28">IFERROR(E195/L195,0)</f>
        <v>0</v>
      </c>
      <c r="Q195" t="s">
        <v>8311</v>
      </c>
      <c r="R195" t="s">
        <v>8315</v>
      </c>
      <c r="S195" s="8">
        <f t="shared" ref="S195:S258" si="29">(((J195/60)/60)/24)+DATE(1970,1,1)</f>
        <v>41911.934791666667</v>
      </c>
      <c r="T195" s="8" t="str">
        <f t="shared" ref="T195:T258" si="30">TEXT(S195,"MMM")</f>
        <v>Sep</v>
      </c>
      <c r="U195" s="8" t="str">
        <f t="shared" ref="U195:U258" si="31">TEXT(S195,"YYYY")</f>
        <v>2014</v>
      </c>
      <c r="V195" s="8">
        <f t="shared" ref="V195:V258" si="32">(((I195/60)/60)/24)+DATE(1970,1,1)</f>
        <v>41971.976458333331</v>
      </c>
      <c r="W195" s="8" t="str">
        <f t="shared" ref="W195:W258" si="33">TEXT(V195,"MMM")</f>
        <v>Nov</v>
      </c>
      <c r="X195" s="8" t="str">
        <f t="shared" ref="X195:X258" si="34">TEXT(V195,"YYYY")</f>
        <v>2014</v>
      </c>
      <c r="Y195" s="7">
        <f t="shared" ref="Y195:Y258" si="35">DAY(V195-S195)</f>
        <v>29</v>
      </c>
    </row>
    <row r="196" spans="1:25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6">
        <f t="shared" si="27"/>
        <v>0.12</v>
      </c>
      <c r="P196" s="10">
        <f t="shared" si="28"/>
        <v>1</v>
      </c>
      <c r="Q196" t="s">
        <v>8311</v>
      </c>
      <c r="R196" t="s">
        <v>8315</v>
      </c>
      <c r="S196" s="8">
        <f t="shared" si="29"/>
        <v>42375.996886574074</v>
      </c>
      <c r="T196" s="8" t="str">
        <f t="shared" si="30"/>
        <v>Jan</v>
      </c>
      <c r="U196" s="8" t="str">
        <f t="shared" si="31"/>
        <v>2016</v>
      </c>
      <c r="V196" s="8">
        <f t="shared" si="32"/>
        <v>42435.996886574074</v>
      </c>
      <c r="W196" s="8" t="str">
        <f t="shared" si="33"/>
        <v>Mar</v>
      </c>
      <c r="X196" s="8" t="str">
        <f t="shared" si="34"/>
        <v>2016</v>
      </c>
      <c r="Y196" s="7">
        <f t="shared" si="35"/>
        <v>29</v>
      </c>
    </row>
    <row r="197" spans="1:25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6">
        <f t="shared" si="27"/>
        <v>0</v>
      </c>
      <c r="P197" s="10">
        <f t="shared" si="28"/>
        <v>0</v>
      </c>
      <c r="Q197" t="s">
        <v>8311</v>
      </c>
      <c r="R197" t="s">
        <v>8315</v>
      </c>
      <c r="S197" s="8">
        <f t="shared" si="29"/>
        <v>42135.67050925926</v>
      </c>
      <c r="T197" s="8" t="str">
        <f t="shared" si="30"/>
        <v>May</v>
      </c>
      <c r="U197" s="8" t="str">
        <f t="shared" si="31"/>
        <v>2015</v>
      </c>
      <c r="V197" s="8">
        <f t="shared" si="32"/>
        <v>42195.67050925926</v>
      </c>
      <c r="W197" s="8" t="str">
        <f t="shared" si="33"/>
        <v>Jul</v>
      </c>
      <c r="X197" s="8" t="str">
        <f t="shared" si="34"/>
        <v>2015</v>
      </c>
      <c r="Y197" s="7">
        <f t="shared" si="35"/>
        <v>29</v>
      </c>
    </row>
    <row r="198" spans="1:25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6">
        <f t="shared" si="27"/>
        <v>41.857142857142861</v>
      </c>
      <c r="P198" s="10">
        <f t="shared" si="28"/>
        <v>77.10526315789474</v>
      </c>
      <c r="Q198" t="s">
        <v>8311</v>
      </c>
      <c r="R198" t="s">
        <v>8315</v>
      </c>
      <c r="S198" s="8">
        <f t="shared" si="29"/>
        <v>42259.542800925927</v>
      </c>
      <c r="T198" s="8" t="str">
        <f t="shared" si="30"/>
        <v>Sep</v>
      </c>
      <c r="U198" s="8" t="str">
        <f t="shared" si="31"/>
        <v>2015</v>
      </c>
      <c r="V198" s="8">
        <f t="shared" si="32"/>
        <v>42287.875</v>
      </c>
      <c r="W198" s="8" t="str">
        <f t="shared" si="33"/>
        <v>Oct</v>
      </c>
      <c r="X198" s="8" t="str">
        <f t="shared" si="34"/>
        <v>2015</v>
      </c>
      <c r="Y198" s="7">
        <f t="shared" si="35"/>
        <v>28</v>
      </c>
    </row>
    <row r="199" spans="1:25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6">
        <f t="shared" si="27"/>
        <v>10.48</v>
      </c>
      <c r="P199" s="10">
        <f t="shared" si="28"/>
        <v>32.75</v>
      </c>
      <c r="Q199" t="s">
        <v>8311</v>
      </c>
      <c r="R199" t="s">
        <v>8315</v>
      </c>
      <c r="S199" s="8">
        <f t="shared" si="29"/>
        <v>42741.848379629635</v>
      </c>
      <c r="T199" s="8" t="str">
        <f t="shared" si="30"/>
        <v>Jan</v>
      </c>
      <c r="U199" s="8" t="str">
        <f t="shared" si="31"/>
        <v>2017</v>
      </c>
      <c r="V199" s="8">
        <f t="shared" si="32"/>
        <v>42783.875</v>
      </c>
      <c r="W199" s="8" t="str">
        <f t="shared" si="33"/>
        <v>Feb</v>
      </c>
      <c r="X199" s="8" t="str">
        <f t="shared" si="34"/>
        <v>2017</v>
      </c>
      <c r="Y199" s="7">
        <f t="shared" si="35"/>
        <v>11</v>
      </c>
    </row>
    <row r="200" spans="1:25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6">
        <f t="shared" si="27"/>
        <v>1.1159999999999999</v>
      </c>
      <c r="P200" s="10">
        <f t="shared" si="28"/>
        <v>46.5</v>
      </c>
      <c r="Q200" t="s">
        <v>8311</v>
      </c>
      <c r="R200" t="s">
        <v>8315</v>
      </c>
      <c r="S200" s="8">
        <f t="shared" si="29"/>
        <v>41887.383356481485</v>
      </c>
      <c r="T200" s="8" t="str">
        <f t="shared" si="30"/>
        <v>Sep</v>
      </c>
      <c r="U200" s="8" t="str">
        <f t="shared" si="31"/>
        <v>2014</v>
      </c>
      <c r="V200" s="8">
        <f t="shared" si="32"/>
        <v>41917.383356481485</v>
      </c>
      <c r="W200" s="8" t="str">
        <f t="shared" si="33"/>
        <v>Oct</v>
      </c>
      <c r="X200" s="8" t="str">
        <f t="shared" si="34"/>
        <v>2014</v>
      </c>
      <c r="Y200" s="7">
        <f t="shared" si="35"/>
        <v>30</v>
      </c>
    </row>
    <row r="201" spans="1:25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6">
        <f t="shared" si="27"/>
        <v>0</v>
      </c>
      <c r="P201" s="10">
        <f t="shared" si="28"/>
        <v>0</v>
      </c>
      <c r="Q201" t="s">
        <v>8311</v>
      </c>
      <c r="R201" t="s">
        <v>8315</v>
      </c>
      <c r="S201" s="8">
        <f t="shared" si="29"/>
        <v>42584.123865740738</v>
      </c>
      <c r="T201" s="8" t="str">
        <f t="shared" si="30"/>
        <v>Aug</v>
      </c>
      <c r="U201" s="8" t="str">
        <f t="shared" si="31"/>
        <v>2016</v>
      </c>
      <c r="V201" s="8">
        <f t="shared" si="32"/>
        <v>42614.123865740738</v>
      </c>
      <c r="W201" s="8" t="str">
        <f t="shared" si="33"/>
        <v>Sep</v>
      </c>
      <c r="X201" s="8" t="str">
        <f t="shared" si="34"/>
        <v>2016</v>
      </c>
      <c r="Y201" s="7">
        <f t="shared" si="35"/>
        <v>30</v>
      </c>
    </row>
    <row r="202" spans="1:25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6">
        <f t="shared" si="27"/>
        <v>26.192500000000003</v>
      </c>
      <c r="P202" s="10">
        <f t="shared" si="28"/>
        <v>87.308333333333337</v>
      </c>
      <c r="Q202" t="s">
        <v>8311</v>
      </c>
      <c r="R202" t="s">
        <v>8315</v>
      </c>
      <c r="S202" s="8">
        <f t="shared" si="29"/>
        <v>41867.083368055559</v>
      </c>
      <c r="T202" s="8" t="str">
        <f t="shared" si="30"/>
        <v>Aug</v>
      </c>
      <c r="U202" s="8" t="str">
        <f t="shared" si="31"/>
        <v>2014</v>
      </c>
      <c r="V202" s="8">
        <f t="shared" si="32"/>
        <v>41897.083368055559</v>
      </c>
      <c r="W202" s="8" t="str">
        <f t="shared" si="33"/>
        <v>Sep</v>
      </c>
      <c r="X202" s="8" t="str">
        <f t="shared" si="34"/>
        <v>2014</v>
      </c>
      <c r="Y202" s="7">
        <f t="shared" si="35"/>
        <v>30</v>
      </c>
    </row>
    <row r="203" spans="1:25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6">
        <f t="shared" si="27"/>
        <v>58.461538461538467</v>
      </c>
      <c r="P203" s="10">
        <f t="shared" si="28"/>
        <v>54.285714285714285</v>
      </c>
      <c r="Q203" t="s">
        <v>8311</v>
      </c>
      <c r="R203" t="s">
        <v>8315</v>
      </c>
      <c r="S203" s="8">
        <f t="shared" si="29"/>
        <v>42023.818622685183</v>
      </c>
      <c r="T203" s="8" t="str">
        <f t="shared" si="30"/>
        <v>Jan</v>
      </c>
      <c r="U203" s="8" t="str">
        <f t="shared" si="31"/>
        <v>2015</v>
      </c>
      <c r="V203" s="8">
        <f t="shared" si="32"/>
        <v>42043.818622685183</v>
      </c>
      <c r="W203" s="8" t="str">
        <f t="shared" si="33"/>
        <v>Feb</v>
      </c>
      <c r="X203" s="8" t="str">
        <f t="shared" si="34"/>
        <v>2015</v>
      </c>
      <c r="Y203" s="7">
        <f t="shared" si="35"/>
        <v>20</v>
      </c>
    </row>
    <row r="204" spans="1:25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6">
        <f t="shared" si="27"/>
        <v>0</v>
      </c>
      <c r="P204" s="10">
        <f t="shared" si="28"/>
        <v>0</v>
      </c>
      <c r="Q204" t="s">
        <v>8311</v>
      </c>
      <c r="R204" t="s">
        <v>8315</v>
      </c>
      <c r="S204" s="8">
        <f t="shared" si="29"/>
        <v>42255.927824074075</v>
      </c>
      <c r="T204" s="8" t="str">
        <f t="shared" si="30"/>
        <v>Sep</v>
      </c>
      <c r="U204" s="8" t="str">
        <f t="shared" si="31"/>
        <v>2015</v>
      </c>
      <c r="V204" s="8">
        <f t="shared" si="32"/>
        <v>42285.874305555553</v>
      </c>
      <c r="W204" s="8" t="str">
        <f t="shared" si="33"/>
        <v>Oct</v>
      </c>
      <c r="X204" s="8" t="str">
        <f t="shared" si="34"/>
        <v>2015</v>
      </c>
      <c r="Y204" s="7">
        <f t="shared" si="35"/>
        <v>29</v>
      </c>
    </row>
    <row r="205" spans="1:25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6">
        <f t="shared" si="27"/>
        <v>29.84</v>
      </c>
      <c r="P205" s="10">
        <f t="shared" si="28"/>
        <v>93.25</v>
      </c>
      <c r="Q205" t="s">
        <v>8311</v>
      </c>
      <c r="R205" t="s">
        <v>8315</v>
      </c>
      <c r="S205" s="8">
        <f t="shared" si="29"/>
        <v>41973.847962962958</v>
      </c>
      <c r="T205" s="8" t="str">
        <f t="shared" si="30"/>
        <v>Nov</v>
      </c>
      <c r="U205" s="8" t="str">
        <f t="shared" si="31"/>
        <v>2014</v>
      </c>
      <c r="V205" s="8">
        <f t="shared" si="32"/>
        <v>42033.847962962958</v>
      </c>
      <c r="W205" s="8" t="str">
        <f t="shared" si="33"/>
        <v>Jan</v>
      </c>
      <c r="X205" s="8" t="str">
        <f t="shared" si="34"/>
        <v>2015</v>
      </c>
      <c r="Y205" s="7">
        <f t="shared" si="35"/>
        <v>29</v>
      </c>
    </row>
    <row r="206" spans="1:25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6">
        <f t="shared" si="27"/>
        <v>50.721666666666664</v>
      </c>
      <c r="P206" s="10">
        <f t="shared" si="28"/>
        <v>117.68368136117556</v>
      </c>
      <c r="Q206" t="s">
        <v>8311</v>
      </c>
      <c r="R206" t="s">
        <v>8315</v>
      </c>
      <c r="S206" s="8">
        <f t="shared" si="29"/>
        <v>42556.583368055552</v>
      </c>
      <c r="T206" s="8" t="str">
        <f t="shared" si="30"/>
        <v>Jul</v>
      </c>
      <c r="U206" s="8" t="str">
        <f t="shared" si="31"/>
        <v>2016</v>
      </c>
      <c r="V206" s="8">
        <f t="shared" si="32"/>
        <v>42586.583368055552</v>
      </c>
      <c r="W206" s="8" t="str">
        <f t="shared" si="33"/>
        <v>Aug</v>
      </c>
      <c r="X206" s="8" t="str">
        <f t="shared" si="34"/>
        <v>2016</v>
      </c>
      <c r="Y206" s="7">
        <f t="shared" si="35"/>
        <v>30</v>
      </c>
    </row>
    <row r="207" spans="1:25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6">
        <f t="shared" si="27"/>
        <v>16.25</v>
      </c>
      <c r="P207" s="10">
        <f t="shared" si="28"/>
        <v>76.470588235294116</v>
      </c>
      <c r="Q207" t="s">
        <v>8311</v>
      </c>
      <c r="R207" t="s">
        <v>8315</v>
      </c>
      <c r="S207" s="8">
        <f t="shared" si="29"/>
        <v>42248.632199074069</v>
      </c>
      <c r="T207" s="8" t="str">
        <f t="shared" si="30"/>
        <v>Sep</v>
      </c>
      <c r="U207" s="8" t="str">
        <f t="shared" si="31"/>
        <v>2015</v>
      </c>
      <c r="V207" s="8">
        <f t="shared" si="32"/>
        <v>42283.632199074069</v>
      </c>
      <c r="W207" s="8" t="str">
        <f t="shared" si="33"/>
        <v>Oct</v>
      </c>
      <c r="X207" s="8" t="str">
        <f t="shared" si="34"/>
        <v>2015</v>
      </c>
      <c r="Y207" s="7">
        <f t="shared" si="35"/>
        <v>4</v>
      </c>
    </row>
    <row r="208" spans="1:25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6">
        <f t="shared" si="27"/>
        <v>0</v>
      </c>
      <c r="P208" s="10">
        <f t="shared" si="28"/>
        <v>0</v>
      </c>
      <c r="Q208" t="s">
        <v>8311</v>
      </c>
      <c r="R208" t="s">
        <v>8315</v>
      </c>
      <c r="S208" s="8">
        <f t="shared" si="29"/>
        <v>42567.004432870366</v>
      </c>
      <c r="T208" s="8" t="str">
        <f t="shared" si="30"/>
        <v>Jul</v>
      </c>
      <c r="U208" s="8" t="str">
        <f t="shared" si="31"/>
        <v>2016</v>
      </c>
      <c r="V208" s="8">
        <f t="shared" si="32"/>
        <v>42588.004432870366</v>
      </c>
      <c r="W208" s="8" t="str">
        <f t="shared" si="33"/>
        <v>Aug</v>
      </c>
      <c r="X208" s="8" t="str">
        <f t="shared" si="34"/>
        <v>2016</v>
      </c>
      <c r="Y208" s="7">
        <f t="shared" si="35"/>
        <v>21</v>
      </c>
    </row>
    <row r="209" spans="1:25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6">
        <f t="shared" si="27"/>
        <v>15.214285714285714</v>
      </c>
      <c r="P209" s="10">
        <f t="shared" si="28"/>
        <v>163.84615384615384</v>
      </c>
      <c r="Q209" t="s">
        <v>8311</v>
      </c>
      <c r="R209" t="s">
        <v>8315</v>
      </c>
      <c r="S209" s="8">
        <f t="shared" si="29"/>
        <v>41978.197199074071</v>
      </c>
      <c r="T209" s="8" t="str">
        <f t="shared" si="30"/>
        <v>Dec</v>
      </c>
      <c r="U209" s="8" t="str">
        <f t="shared" si="31"/>
        <v>2014</v>
      </c>
      <c r="V209" s="8">
        <f t="shared" si="32"/>
        <v>42008.197199074071</v>
      </c>
      <c r="W209" s="8" t="str">
        <f t="shared" si="33"/>
        <v>Jan</v>
      </c>
      <c r="X209" s="8" t="str">
        <f t="shared" si="34"/>
        <v>2015</v>
      </c>
      <c r="Y209" s="7">
        <f t="shared" si="35"/>
        <v>30</v>
      </c>
    </row>
    <row r="210" spans="1:25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6">
        <f t="shared" si="27"/>
        <v>0</v>
      </c>
      <c r="P210" s="10">
        <f t="shared" si="28"/>
        <v>0</v>
      </c>
      <c r="Q210" t="s">
        <v>8311</v>
      </c>
      <c r="R210" t="s">
        <v>8315</v>
      </c>
      <c r="S210" s="8">
        <f t="shared" si="29"/>
        <v>41959.369988425926</v>
      </c>
      <c r="T210" s="8" t="str">
        <f t="shared" si="30"/>
        <v>Nov</v>
      </c>
      <c r="U210" s="8" t="str">
        <f t="shared" si="31"/>
        <v>2014</v>
      </c>
      <c r="V210" s="8">
        <f t="shared" si="32"/>
        <v>41989.369988425926</v>
      </c>
      <c r="W210" s="8" t="str">
        <f t="shared" si="33"/>
        <v>Dec</v>
      </c>
      <c r="X210" s="8" t="str">
        <f t="shared" si="34"/>
        <v>2014</v>
      </c>
      <c r="Y210" s="7">
        <f t="shared" si="35"/>
        <v>30</v>
      </c>
    </row>
    <row r="211" spans="1:25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6">
        <f t="shared" si="27"/>
        <v>0</v>
      </c>
      <c r="P211" s="10">
        <f t="shared" si="28"/>
        <v>0</v>
      </c>
      <c r="Q211" t="s">
        <v>8311</v>
      </c>
      <c r="R211" t="s">
        <v>8315</v>
      </c>
      <c r="S211" s="8">
        <f t="shared" si="29"/>
        <v>42165.922858796301</v>
      </c>
      <c r="T211" s="8" t="str">
        <f t="shared" si="30"/>
        <v>Jun</v>
      </c>
      <c r="U211" s="8" t="str">
        <f t="shared" si="31"/>
        <v>2015</v>
      </c>
      <c r="V211" s="8">
        <f t="shared" si="32"/>
        <v>42195.922858796301</v>
      </c>
      <c r="W211" s="8" t="str">
        <f t="shared" si="33"/>
        <v>Jul</v>
      </c>
      <c r="X211" s="8" t="str">
        <f t="shared" si="34"/>
        <v>2015</v>
      </c>
      <c r="Y211" s="7">
        <f t="shared" si="35"/>
        <v>30</v>
      </c>
    </row>
    <row r="212" spans="1:25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6">
        <f t="shared" si="27"/>
        <v>25.25</v>
      </c>
      <c r="P212" s="10">
        <f t="shared" si="28"/>
        <v>91.818181818181813</v>
      </c>
      <c r="Q212" t="s">
        <v>8311</v>
      </c>
      <c r="R212" t="s">
        <v>8315</v>
      </c>
      <c r="S212" s="8">
        <f t="shared" si="29"/>
        <v>42249.064722222218</v>
      </c>
      <c r="T212" s="8" t="str">
        <f t="shared" si="30"/>
        <v>Sep</v>
      </c>
      <c r="U212" s="8" t="str">
        <f t="shared" si="31"/>
        <v>2015</v>
      </c>
      <c r="V212" s="8">
        <f t="shared" si="32"/>
        <v>42278.208333333328</v>
      </c>
      <c r="W212" s="8" t="str">
        <f t="shared" si="33"/>
        <v>Oct</v>
      </c>
      <c r="X212" s="8" t="str">
        <f t="shared" si="34"/>
        <v>2015</v>
      </c>
      <c r="Y212" s="7">
        <f t="shared" si="35"/>
        <v>29</v>
      </c>
    </row>
    <row r="213" spans="1:25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6">
        <f t="shared" si="27"/>
        <v>44.6</v>
      </c>
      <c r="P213" s="10">
        <f t="shared" si="28"/>
        <v>185.83333333333334</v>
      </c>
      <c r="Q213" t="s">
        <v>8311</v>
      </c>
      <c r="R213" t="s">
        <v>8315</v>
      </c>
      <c r="S213" s="8">
        <f t="shared" si="29"/>
        <v>42236.159918981488</v>
      </c>
      <c r="T213" s="8" t="str">
        <f t="shared" si="30"/>
        <v>Aug</v>
      </c>
      <c r="U213" s="8" t="str">
        <f t="shared" si="31"/>
        <v>2015</v>
      </c>
      <c r="V213" s="8">
        <f t="shared" si="32"/>
        <v>42266.159918981488</v>
      </c>
      <c r="W213" s="8" t="str">
        <f t="shared" si="33"/>
        <v>Sep</v>
      </c>
      <c r="X213" s="8" t="str">
        <f t="shared" si="34"/>
        <v>2015</v>
      </c>
      <c r="Y213" s="7">
        <f t="shared" si="35"/>
        <v>30</v>
      </c>
    </row>
    <row r="214" spans="1:25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6">
        <f t="shared" si="27"/>
        <v>1.5873015873015872E-2</v>
      </c>
      <c r="P214" s="10">
        <f t="shared" si="28"/>
        <v>1</v>
      </c>
      <c r="Q214" t="s">
        <v>8311</v>
      </c>
      <c r="R214" t="s">
        <v>8315</v>
      </c>
      <c r="S214" s="8">
        <f t="shared" si="29"/>
        <v>42416.881018518514</v>
      </c>
      <c r="T214" s="8" t="str">
        <f t="shared" si="30"/>
        <v>Feb</v>
      </c>
      <c r="U214" s="8" t="str">
        <f t="shared" si="31"/>
        <v>2016</v>
      </c>
      <c r="V214" s="8">
        <f t="shared" si="32"/>
        <v>42476.839351851857</v>
      </c>
      <c r="W214" s="8" t="str">
        <f t="shared" si="33"/>
        <v>Apr</v>
      </c>
      <c r="X214" s="8" t="str">
        <f t="shared" si="34"/>
        <v>2016</v>
      </c>
      <c r="Y214" s="7">
        <f t="shared" si="35"/>
        <v>28</v>
      </c>
    </row>
    <row r="215" spans="1:25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6">
        <f t="shared" si="27"/>
        <v>0.04</v>
      </c>
      <c r="P215" s="10">
        <f t="shared" si="28"/>
        <v>20</v>
      </c>
      <c r="Q215" t="s">
        <v>8311</v>
      </c>
      <c r="R215" t="s">
        <v>8315</v>
      </c>
      <c r="S215" s="8">
        <f t="shared" si="29"/>
        <v>42202.594293981485</v>
      </c>
      <c r="T215" s="8" t="str">
        <f t="shared" si="30"/>
        <v>Jul</v>
      </c>
      <c r="U215" s="8" t="str">
        <f t="shared" si="31"/>
        <v>2015</v>
      </c>
      <c r="V215" s="8">
        <f t="shared" si="32"/>
        <v>42232.587974537033</v>
      </c>
      <c r="W215" s="8" t="str">
        <f t="shared" si="33"/>
        <v>Aug</v>
      </c>
      <c r="X215" s="8" t="str">
        <f t="shared" si="34"/>
        <v>2015</v>
      </c>
      <c r="Y215" s="7">
        <f t="shared" si="35"/>
        <v>29</v>
      </c>
    </row>
    <row r="216" spans="1:25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6">
        <f t="shared" si="27"/>
        <v>8.0000000000000002E-3</v>
      </c>
      <c r="P216" s="10">
        <f t="shared" si="28"/>
        <v>1</v>
      </c>
      <c r="Q216" t="s">
        <v>8311</v>
      </c>
      <c r="R216" t="s">
        <v>8315</v>
      </c>
      <c r="S216" s="8">
        <f t="shared" si="29"/>
        <v>42009.64061342593</v>
      </c>
      <c r="T216" s="8" t="str">
        <f t="shared" si="30"/>
        <v>Jan</v>
      </c>
      <c r="U216" s="8" t="str">
        <f t="shared" si="31"/>
        <v>2015</v>
      </c>
      <c r="V216" s="8">
        <f t="shared" si="32"/>
        <v>42069.64061342593</v>
      </c>
      <c r="W216" s="8" t="str">
        <f t="shared" si="33"/>
        <v>Mar</v>
      </c>
      <c r="X216" s="8" t="str">
        <f t="shared" si="34"/>
        <v>2015</v>
      </c>
      <c r="Y216" s="7">
        <f t="shared" si="35"/>
        <v>29</v>
      </c>
    </row>
    <row r="217" spans="1:25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6">
        <f t="shared" si="27"/>
        <v>0.22727272727272727</v>
      </c>
      <c r="P217" s="10">
        <f t="shared" si="28"/>
        <v>10</v>
      </c>
      <c r="Q217" t="s">
        <v>8311</v>
      </c>
      <c r="R217" t="s">
        <v>8315</v>
      </c>
      <c r="S217" s="8">
        <f t="shared" si="29"/>
        <v>42375.230115740742</v>
      </c>
      <c r="T217" s="8" t="str">
        <f t="shared" si="30"/>
        <v>Jan</v>
      </c>
      <c r="U217" s="8" t="str">
        <f t="shared" si="31"/>
        <v>2016</v>
      </c>
      <c r="V217" s="8">
        <f t="shared" si="32"/>
        <v>42417.999305555553</v>
      </c>
      <c r="W217" s="8" t="str">
        <f t="shared" si="33"/>
        <v>Feb</v>
      </c>
      <c r="X217" s="8" t="str">
        <f t="shared" si="34"/>
        <v>2016</v>
      </c>
      <c r="Y217" s="7">
        <f t="shared" si="35"/>
        <v>11</v>
      </c>
    </row>
    <row r="218" spans="1:25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6">
        <f t="shared" si="27"/>
        <v>55.698440000000005</v>
      </c>
      <c r="P218" s="10">
        <f t="shared" si="28"/>
        <v>331.53833333333336</v>
      </c>
      <c r="Q218" t="s">
        <v>8311</v>
      </c>
      <c r="R218" t="s">
        <v>8315</v>
      </c>
      <c r="S218" s="8">
        <f t="shared" si="29"/>
        <v>42066.958761574075</v>
      </c>
      <c r="T218" s="8" t="str">
        <f t="shared" si="30"/>
        <v>Mar</v>
      </c>
      <c r="U218" s="8" t="str">
        <f t="shared" si="31"/>
        <v>2015</v>
      </c>
      <c r="V218" s="8">
        <f t="shared" si="32"/>
        <v>42116.917094907403</v>
      </c>
      <c r="W218" s="8" t="str">
        <f t="shared" si="33"/>
        <v>Apr</v>
      </c>
      <c r="X218" s="8" t="str">
        <f t="shared" si="34"/>
        <v>2015</v>
      </c>
      <c r="Y218" s="7">
        <f t="shared" si="35"/>
        <v>18</v>
      </c>
    </row>
    <row r="219" spans="1:25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6">
        <f t="shared" si="27"/>
        <v>11.943</v>
      </c>
      <c r="P219" s="10">
        <f t="shared" si="28"/>
        <v>314.28947368421052</v>
      </c>
      <c r="Q219" t="s">
        <v>8311</v>
      </c>
      <c r="R219" t="s">
        <v>8315</v>
      </c>
      <c r="S219" s="8">
        <f t="shared" si="29"/>
        <v>41970.64061342593</v>
      </c>
      <c r="T219" s="8" t="str">
        <f t="shared" si="30"/>
        <v>Nov</v>
      </c>
      <c r="U219" s="8" t="str">
        <f t="shared" si="31"/>
        <v>2014</v>
      </c>
      <c r="V219" s="8">
        <f t="shared" si="32"/>
        <v>42001.64061342593</v>
      </c>
      <c r="W219" s="8" t="str">
        <f t="shared" si="33"/>
        <v>Dec</v>
      </c>
      <c r="X219" s="8" t="str">
        <f t="shared" si="34"/>
        <v>2014</v>
      </c>
      <c r="Y219" s="7">
        <f t="shared" si="35"/>
        <v>31</v>
      </c>
    </row>
    <row r="220" spans="1:25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6">
        <f t="shared" si="27"/>
        <v>2</v>
      </c>
      <c r="P220" s="10">
        <f t="shared" si="28"/>
        <v>100</v>
      </c>
      <c r="Q220" t="s">
        <v>8311</v>
      </c>
      <c r="R220" t="s">
        <v>8315</v>
      </c>
      <c r="S220" s="8">
        <f t="shared" si="29"/>
        <v>42079.628344907411</v>
      </c>
      <c r="T220" s="8" t="str">
        <f t="shared" si="30"/>
        <v>Mar</v>
      </c>
      <c r="U220" s="8" t="str">
        <f t="shared" si="31"/>
        <v>2015</v>
      </c>
      <c r="V220" s="8">
        <f t="shared" si="32"/>
        <v>42139.628344907411</v>
      </c>
      <c r="W220" s="8" t="str">
        <f t="shared" si="33"/>
        <v>May</v>
      </c>
      <c r="X220" s="8" t="str">
        <f t="shared" si="34"/>
        <v>2015</v>
      </c>
      <c r="Y220" s="7">
        <f t="shared" si="35"/>
        <v>29</v>
      </c>
    </row>
    <row r="221" spans="1:25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6">
        <f t="shared" si="27"/>
        <v>17.630000000000003</v>
      </c>
      <c r="P221" s="10">
        <f t="shared" si="28"/>
        <v>115.98684210526316</v>
      </c>
      <c r="Q221" t="s">
        <v>8311</v>
      </c>
      <c r="R221" t="s">
        <v>8315</v>
      </c>
      <c r="S221" s="8">
        <f t="shared" si="29"/>
        <v>42429.326678240745</v>
      </c>
      <c r="T221" s="8" t="str">
        <f t="shared" si="30"/>
        <v>Feb</v>
      </c>
      <c r="U221" s="8" t="str">
        <f t="shared" si="31"/>
        <v>2016</v>
      </c>
      <c r="V221" s="8">
        <f t="shared" si="32"/>
        <v>42461.290972222225</v>
      </c>
      <c r="W221" s="8" t="str">
        <f t="shared" si="33"/>
        <v>Apr</v>
      </c>
      <c r="X221" s="8" t="str">
        <f t="shared" si="34"/>
        <v>2016</v>
      </c>
      <c r="Y221" s="7">
        <f t="shared" si="35"/>
        <v>31</v>
      </c>
    </row>
    <row r="222" spans="1:25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6">
        <f t="shared" si="27"/>
        <v>0.72</v>
      </c>
      <c r="P222" s="10">
        <f t="shared" si="28"/>
        <v>120</v>
      </c>
      <c r="Q222" t="s">
        <v>8311</v>
      </c>
      <c r="R222" t="s">
        <v>8315</v>
      </c>
      <c r="S222" s="8">
        <f t="shared" si="29"/>
        <v>42195.643865740742</v>
      </c>
      <c r="T222" s="8" t="str">
        <f t="shared" si="30"/>
        <v>Jul</v>
      </c>
      <c r="U222" s="8" t="str">
        <f t="shared" si="31"/>
        <v>2015</v>
      </c>
      <c r="V222" s="8">
        <f t="shared" si="32"/>
        <v>42236.837499999994</v>
      </c>
      <c r="W222" s="8" t="str">
        <f t="shared" si="33"/>
        <v>Aug</v>
      </c>
      <c r="X222" s="8" t="str">
        <f t="shared" si="34"/>
        <v>2015</v>
      </c>
      <c r="Y222" s="7">
        <f t="shared" si="35"/>
        <v>10</v>
      </c>
    </row>
    <row r="223" spans="1:25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6">
        <f t="shared" si="27"/>
        <v>0</v>
      </c>
      <c r="P223" s="10">
        <f t="shared" si="28"/>
        <v>0</v>
      </c>
      <c r="Q223" t="s">
        <v>8311</v>
      </c>
      <c r="R223" t="s">
        <v>8315</v>
      </c>
      <c r="S223" s="8">
        <f t="shared" si="29"/>
        <v>42031.837546296301</v>
      </c>
      <c r="T223" s="8" t="str">
        <f t="shared" si="30"/>
        <v>Jan</v>
      </c>
      <c r="U223" s="8" t="str">
        <f t="shared" si="31"/>
        <v>2015</v>
      </c>
      <c r="V223" s="8">
        <f t="shared" si="32"/>
        <v>42091.79587962963</v>
      </c>
      <c r="W223" s="8" t="str">
        <f t="shared" si="33"/>
        <v>Mar</v>
      </c>
      <c r="X223" s="8" t="str">
        <f t="shared" si="34"/>
        <v>2015</v>
      </c>
      <c r="Y223" s="7">
        <f t="shared" si="35"/>
        <v>28</v>
      </c>
    </row>
    <row r="224" spans="1:25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6">
        <f t="shared" si="27"/>
        <v>13</v>
      </c>
      <c r="P224" s="10">
        <f t="shared" si="28"/>
        <v>65</v>
      </c>
      <c r="Q224" t="s">
        <v>8311</v>
      </c>
      <c r="R224" t="s">
        <v>8315</v>
      </c>
      <c r="S224" s="8">
        <f t="shared" si="29"/>
        <v>42031.769884259258</v>
      </c>
      <c r="T224" s="8" t="str">
        <f t="shared" si="30"/>
        <v>Jan</v>
      </c>
      <c r="U224" s="8" t="str">
        <f t="shared" si="31"/>
        <v>2015</v>
      </c>
      <c r="V224" s="8">
        <f t="shared" si="32"/>
        <v>42090.110416666663</v>
      </c>
      <c r="W224" s="8" t="str">
        <f t="shared" si="33"/>
        <v>Mar</v>
      </c>
      <c r="X224" s="8" t="str">
        <f t="shared" si="34"/>
        <v>2015</v>
      </c>
      <c r="Y224" s="7">
        <f t="shared" si="35"/>
        <v>27</v>
      </c>
    </row>
    <row r="225" spans="1:25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6">
        <f t="shared" si="27"/>
        <v>0</v>
      </c>
      <c r="P225" s="10">
        <f t="shared" si="28"/>
        <v>0</v>
      </c>
      <c r="Q225" t="s">
        <v>8311</v>
      </c>
      <c r="R225" t="s">
        <v>8315</v>
      </c>
      <c r="S225" s="8">
        <f t="shared" si="29"/>
        <v>42482.048032407409</v>
      </c>
      <c r="T225" s="8" t="str">
        <f t="shared" si="30"/>
        <v>Apr</v>
      </c>
      <c r="U225" s="8" t="str">
        <f t="shared" si="31"/>
        <v>2016</v>
      </c>
      <c r="V225" s="8">
        <f t="shared" si="32"/>
        <v>42512.045138888891</v>
      </c>
      <c r="W225" s="8" t="str">
        <f t="shared" si="33"/>
        <v>May</v>
      </c>
      <c r="X225" s="8" t="str">
        <f t="shared" si="34"/>
        <v>2016</v>
      </c>
      <c r="Y225" s="7">
        <f t="shared" si="35"/>
        <v>29</v>
      </c>
    </row>
    <row r="226" spans="1:25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6">
        <f t="shared" si="27"/>
        <v>0</v>
      </c>
      <c r="P226" s="10">
        <f t="shared" si="28"/>
        <v>0</v>
      </c>
      <c r="Q226" t="s">
        <v>8311</v>
      </c>
      <c r="R226" t="s">
        <v>8315</v>
      </c>
      <c r="S226" s="8">
        <f t="shared" si="29"/>
        <v>42135.235254629632</v>
      </c>
      <c r="T226" s="8" t="str">
        <f t="shared" si="30"/>
        <v>May</v>
      </c>
      <c r="U226" s="8" t="str">
        <f t="shared" si="31"/>
        <v>2015</v>
      </c>
      <c r="V226" s="8">
        <f t="shared" si="32"/>
        <v>42195.235254629632</v>
      </c>
      <c r="W226" s="8" t="str">
        <f t="shared" si="33"/>
        <v>Jul</v>
      </c>
      <c r="X226" s="8" t="str">
        <f t="shared" si="34"/>
        <v>2015</v>
      </c>
      <c r="Y226" s="7">
        <f t="shared" si="35"/>
        <v>29</v>
      </c>
    </row>
    <row r="227" spans="1:25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6">
        <f t="shared" si="27"/>
        <v>0</v>
      </c>
      <c r="P227" s="10">
        <f t="shared" si="28"/>
        <v>0</v>
      </c>
      <c r="Q227" t="s">
        <v>8311</v>
      </c>
      <c r="R227" t="s">
        <v>8315</v>
      </c>
      <c r="S227" s="8">
        <f t="shared" si="29"/>
        <v>42438.961273148147</v>
      </c>
      <c r="T227" s="8" t="str">
        <f t="shared" si="30"/>
        <v>Mar</v>
      </c>
      <c r="U227" s="8" t="str">
        <f t="shared" si="31"/>
        <v>2016</v>
      </c>
      <c r="V227" s="8">
        <f t="shared" si="32"/>
        <v>42468.919606481482</v>
      </c>
      <c r="W227" s="8" t="str">
        <f t="shared" si="33"/>
        <v>Apr</v>
      </c>
      <c r="X227" s="8" t="str">
        <f t="shared" si="34"/>
        <v>2016</v>
      </c>
      <c r="Y227" s="7">
        <f t="shared" si="35"/>
        <v>29</v>
      </c>
    </row>
    <row r="228" spans="1:25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6">
        <f t="shared" si="27"/>
        <v>0.86206896551724133</v>
      </c>
      <c r="P228" s="10">
        <f t="shared" si="28"/>
        <v>125</v>
      </c>
      <c r="Q228" t="s">
        <v>8311</v>
      </c>
      <c r="R228" t="s">
        <v>8315</v>
      </c>
      <c r="S228" s="8">
        <f t="shared" si="29"/>
        <v>42106.666018518517</v>
      </c>
      <c r="T228" s="8" t="str">
        <f t="shared" si="30"/>
        <v>Apr</v>
      </c>
      <c r="U228" s="8" t="str">
        <f t="shared" si="31"/>
        <v>2015</v>
      </c>
      <c r="V228" s="8">
        <f t="shared" si="32"/>
        <v>42155.395138888889</v>
      </c>
      <c r="W228" s="8" t="str">
        <f t="shared" si="33"/>
        <v>May</v>
      </c>
      <c r="X228" s="8" t="str">
        <f t="shared" si="34"/>
        <v>2015</v>
      </c>
      <c r="Y228" s="7">
        <f t="shared" si="35"/>
        <v>17</v>
      </c>
    </row>
    <row r="229" spans="1:25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6">
        <f t="shared" si="27"/>
        <v>0</v>
      </c>
      <c r="P229" s="10">
        <f t="shared" si="28"/>
        <v>0</v>
      </c>
      <c r="Q229" t="s">
        <v>8311</v>
      </c>
      <c r="R229" t="s">
        <v>8315</v>
      </c>
      <c r="S229" s="8">
        <f t="shared" si="29"/>
        <v>42164.893993055557</v>
      </c>
      <c r="T229" s="8" t="str">
        <f t="shared" si="30"/>
        <v>Jun</v>
      </c>
      <c r="U229" s="8" t="str">
        <f t="shared" si="31"/>
        <v>2015</v>
      </c>
      <c r="V229" s="8">
        <f t="shared" si="32"/>
        <v>42194.893993055557</v>
      </c>
      <c r="W229" s="8" t="str">
        <f t="shared" si="33"/>
        <v>Jul</v>
      </c>
      <c r="X229" s="8" t="str">
        <f t="shared" si="34"/>
        <v>2015</v>
      </c>
      <c r="Y229" s="7">
        <f t="shared" si="35"/>
        <v>30</v>
      </c>
    </row>
    <row r="230" spans="1:25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6">
        <f t="shared" si="27"/>
        <v>0</v>
      </c>
      <c r="P230" s="10">
        <f t="shared" si="28"/>
        <v>0</v>
      </c>
      <c r="Q230" t="s">
        <v>8311</v>
      </c>
      <c r="R230" t="s">
        <v>8315</v>
      </c>
      <c r="S230" s="8">
        <f t="shared" si="29"/>
        <v>42096.686400462961</v>
      </c>
      <c r="T230" s="8" t="str">
        <f t="shared" si="30"/>
        <v>Apr</v>
      </c>
      <c r="U230" s="8" t="str">
        <f t="shared" si="31"/>
        <v>2015</v>
      </c>
      <c r="V230" s="8">
        <f t="shared" si="32"/>
        <v>42156.686400462961</v>
      </c>
      <c r="W230" s="8" t="str">
        <f t="shared" si="33"/>
        <v>Jun</v>
      </c>
      <c r="X230" s="8" t="str">
        <f t="shared" si="34"/>
        <v>2015</v>
      </c>
      <c r="Y230" s="7">
        <f t="shared" si="35"/>
        <v>29</v>
      </c>
    </row>
    <row r="231" spans="1:25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6">
        <f t="shared" si="27"/>
        <v>0</v>
      </c>
      <c r="P231" s="10">
        <f t="shared" si="28"/>
        <v>0</v>
      </c>
      <c r="Q231" t="s">
        <v>8311</v>
      </c>
      <c r="R231" t="s">
        <v>8315</v>
      </c>
      <c r="S231" s="8">
        <f t="shared" si="29"/>
        <v>42383.933993055558</v>
      </c>
      <c r="T231" s="8" t="str">
        <f t="shared" si="30"/>
        <v>Jan</v>
      </c>
      <c r="U231" s="8" t="str">
        <f t="shared" si="31"/>
        <v>2016</v>
      </c>
      <c r="V231" s="8">
        <f t="shared" si="32"/>
        <v>42413.933993055558</v>
      </c>
      <c r="W231" s="8" t="str">
        <f t="shared" si="33"/>
        <v>Feb</v>
      </c>
      <c r="X231" s="8" t="str">
        <f t="shared" si="34"/>
        <v>2016</v>
      </c>
      <c r="Y231" s="7">
        <f t="shared" si="35"/>
        <v>30</v>
      </c>
    </row>
    <row r="232" spans="1:25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6">
        <f t="shared" si="27"/>
        <v>0.4</v>
      </c>
      <c r="P232" s="10">
        <f t="shared" si="28"/>
        <v>30</v>
      </c>
      <c r="Q232" t="s">
        <v>8311</v>
      </c>
      <c r="R232" t="s">
        <v>8315</v>
      </c>
      <c r="S232" s="8">
        <f t="shared" si="29"/>
        <v>42129.777210648142</v>
      </c>
      <c r="T232" s="8" t="str">
        <f t="shared" si="30"/>
        <v>May</v>
      </c>
      <c r="U232" s="8" t="str">
        <f t="shared" si="31"/>
        <v>2015</v>
      </c>
      <c r="V232" s="8">
        <f t="shared" si="32"/>
        <v>42159.777210648142</v>
      </c>
      <c r="W232" s="8" t="str">
        <f t="shared" si="33"/>
        <v>Jun</v>
      </c>
      <c r="X232" s="8" t="str">
        <f t="shared" si="34"/>
        <v>2015</v>
      </c>
      <c r="Y232" s="7">
        <f t="shared" si="35"/>
        <v>30</v>
      </c>
    </row>
    <row r="233" spans="1:25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6">
        <f t="shared" si="27"/>
        <v>0</v>
      </c>
      <c r="P233" s="10">
        <f t="shared" si="28"/>
        <v>0</v>
      </c>
      <c r="Q233" t="s">
        <v>8311</v>
      </c>
      <c r="R233" t="s">
        <v>8315</v>
      </c>
      <c r="S233" s="8">
        <f t="shared" si="29"/>
        <v>42341.958923611113</v>
      </c>
      <c r="T233" s="8" t="str">
        <f t="shared" si="30"/>
        <v>Dec</v>
      </c>
      <c r="U233" s="8" t="str">
        <f t="shared" si="31"/>
        <v>2015</v>
      </c>
      <c r="V233" s="8">
        <f t="shared" si="32"/>
        <v>42371.958923611113</v>
      </c>
      <c r="W233" s="8" t="str">
        <f t="shared" si="33"/>
        <v>Jan</v>
      </c>
      <c r="X233" s="8" t="str">
        <f t="shared" si="34"/>
        <v>2016</v>
      </c>
      <c r="Y233" s="7">
        <f t="shared" si="35"/>
        <v>30</v>
      </c>
    </row>
    <row r="234" spans="1:25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6">
        <f t="shared" si="27"/>
        <v>2.75</v>
      </c>
      <c r="P234" s="10">
        <f t="shared" si="28"/>
        <v>15.714285714285714</v>
      </c>
      <c r="Q234" t="s">
        <v>8311</v>
      </c>
      <c r="R234" t="s">
        <v>8315</v>
      </c>
      <c r="S234" s="8">
        <f t="shared" si="29"/>
        <v>42032.82576388889</v>
      </c>
      <c r="T234" s="8" t="str">
        <f t="shared" si="30"/>
        <v>Jan</v>
      </c>
      <c r="U234" s="8" t="str">
        <f t="shared" si="31"/>
        <v>2015</v>
      </c>
      <c r="V234" s="8">
        <f t="shared" si="32"/>
        <v>42062.82576388889</v>
      </c>
      <c r="W234" s="8" t="str">
        <f t="shared" si="33"/>
        <v>Feb</v>
      </c>
      <c r="X234" s="8" t="str">
        <f t="shared" si="34"/>
        <v>2015</v>
      </c>
      <c r="Y234" s="7">
        <f t="shared" si="35"/>
        <v>30</v>
      </c>
    </row>
    <row r="235" spans="1:25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6">
        <f t="shared" si="27"/>
        <v>0</v>
      </c>
      <c r="P235" s="10">
        <f t="shared" si="28"/>
        <v>0</v>
      </c>
      <c r="Q235" t="s">
        <v>8311</v>
      </c>
      <c r="R235" t="s">
        <v>8315</v>
      </c>
      <c r="S235" s="8">
        <f t="shared" si="29"/>
        <v>42612.911712962959</v>
      </c>
      <c r="T235" s="8" t="str">
        <f t="shared" si="30"/>
        <v>Aug</v>
      </c>
      <c r="U235" s="8" t="str">
        <f t="shared" si="31"/>
        <v>2016</v>
      </c>
      <c r="V235" s="8">
        <f t="shared" si="32"/>
        <v>42642.911712962959</v>
      </c>
      <c r="W235" s="8" t="str">
        <f t="shared" si="33"/>
        <v>Sep</v>
      </c>
      <c r="X235" s="8" t="str">
        <f t="shared" si="34"/>
        <v>2016</v>
      </c>
      <c r="Y235" s="7">
        <f t="shared" si="35"/>
        <v>30</v>
      </c>
    </row>
    <row r="236" spans="1:25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6">
        <f t="shared" si="27"/>
        <v>40.1</v>
      </c>
      <c r="P236" s="10">
        <f t="shared" si="28"/>
        <v>80.2</v>
      </c>
      <c r="Q236" t="s">
        <v>8311</v>
      </c>
      <c r="R236" t="s">
        <v>8315</v>
      </c>
      <c r="S236" s="8">
        <f t="shared" si="29"/>
        <v>42136.035405092596</v>
      </c>
      <c r="T236" s="8" t="str">
        <f t="shared" si="30"/>
        <v>May</v>
      </c>
      <c r="U236" s="8" t="str">
        <f t="shared" si="31"/>
        <v>2015</v>
      </c>
      <c r="V236" s="8">
        <f t="shared" si="32"/>
        <v>42176.035405092596</v>
      </c>
      <c r="W236" s="8" t="str">
        <f t="shared" si="33"/>
        <v>Jun</v>
      </c>
      <c r="X236" s="8" t="str">
        <f t="shared" si="34"/>
        <v>2015</v>
      </c>
      <c r="Y236" s="7">
        <f t="shared" si="35"/>
        <v>9</v>
      </c>
    </row>
    <row r="237" spans="1:25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6">
        <f t="shared" si="27"/>
        <v>0</v>
      </c>
      <c r="P237" s="10">
        <f t="shared" si="28"/>
        <v>0</v>
      </c>
      <c r="Q237" t="s">
        <v>8311</v>
      </c>
      <c r="R237" t="s">
        <v>8315</v>
      </c>
      <c r="S237" s="8">
        <f t="shared" si="29"/>
        <v>42164.908530092594</v>
      </c>
      <c r="T237" s="8" t="str">
        <f t="shared" si="30"/>
        <v>Jun</v>
      </c>
      <c r="U237" s="8" t="str">
        <f t="shared" si="31"/>
        <v>2015</v>
      </c>
      <c r="V237" s="8">
        <f t="shared" si="32"/>
        <v>42194.908530092594</v>
      </c>
      <c r="W237" s="8" t="str">
        <f t="shared" si="33"/>
        <v>Jul</v>
      </c>
      <c r="X237" s="8" t="str">
        <f t="shared" si="34"/>
        <v>2015</v>
      </c>
      <c r="Y237" s="7">
        <f t="shared" si="35"/>
        <v>30</v>
      </c>
    </row>
    <row r="238" spans="1:25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6">
        <f t="shared" si="27"/>
        <v>0</v>
      </c>
      <c r="P238" s="10">
        <f t="shared" si="28"/>
        <v>0</v>
      </c>
      <c r="Q238" t="s">
        <v>8311</v>
      </c>
      <c r="R238" t="s">
        <v>8315</v>
      </c>
      <c r="S238" s="8">
        <f t="shared" si="29"/>
        <v>42321.08447916666</v>
      </c>
      <c r="T238" s="8" t="str">
        <f t="shared" si="30"/>
        <v>Nov</v>
      </c>
      <c r="U238" s="8" t="str">
        <f t="shared" si="31"/>
        <v>2015</v>
      </c>
      <c r="V238" s="8">
        <f t="shared" si="32"/>
        <v>42374</v>
      </c>
      <c r="W238" s="8" t="str">
        <f t="shared" si="33"/>
        <v>Jan</v>
      </c>
      <c r="X238" s="8" t="str">
        <f t="shared" si="34"/>
        <v>2016</v>
      </c>
      <c r="Y238" s="7">
        <f t="shared" si="35"/>
        <v>21</v>
      </c>
    </row>
    <row r="239" spans="1:25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6">
        <f t="shared" si="27"/>
        <v>0.33333333333333337</v>
      </c>
      <c r="P239" s="10">
        <f t="shared" si="28"/>
        <v>50</v>
      </c>
      <c r="Q239" t="s">
        <v>8311</v>
      </c>
      <c r="R239" t="s">
        <v>8315</v>
      </c>
      <c r="S239" s="8">
        <f t="shared" si="29"/>
        <v>42377.577187499999</v>
      </c>
      <c r="T239" s="8" t="str">
        <f t="shared" si="30"/>
        <v>Jan</v>
      </c>
      <c r="U239" s="8" t="str">
        <f t="shared" si="31"/>
        <v>2016</v>
      </c>
      <c r="V239" s="8">
        <f t="shared" si="32"/>
        <v>42437.577187499999</v>
      </c>
      <c r="W239" s="8" t="str">
        <f t="shared" si="33"/>
        <v>Mar</v>
      </c>
      <c r="X239" s="8" t="str">
        <f t="shared" si="34"/>
        <v>2016</v>
      </c>
      <c r="Y239" s="7">
        <f t="shared" si="35"/>
        <v>29</v>
      </c>
    </row>
    <row r="240" spans="1:25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6">
        <f t="shared" si="27"/>
        <v>0</v>
      </c>
      <c r="P240" s="10">
        <f t="shared" si="28"/>
        <v>0</v>
      </c>
      <c r="Q240" t="s">
        <v>8311</v>
      </c>
      <c r="R240" t="s">
        <v>8315</v>
      </c>
      <c r="S240" s="8">
        <f t="shared" si="29"/>
        <v>42713.962499999994</v>
      </c>
      <c r="T240" s="8" t="str">
        <f t="shared" si="30"/>
        <v>Dec</v>
      </c>
      <c r="U240" s="8" t="str">
        <f t="shared" si="31"/>
        <v>2016</v>
      </c>
      <c r="V240" s="8">
        <f t="shared" si="32"/>
        <v>42734.375</v>
      </c>
      <c r="W240" s="8" t="str">
        <f t="shared" si="33"/>
        <v>Dec</v>
      </c>
      <c r="X240" s="8" t="str">
        <f t="shared" si="34"/>
        <v>2016</v>
      </c>
      <c r="Y240" s="7">
        <f t="shared" si="35"/>
        <v>20</v>
      </c>
    </row>
    <row r="241" spans="1:25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6">
        <f t="shared" si="27"/>
        <v>25</v>
      </c>
      <c r="P241" s="10">
        <f t="shared" si="28"/>
        <v>50</v>
      </c>
      <c r="Q241" t="s">
        <v>8311</v>
      </c>
      <c r="R241" t="s">
        <v>8315</v>
      </c>
      <c r="S241" s="8">
        <f t="shared" si="29"/>
        <v>42297.110300925924</v>
      </c>
      <c r="T241" s="8" t="str">
        <f t="shared" si="30"/>
        <v>Oct</v>
      </c>
      <c r="U241" s="8" t="str">
        <f t="shared" si="31"/>
        <v>2015</v>
      </c>
      <c r="V241" s="8">
        <f t="shared" si="32"/>
        <v>42316.5</v>
      </c>
      <c r="W241" s="8" t="str">
        <f t="shared" si="33"/>
        <v>Nov</v>
      </c>
      <c r="X241" s="8" t="str">
        <f t="shared" si="34"/>
        <v>2015</v>
      </c>
      <c r="Y241" s="7">
        <f t="shared" si="35"/>
        <v>19</v>
      </c>
    </row>
    <row r="242" spans="1:25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6">
        <f t="shared" si="27"/>
        <v>107.63413333333334</v>
      </c>
      <c r="P242" s="10">
        <f t="shared" si="28"/>
        <v>117.84759124087591</v>
      </c>
      <c r="Q242" t="s">
        <v>8311</v>
      </c>
      <c r="R242" t="s">
        <v>8316</v>
      </c>
      <c r="S242" s="8">
        <f t="shared" si="29"/>
        <v>41354.708460648151</v>
      </c>
      <c r="T242" s="8" t="str">
        <f t="shared" si="30"/>
        <v>Mar</v>
      </c>
      <c r="U242" s="8" t="str">
        <f t="shared" si="31"/>
        <v>2013</v>
      </c>
      <c r="V242" s="8">
        <f t="shared" si="32"/>
        <v>41399.708460648151</v>
      </c>
      <c r="W242" s="8" t="str">
        <f t="shared" si="33"/>
        <v>May</v>
      </c>
      <c r="X242" s="8" t="str">
        <f t="shared" si="34"/>
        <v>2013</v>
      </c>
      <c r="Y242" s="7">
        <f t="shared" si="35"/>
        <v>14</v>
      </c>
    </row>
    <row r="243" spans="1:25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6">
        <f t="shared" si="27"/>
        <v>112.63736263736264</v>
      </c>
      <c r="P243" s="10">
        <f t="shared" si="28"/>
        <v>109.04255319148936</v>
      </c>
      <c r="Q243" t="s">
        <v>8311</v>
      </c>
      <c r="R243" t="s">
        <v>8316</v>
      </c>
      <c r="S243" s="8">
        <f t="shared" si="29"/>
        <v>41949.697962962964</v>
      </c>
      <c r="T243" s="8" t="str">
        <f t="shared" si="30"/>
        <v>Nov</v>
      </c>
      <c r="U243" s="8" t="str">
        <f t="shared" si="31"/>
        <v>2014</v>
      </c>
      <c r="V243" s="8">
        <f t="shared" si="32"/>
        <v>41994.697962962964</v>
      </c>
      <c r="W243" s="8" t="str">
        <f t="shared" si="33"/>
        <v>Dec</v>
      </c>
      <c r="X243" s="8" t="str">
        <f t="shared" si="34"/>
        <v>2014</v>
      </c>
      <c r="Y243" s="7">
        <f t="shared" si="35"/>
        <v>14</v>
      </c>
    </row>
    <row r="244" spans="1:25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6">
        <f t="shared" si="27"/>
        <v>113.46153846153845</v>
      </c>
      <c r="P244" s="10">
        <f t="shared" si="28"/>
        <v>73.019801980198025</v>
      </c>
      <c r="Q244" t="s">
        <v>8311</v>
      </c>
      <c r="R244" t="s">
        <v>8316</v>
      </c>
      <c r="S244" s="8">
        <f t="shared" si="29"/>
        <v>40862.492939814816</v>
      </c>
      <c r="T244" s="8" t="str">
        <f t="shared" si="30"/>
        <v>Nov</v>
      </c>
      <c r="U244" s="8" t="str">
        <f t="shared" si="31"/>
        <v>2011</v>
      </c>
      <c r="V244" s="8">
        <f t="shared" si="32"/>
        <v>40897.492939814816</v>
      </c>
      <c r="W244" s="8" t="str">
        <f t="shared" si="33"/>
        <v>Dec</v>
      </c>
      <c r="X244" s="8" t="str">
        <f t="shared" si="34"/>
        <v>2011</v>
      </c>
      <c r="Y244" s="7">
        <f t="shared" si="35"/>
        <v>4</v>
      </c>
    </row>
    <row r="245" spans="1:25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6">
        <f t="shared" si="27"/>
        <v>102.592</v>
      </c>
      <c r="P245" s="10">
        <f t="shared" si="28"/>
        <v>78.195121951219505</v>
      </c>
      <c r="Q245" t="s">
        <v>8311</v>
      </c>
      <c r="R245" t="s">
        <v>8316</v>
      </c>
      <c r="S245" s="8">
        <f t="shared" si="29"/>
        <v>41662.047500000001</v>
      </c>
      <c r="T245" s="8" t="str">
        <f t="shared" si="30"/>
        <v>Jan</v>
      </c>
      <c r="U245" s="8" t="str">
        <f t="shared" si="31"/>
        <v>2014</v>
      </c>
      <c r="V245" s="8">
        <f t="shared" si="32"/>
        <v>41692.047500000001</v>
      </c>
      <c r="W245" s="8" t="str">
        <f t="shared" si="33"/>
        <v>Feb</v>
      </c>
      <c r="X245" s="8" t="str">
        <f t="shared" si="34"/>
        <v>2014</v>
      </c>
      <c r="Y245" s="7">
        <f t="shared" si="35"/>
        <v>30</v>
      </c>
    </row>
    <row r="246" spans="1:25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6">
        <f t="shared" si="27"/>
        <v>113.75714285714287</v>
      </c>
      <c r="P246" s="10">
        <f t="shared" si="28"/>
        <v>47.398809523809526</v>
      </c>
      <c r="Q246" t="s">
        <v>8311</v>
      </c>
      <c r="R246" t="s">
        <v>8316</v>
      </c>
      <c r="S246" s="8">
        <f t="shared" si="29"/>
        <v>40213.323599537034</v>
      </c>
      <c r="T246" s="8" t="str">
        <f t="shared" si="30"/>
        <v>Feb</v>
      </c>
      <c r="U246" s="8" t="str">
        <f t="shared" si="31"/>
        <v>2010</v>
      </c>
      <c r="V246" s="8">
        <f t="shared" si="32"/>
        <v>40253.29583333333</v>
      </c>
      <c r="W246" s="8" t="str">
        <f t="shared" si="33"/>
        <v>Mar</v>
      </c>
      <c r="X246" s="8" t="str">
        <f t="shared" si="34"/>
        <v>2010</v>
      </c>
      <c r="Y246" s="7">
        <f t="shared" si="35"/>
        <v>8</v>
      </c>
    </row>
    <row r="247" spans="1:25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6">
        <f t="shared" si="27"/>
        <v>103.71999999999998</v>
      </c>
      <c r="P247" s="10">
        <f t="shared" si="28"/>
        <v>54.020833333333336</v>
      </c>
      <c r="Q247" t="s">
        <v>8311</v>
      </c>
      <c r="R247" t="s">
        <v>8316</v>
      </c>
      <c r="S247" s="8">
        <f t="shared" si="29"/>
        <v>41107.053067129629</v>
      </c>
      <c r="T247" s="8" t="str">
        <f t="shared" si="30"/>
        <v>Jul</v>
      </c>
      <c r="U247" s="8" t="str">
        <f t="shared" si="31"/>
        <v>2012</v>
      </c>
      <c r="V247" s="8">
        <f t="shared" si="32"/>
        <v>41137.053067129629</v>
      </c>
      <c r="W247" s="8" t="str">
        <f t="shared" si="33"/>
        <v>Aug</v>
      </c>
      <c r="X247" s="8" t="str">
        <f t="shared" si="34"/>
        <v>2012</v>
      </c>
      <c r="Y247" s="7">
        <f t="shared" si="35"/>
        <v>30</v>
      </c>
    </row>
    <row r="248" spans="1:25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6">
        <f t="shared" si="27"/>
        <v>305.46000000000004</v>
      </c>
      <c r="P248" s="10">
        <f t="shared" si="28"/>
        <v>68.488789237668158</v>
      </c>
      <c r="Q248" t="s">
        <v>8311</v>
      </c>
      <c r="R248" t="s">
        <v>8316</v>
      </c>
      <c r="S248" s="8">
        <f t="shared" si="29"/>
        <v>40480.363483796296</v>
      </c>
      <c r="T248" s="8" t="str">
        <f t="shared" si="30"/>
        <v>Oct</v>
      </c>
      <c r="U248" s="8" t="str">
        <f t="shared" si="31"/>
        <v>2010</v>
      </c>
      <c r="V248" s="8">
        <f t="shared" si="32"/>
        <v>40530.405150462961</v>
      </c>
      <c r="W248" s="8" t="str">
        <f t="shared" si="33"/>
        <v>Dec</v>
      </c>
      <c r="X248" s="8" t="str">
        <f t="shared" si="34"/>
        <v>2010</v>
      </c>
      <c r="Y248" s="7">
        <f t="shared" si="35"/>
        <v>19</v>
      </c>
    </row>
    <row r="249" spans="1:25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6">
        <f t="shared" si="27"/>
        <v>134.1</v>
      </c>
      <c r="P249" s="10">
        <f t="shared" si="28"/>
        <v>108.14516129032258</v>
      </c>
      <c r="Q249" t="s">
        <v>8311</v>
      </c>
      <c r="R249" t="s">
        <v>8316</v>
      </c>
      <c r="S249" s="8">
        <f t="shared" si="29"/>
        <v>40430.604328703703</v>
      </c>
      <c r="T249" s="8" t="str">
        <f t="shared" si="30"/>
        <v>Sep</v>
      </c>
      <c r="U249" s="8" t="str">
        <f t="shared" si="31"/>
        <v>2010</v>
      </c>
      <c r="V249" s="8">
        <f t="shared" si="32"/>
        <v>40467.152083333334</v>
      </c>
      <c r="W249" s="8" t="str">
        <f t="shared" si="33"/>
        <v>Oct</v>
      </c>
      <c r="X249" s="8" t="str">
        <f t="shared" si="34"/>
        <v>2010</v>
      </c>
      <c r="Y249" s="7">
        <f t="shared" si="35"/>
        <v>5</v>
      </c>
    </row>
    <row r="250" spans="1:25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6">
        <f t="shared" si="27"/>
        <v>101.33294117647058</v>
      </c>
      <c r="P250" s="10">
        <f t="shared" si="28"/>
        <v>589.95205479452056</v>
      </c>
      <c r="Q250" t="s">
        <v>8311</v>
      </c>
      <c r="R250" t="s">
        <v>8316</v>
      </c>
      <c r="S250" s="8">
        <f t="shared" si="29"/>
        <v>40870.774409722224</v>
      </c>
      <c r="T250" s="8" t="str">
        <f t="shared" si="30"/>
        <v>Nov</v>
      </c>
      <c r="U250" s="8" t="str">
        <f t="shared" si="31"/>
        <v>2011</v>
      </c>
      <c r="V250" s="8">
        <f t="shared" si="32"/>
        <v>40915.774409722224</v>
      </c>
      <c r="W250" s="8" t="str">
        <f t="shared" si="33"/>
        <v>Jan</v>
      </c>
      <c r="X250" s="8" t="str">
        <f t="shared" si="34"/>
        <v>2012</v>
      </c>
      <c r="Y250" s="7">
        <f t="shared" si="35"/>
        <v>14</v>
      </c>
    </row>
    <row r="251" spans="1:25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6">
        <f t="shared" si="27"/>
        <v>112.92</v>
      </c>
      <c r="P251" s="10">
        <f t="shared" si="28"/>
        <v>48.051063829787232</v>
      </c>
      <c r="Q251" t="s">
        <v>8311</v>
      </c>
      <c r="R251" t="s">
        <v>8316</v>
      </c>
      <c r="S251" s="8">
        <f t="shared" si="29"/>
        <v>40332.923842592594</v>
      </c>
      <c r="T251" s="8" t="str">
        <f t="shared" si="30"/>
        <v>Jun</v>
      </c>
      <c r="U251" s="8" t="str">
        <f t="shared" si="31"/>
        <v>2010</v>
      </c>
      <c r="V251" s="8">
        <f t="shared" si="32"/>
        <v>40412.736111111109</v>
      </c>
      <c r="W251" s="8" t="str">
        <f t="shared" si="33"/>
        <v>Aug</v>
      </c>
      <c r="X251" s="8" t="str">
        <f t="shared" si="34"/>
        <v>2010</v>
      </c>
      <c r="Y251" s="7">
        <f t="shared" si="35"/>
        <v>19</v>
      </c>
    </row>
    <row r="252" spans="1:25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6">
        <f t="shared" si="27"/>
        <v>105.58333333333334</v>
      </c>
      <c r="P252" s="10">
        <f t="shared" si="28"/>
        <v>72.482837528604122</v>
      </c>
      <c r="Q252" t="s">
        <v>8311</v>
      </c>
      <c r="R252" t="s">
        <v>8316</v>
      </c>
      <c r="S252" s="8">
        <f t="shared" si="29"/>
        <v>41401.565868055557</v>
      </c>
      <c r="T252" s="8" t="str">
        <f t="shared" si="30"/>
        <v>May</v>
      </c>
      <c r="U252" s="8" t="str">
        <f t="shared" si="31"/>
        <v>2013</v>
      </c>
      <c r="V252" s="8">
        <f t="shared" si="32"/>
        <v>41431.565868055557</v>
      </c>
      <c r="W252" s="8" t="str">
        <f t="shared" si="33"/>
        <v>Jun</v>
      </c>
      <c r="X252" s="8" t="str">
        <f t="shared" si="34"/>
        <v>2013</v>
      </c>
      <c r="Y252" s="7">
        <f t="shared" si="35"/>
        <v>30</v>
      </c>
    </row>
    <row r="253" spans="1:25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6">
        <f t="shared" si="27"/>
        <v>125.57142857142858</v>
      </c>
      <c r="P253" s="10">
        <f t="shared" si="28"/>
        <v>57.077922077922075</v>
      </c>
      <c r="Q253" t="s">
        <v>8311</v>
      </c>
      <c r="R253" t="s">
        <v>8316</v>
      </c>
      <c r="S253" s="8">
        <f t="shared" si="29"/>
        <v>41013.787569444445</v>
      </c>
      <c r="T253" s="8" t="str">
        <f t="shared" si="30"/>
        <v>Apr</v>
      </c>
      <c r="U253" s="8" t="str">
        <f t="shared" si="31"/>
        <v>2012</v>
      </c>
      <c r="V253" s="8">
        <f t="shared" si="32"/>
        <v>41045.791666666664</v>
      </c>
      <c r="W253" s="8" t="str">
        <f t="shared" si="33"/>
        <v>May</v>
      </c>
      <c r="X253" s="8" t="str">
        <f t="shared" si="34"/>
        <v>2012</v>
      </c>
      <c r="Y253" s="7">
        <f t="shared" si="35"/>
        <v>1</v>
      </c>
    </row>
    <row r="254" spans="1:25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6">
        <f t="shared" si="27"/>
        <v>184.56</v>
      </c>
      <c r="P254" s="10">
        <f t="shared" si="28"/>
        <v>85.444444444444443</v>
      </c>
      <c r="Q254" t="s">
        <v>8311</v>
      </c>
      <c r="R254" t="s">
        <v>8316</v>
      </c>
      <c r="S254" s="8">
        <f t="shared" si="29"/>
        <v>40266.662708333337</v>
      </c>
      <c r="T254" s="8" t="str">
        <f t="shared" si="30"/>
        <v>Mar</v>
      </c>
      <c r="U254" s="8" t="str">
        <f t="shared" si="31"/>
        <v>2010</v>
      </c>
      <c r="V254" s="8">
        <f t="shared" si="32"/>
        <v>40330.165972222225</v>
      </c>
      <c r="W254" s="8" t="str">
        <f t="shared" si="33"/>
        <v>Jun</v>
      </c>
      <c r="X254" s="8" t="str">
        <f t="shared" si="34"/>
        <v>2010</v>
      </c>
      <c r="Y254" s="7">
        <f t="shared" si="35"/>
        <v>3</v>
      </c>
    </row>
    <row r="255" spans="1:25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6">
        <f t="shared" si="27"/>
        <v>100.73333333333335</v>
      </c>
      <c r="P255" s="10">
        <f t="shared" si="28"/>
        <v>215.85714285714286</v>
      </c>
      <c r="Q255" t="s">
        <v>8311</v>
      </c>
      <c r="R255" t="s">
        <v>8316</v>
      </c>
      <c r="S255" s="8">
        <f t="shared" si="29"/>
        <v>40924.650868055556</v>
      </c>
      <c r="T255" s="8" t="str">
        <f t="shared" si="30"/>
        <v>Jan</v>
      </c>
      <c r="U255" s="8" t="str">
        <f t="shared" si="31"/>
        <v>2012</v>
      </c>
      <c r="V255" s="8">
        <f t="shared" si="32"/>
        <v>40954.650868055556</v>
      </c>
      <c r="W255" s="8" t="str">
        <f t="shared" si="33"/>
        <v>Feb</v>
      </c>
      <c r="X255" s="8" t="str">
        <f t="shared" si="34"/>
        <v>2012</v>
      </c>
      <c r="Y255" s="7">
        <f t="shared" si="35"/>
        <v>30</v>
      </c>
    </row>
    <row r="256" spans="1:25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6">
        <f t="shared" si="27"/>
        <v>116.94725</v>
      </c>
      <c r="P256" s="10">
        <f t="shared" si="28"/>
        <v>89.38643312101911</v>
      </c>
      <c r="Q256" t="s">
        <v>8311</v>
      </c>
      <c r="R256" t="s">
        <v>8316</v>
      </c>
      <c r="S256" s="8">
        <f t="shared" si="29"/>
        <v>42263.952662037031</v>
      </c>
      <c r="T256" s="8" t="str">
        <f t="shared" si="30"/>
        <v>Sep</v>
      </c>
      <c r="U256" s="8" t="str">
        <f t="shared" si="31"/>
        <v>2015</v>
      </c>
      <c r="V256" s="8">
        <f t="shared" si="32"/>
        <v>42294.083333333328</v>
      </c>
      <c r="W256" s="8" t="str">
        <f t="shared" si="33"/>
        <v>Oct</v>
      </c>
      <c r="X256" s="8" t="str">
        <f t="shared" si="34"/>
        <v>2015</v>
      </c>
      <c r="Y256" s="7">
        <f t="shared" si="35"/>
        <v>30</v>
      </c>
    </row>
    <row r="257" spans="1:25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6">
        <f t="shared" si="27"/>
        <v>106.73325</v>
      </c>
      <c r="P257" s="10">
        <f t="shared" si="28"/>
        <v>45.418404255319146</v>
      </c>
      <c r="Q257" t="s">
        <v>8311</v>
      </c>
      <c r="R257" t="s">
        <v>8316</v>
      </c>
      <c r="S257" s="8">
        <f t="shared" si="29"/>
        <v>40588.526412037041</v>
      </c>
      <c r="T257" s="8" t="str">
        <f t="shared" si="30"/>
        <v>Feb</v>
      </c>
      <c r="U257" s="8" t="str">
        <f t="shared" si="31"/>
        <v>2011</v>
      </c>
      <c r="V257" s="8">
        <f t="shared" si="32"/>
        <v>40618.48474537037</v>
      </c>
      <c r="W257" s="8" t="str">
        <f t="shared" si="33"/>
        <v>Mar</v>
      </c>
      <c r="X257" s="8" t="str">
        <f t="shared" si="34"/>
        <v>2011</v>
      </c>
      <c r="Y257" s="7">
        <f t="shared" si="35"/>
        <v>29</v>
      </c>
    </row>
    <row r="258" spans="1:25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6">
        <f t="shared" si="27"/>
        <v>139.1</v>
      </c>
      <c r="P258" s="10">
        <f t="shared" si="28"/>
        <v>65.756363636363631</v>
      </c>
      <c r="Q258" t="s">
        <v>8311</v>
      </c>
      <c r="R258" t="s">
        <v>8316</v>
      </c>
      <c r="S258" s="8">
        <f t="shared" si="29"/>
        <v>41319.769293981481</v>
      </c>
      <c r="T258" s="8" t="str">
        <f t="shared" si="30"/>
        <v>Feb</v>
      </c>
      <c r="U258" s="8" t="str">
        <f t="shared" si="31"/>
        <v>2013</v>
      </c>
      <c r="V258" s="8">
        <f t="shared" si="32"/>
        <v>41349.769293981481</v>
      </c>
      <c r="W258" s="8" t="str">
        <f t="shared" si="33"/>
        <v>Mar</v>
      </c>
      <c r="X258" s="8" t="str">
        <f t="shared" si="34"/>
        <v>2013</v>
      </c>
      <c r="Y258" s="7">
        <f t="shared" si="35"/>
        <v>30</v>
      </c>
    </row>
    <row r="259" spans="1:25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6">
        <f t="shared" ref="O259:O322" si="36">E259/D259*100</f>
        <v>106.72648571428572</v>
      </c>
      <c r="P259" s="10">
        <f t="shared" ref="P259:P322" si="37">IFERROR(E259/L259,0)</f>
        <v>66.70405357142856</v>
      </c>
      <c r="Q259" t="s">
        <v>8311</v>
      </c>
      <c r="R259" t="s">
        <v>8316</v>
      </c>
      <c r="S259" s="8">
        <f t="shared" ref="S259:S322" si="38">(((J259/60)/60)/24)+DATE(1970,1,1)</f>
        <v>42479.626875000002</v>
      </c>
      <c r="T259" s="8" t="str">
        <f t="shared" ref="T259:T322" si="39">TEXT(S259,"MMM")</f>
        <v>Apr</v>
      </c>
      <c r="U259" s="8" t="str">
        <f t="shared" ref="U259:U322" si="40">TEXT(S259,"YYYY")</f>
        <v>2016</v>
      </c>
      <c r="V259" s="8">
        <f t="shared" ref="V259:V322" si="41">(((I259/60)/60)/24)+DATE(1970,1,1)</f>
        <v>42509.626875000002</v>
      </c>
      <c r="W259" s="8" t="str">
        <f t="shared" ref="W259:W322" si="42">TEXT(V259,"MMM")</f>
        <v>May</v>
      </c>
      <c r="X259" s="8" t="str">
        <f t="shared" ref="X259:X322" si="43">TEXT(V259,"YYYY")</f>
        <v>2016</v>
      </c>
      <c r="Y259" s="7">
        <f t="shared" ref="Y259:Y322" si="44">DAY(V259-S259)</f>
        <v>30</v>
      </c>
    </row>
    <row r="260" spans="1:25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6">
        <f t="shared" si="36"/>
        <v>191.14</v>
      </c>
      <c r="P260" s="10">
        <f t="shared" si="37"/>
        <v>83.345930232558146</v>
      </c>
      <c r="Q260" t="s">
        <v>8311</v>
      </c>
      <c r="R260" t="s">
        <v>8316</v>
      </c>
      <c r="S260" s="8">
        <f t="shared" si="38"/>
        <v>40682.051689814813</v>
      </c>
      <c r="T260" s="8" t="str">
        <f t="shared" si="39"/>
        <v>May</v>
      </c>
      <c r="U260" s="8" t="str">
        <f t="shared" si="40"/>
        <v>2011</v>
      </c>
      <c r="V260" s="8">
        <f t="shared" si="41"/>
        <v>40712.051689814813</v>
      </c>
      <c r="W260" s="8" t="str">
        <f t="shared" si="42"/>
        <v>Jun</v>
      </c>
      <c r="X260" s="8" t="str">
        <f t="shared" si="43"/>
        <v>2011</v>
      </c>
      <c r="Y260" s="7">
        <f t="shared" si="44"/>
        <v>30</v>
      </c>
    </row>
    <row r="261" spans="1:25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6">
        <f t="shared" si="36"/>
        <v>131.93789333333334</v>
      </c>
      <c r="P261" s="10">
        <f t="shared" si="37"/>
        <v>105.04609341825902</v>
      </c>
      <c r="Q261" t="s">
        <v>8311</v>
      </c>
      <c r="R261" t="s">
        <v>8316</v>
      </c>
      <c r="S261" s="8">
        <f t="shared" si="38"/>
        <v>42072.738067129627</v>
      </c>
      <c r="T261" s="8" t="str">
        <f t="shared" si="39"/>
        <v>Mar</v>
      </c>
      <c r="U261" s="8" t="str">
        <f t="shared" si="40"/>
        <v>2015</v>
      </c>
      <c r="V261" s="8">
        <f t="shared" si="41"/>
        <v>42102.738067129627</v>
      </c>
      <c r="W261" s="8" t="str">
        <f t="shared" si="42"/>
        <v>Apr</v>
      </c>
      <c r="X261" s="8" t="str">
        <f t="shared" si="43"/>
        <v>2015</v>
      </c>
      <c r="Y261" s="7">
        <f t="shared" si="44"/>
        <v>30</v>
      </c>
    </row>
    <row r="262" spans="1:25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6">
        <f t="shared" si="36"/>
        <v>106.4</v>
      </c>
      <c r="P262" s="10">
        <f t="shared" si="37"/>
        <v>120.90909090909091</v>
      </c>
      <c r="Q262" t="s">
        <v>8311</v>
      </c>
      <c r="R262" t="s">
        <v>8316</v>
      </c>
      <c r="S262" s="8">
        <f t="shared" si="38"/>
        <v>40330.755543981482</v>
      </c>
      <c r="T262" s="8" t="str">
        <f t="shared" si="39"/>
        <v>Jun</v>
      </c>
      <c r="U262" s="8" t="str">
        <f t="shared" si="40"/>
        <v>2010</v>
      </c>
      <c r="V262" s="8">
        <f t="shared" si="41"/>
        <v>40376.415972222225</v>
      </c>
      <c r="W262" s="8" t="str">
        <f t="shared" si="42"/>
        <v>Jul</v>
      </c>
      <c r="X262" s="8" t="str">
        <f t="shared" si="43"/>
        <v>2010</v>
      </c>
      <c r="Y262" s="7">
        <f t="shared" si="44"/>
        <v>14</v>
      </c>
    </row>
    <row r="263" spans="1:25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6">
        <f t="shared" si="36"/>
        <v>107.4</v>
      </c>
      <c r="P263" s="10">
        <f t="shared" si="37"/>
        <v>97.63636363636364</v>
      </c>
      <c r="Q263" t="s">
        <v>8311</v>
      </c>
      <c r="R263" t="s">
        <v>8316</v>
      </c>
      <c r="S263" s="8">
        <f t="shared" si="38"/>
        <v>41017.885462962964</v>
      </c>
      <c r="T263" s="8" t="str">
        <f t="shared" si="39"/>
        <v>Apr</v>
      </c>
      <c r="U263" s="8" t="str">
        <f t="shared" si="40"/>
        <v>2012</v>
      </c>
      <c r="V263" s="8">
        <f t="shared" si="41"/>
        <v>41067.621527777781</v>
      </c>
      <c r="W263" s="8" t="str">
        <f t="shared" si="42"/>
        <v>Jun</v>
      </c>
      <c r="X263" s="8" t="str">
        <f t="shared" si="43"/>
        <v>2012</v>
      </c>
      <c r="Y263" s="7">
        <f t="shared" si="44"/>
        <v>18</v>
      </c>
    </row>
    <row r="264" spans="1:25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6">
        <f t="shared" si="36"/>
        <v>240</v>
      </c>
      <c r="P264" s="10">
        <f t="shared" si="37"/>
        <v>41.379310344827587</v>
      </c>
      <c r="Q264" t="s">
        <v>8311</v>
      </c>
      <c r="R264" t="s">
        <v>8316</v>
      </c>
      <c r="S264" s="8">
        <f t="shared" si="38"/>
        <v>40555.24800925926</v>
      </c>
      <c r="T264" s="8" t="str">
        <f t="shared" si="39"/>
        <v>Jan</v>
      </c>
      <c r="U264" s="8" t="str">
        <f t="shared" si="40"/>
        <v>2011</v>
      </c>
      <c r="V264" s="8">
        <f t="shared" si="41"/>
        <v>40600.24800925926</v>
      </c>
      <c r="W264" s="8" t="str">
        <f t="shared" si="42"/>
        <v>Feb</v>
      </c>
      <c r="X264" s="8" t="str">
        <f t="shared" si="43"/>
        <v>2011</v>
      </c>
      <c r="Y264" s="7">
        <f t="shared" si="44"/>
        <v>14</v>
      </c>
    </row>
    <row r="265" spans="1:25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6">
        <f t="shared" si="36"/>
        <v>118.08108</v>
      </c>
      <c r="P265" s="10">
        <f t="shared" si="37"/>
        <v>30.654485981308412</v>
      </c>
      <c r="Q265" t="s">
        <v>8311</v>
      </c>
      <c r="R265" t="s">
        <v>8316</v>
      </c>
      <c r="S265" s="8">
        <f t="shared" si="38"/>
        <v>41149.954791666663</v>
      </c>
      <c r="T265" s="8" t="str">
        <f t="shared" si="39"/>
        <v>Aug</v>
      </c>
      <c r="U265" s="8" t="str">
        <f t="shared" si="40"/>
        <v>2012</v>
      </c>
      <c r="V265" s="8">
        <f t="shared" si="41"/>
        <v>41179.954791666663</v>
      </c>
      <c r="W265" s="8" t="str">
        <f t="shared" si="42"/>
        <v>Sep</v>
      </c>
      <c r="X265" s="8" t="str">
        <f t="shared" si="43"/>
        <v>2012</v>
      </c>
      <c r="Y265" s="7">
        <f t="shared" si="44"/>
        <v>30</v>
      </c>
    </row>
    <row r="266" spans="1:25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6">
        <f t="shared" si="36"/>
        <v>118.19999999999999</v>
      </c>
      <c r="P266" s="10">
        <f t="shared" si="37"/>
        <v>64.945054945054949</v>
      </c>
      <c r="Q266" t="s">
        <v>8311</v>
      </c>
      <c r="R266" t="s">
        <v>8316</v>
      </c>
      <c r="S266" s="8">
        <f t="shared" si="38"/>
        <v>41010.620312500003</v>
      </c>
      <c r="T266" s="8" t="str">
        <f t="shared" si="39"/>
        <v>Apr</v>
      </c>
      <c r="U266" s="8" t="str">
        <f t="shared" si="40"/>
        <v>2012</v>
      </c>
      <c r="V266" s="8">
        <f t="shared" si="41"/>
        <v>41040.620312500003</v>
      </c>
      <c r="W266" s="8" t="str">
        <f t="shared" si="42"/>
        <v>May</v>
      </c>
      <c r="X266" s="8" t="str">
        <f t="shared" si="43"/>
        <v>2012</v>
      </c>
      <c r="Y266" s="7">
        <f t="shared" si="44"/>
        <v>30</v>
      </c>
    </row>
    <row r="267" spans="1:25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6">
        <f t="shared" si="36"/>
        <v>111.1</v>
      </c>
      <c r="P267" s="10">
        <f t="shared" si="37"/>
        <v>95.775862068965523</v>
      </c>
      <c r="Q267" t="s">
        <v>8311</v>
      </c>
      <c r="R267" t="s">
        <v>8316</v>
      </c>
      <c r="S267" s="8">
        <f t="shared" si="38"/>
        <v>40267.245717592588</v>
      </c>
      <c r="T267" s="8" t="str">
        <f t="shared" si="39"/>
        <v>Mar</v>
      </c>
      <c r="U267" s="8" t="str">
        <f t="shared" si="40"/>
        <v>2010</v>
      </c>
      <c r="V267" s="8">
        <f t="shared" si="41"/>
        <v>40308.844444444447</v>
      </c>
      <c r="W267" s="8" t="str">
        <f t="shared" si="42"/>
        <v>May</v>
      </c>
      <c r="X267" s="8" t="str">
        <f t="shared" si="43"/>
        <v>2010</v>
      </c>
      <c r="Y267" s="7">
        <f t="shared" si="44"/>
        <v>10</v>
      </c>
    </row>
    <row r="268" spans="1:25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6">
        <f t="shared" si="36"/>
        <v>145.5</v>
      </c>
      <c r="P268" s="10">
        <f t="shared" si="37"/>
        <v>40.416666666666664</v>
      </c>
      <c r="Q268" t="s">
        <v>8311</v>
      </c>
      <c r="R268" t="s">
        <v>8316</v>
      </c>
      <c r="S268" s="8">
        <f t="shared" si="38"/>
        <v>40205.174849537041</v>
      </c>
      <c r="T268" s="8" t="str">
        <f t="shared" si="39"/>
        <v>Jan</v>
      </c>
      <c r="U268" s="8" t="str">
        <f t="shared" si="40"/>
        <v>2010</v>
      </c>
      <c r="V268" s="8">
        <f t="shared" si="41"/>
        <v>40291.160416666666</v>
      </c>
      <c r="W268" s="8" t="str">
        <f t="shared" si="42"/>
        <v>Apr</v>
      </c>
      <c r="X268" s="8" t="str">
        <f t="shared" si="43"/>
        <v>2010</v>
      </c>
      <c r="Y268" s="7">
        <f t="shared" si="44"/>
        <v>25</v>
      </c>
    </row>
    <row r="269" spans="1:25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6">
        <f t="shared" si="36"/>
        <v>131.62883248730967</v>
      </c>
      <c r="P269" s="10">
        <f t="shared" si="37"/>
        <v>78.578424242424248</v>
      </c>
      <c r="Q269" t="s">
        <v>8311</v>
      </c>
      <c r="R269" t="s">
        <v>8316</v>
      </c>
      <c r="S269" s="8">
        <f t="shared" si="38"/>
        <v>41785.452534722222</v>
      </c>
      <c r="T269" s="8" t="str">
        <f t="shared" si="39"/>
        <v>May</v>
      </c>
      <c r="U269" s="8" t="str">
        <f t="shared" si="40"/>
        <v>2014</v>
      </c>
      <c r="V269" s="8">
        <f t="shared" si="41"/>
        <v>41815.452534722222</v>
      </c>
      <c r="W269" s="8" t="str">
        <f t="shared" si="42"/>
        <v>Jun</v>
      </c>
      <c r="X269" s="8" t="str">
        <f t="shared" si="43"/>
        <v>2014</v>
      </c>
      <c r="Y269" s="7">
        <f t="shared" si="44"/>
        <v>30</v>
      </c>
    </row>
    <row r="270" spans="1:25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6">
        <f t="shared" si="36"/>
        <v>111.4</v>
      </c>
      <c r="P270" s="10">
        <f t="shared" si="37"/>
        <v>50.18018018018018</v>
      </c>
      <c r="Q270" t="s">
        <v>8311</v>
      </c>
      <c r="R270" t="s">
        <v>8316</v>
      </c>
      <c r="S270" s="8">
        <f t="shared" si="38"/>
        <v>40809.15252314815</v>
      </c>
      <c r="T270" s="8" t="str">
        <f t="shared" si="39"/>
        <v>Sep</v>
      </c>
      <c r="U270" s="8" t="str">
        <f t="shared" si="40"/>
        <v>2011</v>
      </c>
      <c r="V270" s="8">
        <f t="shared" si="41"/>
        <v>40854.194189814814</v>
      </c>
      <c r="W270" s="8" t="str">
        <f t="shared" si="42"/>
        <v>Nov</v>
      </c>
      <c r="X270" s="8" t="str">
        <f t="shared" si="43"/>
        <v>2011</v>
      </c>
      <c r="Y270" s="7">
        <f t="shared" si="44"/>
        <v>14</v>
      </c>
    </row>
    <row r="271" spans="1:25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6">
        <f t="shared" si="36"/>
        <v>147.23376999999999</v>
      </c>
      <c r="P271" s="10">
        <f t="shared" si="37"/>
        <v>92.251735588972423</v>
      </c>
      <c r="Q271" t="s">
        <v>8311</v>
      </c>
      <c r="R271" t="s">
        <v>8316</v>
      </c>
      <c r="S271" s="8">
        <f t="shared" si="38"/>
        <v>42758.197013888886</v>
      </c>
      <c r="T271" s="8" t="str">
        <f t="shared" si="39"/>
        <v>Jan</v>
      </c>
      <c r="U271" s="8" t="str">
        <f t="shared" si="40"/>
        <v>2017</v>
      </c>
      <c r="V271" s="8">
        <f t="shared" si="41"/>
        <v>42788.197013888886</v>
      </c>
      <c r="W271" s="8" t="str">
        <f t="shared" si="42"/>
        <v>Feb</v>
      </c>
      <c r="X271" s="8" t="str">
        <f t="shared" si="43"/>
        <v>2017</v>
      </c>
      <c r="Y271" s="7">
        <f t="shared" si="44"/>
        <v>30</v>
      </c>
    </row>
    <row r="272" spans="1:25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6">
        <f t="shared" si="36"/>
        <v>152.60869565217391</v>
      </c>
      <c r="P272" s="10">
        <f t="shared" si="37"/>
        <v>57.540983606557376</v>
      </c>
      <c r="Q272" t="s">
        <v>8311</v>
      </c>
      <c r="R272" t="s">
        <v>8316</v>
      </c>
      <c r="S272" s="8">
        <f t="shared" si="38"/>
        <v>40637.866550925923</v>
      </c>
      <c r="T272" s="8" t="str">
        <f t="shared" si="39"/>
        <v>Apr</v>
      </c>
      <c r="U272" s="8" t="str">
        <f t="shared" si="40"/>
        <v>2011</v>
      </c>
      <c r="V272" s="8">
        <f t="shared" si="41"/>
        <v>40688.166666666664</v>
      </c>
      <c r="W272" s="8" t="str">
        <f t="shared" si="42"/>
        <v>May</v>
      </c>
      <c r="X272" s="8" t="str">
        <f t="shared" si="43"/>
        <v>2011</v>
      </c>
      <c r="Y272" s="7">
        <f t="shared" si="44"/>
        <v>19</v>
      </c>
    </row>
    <row r="273" spans="1:25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6">
        <f t="shared" si="36"/>
        <v>104.67999999999999</v>
      </c>
      <c r="P273" s="10">
        <f t="shared" si="37"/>
        <v>109.42160278745645</v>
      </c>
      <c r="Q273" t="s">
        <v>8311</v>
      </c>
      <c r="R273" t="s">
        <v>8316</v>
      </c>
      <c r="S273" s="8">
        <f t="shared" si="38"/>
        <v>41612.10024305556</v>
      </c>
      <c r="T273" s="8" t="str">
        <f t="shared" si="39"/>
        <v>Dec</v>
      </c>
      <c r="U273" s="8" t="str">
        <f t="shared" si="40"/>
        <v>2013</v>
      </c>
      <c r="V273" s="8">
        <f t="shared" si="41"/>
        <v>41641.333333333336</v>
      </c>
      <c r="W273" s="8" t="str">
        <f t="shared" si="42"/>
        <v>Jan</v>
      </c>
      <c r="X273" s="8" t="str">
        <f t="shared" si="43"/>
        <v>2014</v>
      </c>
      <c r="Y273" s="7">
        <f t="shared" si="44"/>
        <v>29</v>
      </c>
    </row>
    <row r="274" spans="1:25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6">
        <f t="shared" si="36"/>
        <v>177.43366666666668</v>
      </c>
      <c r="P274" s="10">
        <f t="shared" si="37"/>
        <v>81.892461538461546</v>
      </c>
      <c r="Q274" t="s">
        <v>8311</v>
      </c>
      <c r="R274" t="s">
        <v>8316</v>
      </c>
      <c r="S274" s="8">
        <f t="shared" si="38"/>
        <v>40235.900358796294</v>
      </c>
      <c r="T274" s="8" t="str">
        <f t="shared" si="39"/>
        <v>Feb</v>
      </c>
      <c r="U274" s="8" t="str">
        <f t="shared" si="40"/>
        <v>2010</v>
      </c>
      <c r="V274" s="8">
        <f t="shared" si="41"/>
        <v>40296.78402777778</v>
      </c>
      <c r="W274" s="8" t="str">
        <f t="shared" si="42"/>
        <v>Apr</v>
      </c>
      <c r="X274" s="8" t="str">
        <f t="shared" si="43"/>
        <v>2010</v>
      </c>
      <c r="Y274" s="7">
        <f t="shared" si="44"/>
        <v>29</v>
      </c>
    </row>
    <row r="275" spans="1:25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6">
        <f t="shared" si="36"/>
        <v>107.7758</v>
      </c>
      <c r="P275" s="10">
        <f t="shared" si="37"/>
        <v>45.667711864406776</v>
      </c>
      <c r="Q275" t="s">
        <v>8311</v>
      </c>
      <c r="R275" t="s">
        <v>8316</v>
      </c>
      <c r="S275" s="8">
        <f t="shared" si="38"/>
        <v>40697.498449074075</v>
      </c>
      <c r="T275" s="8" t="str">
        <f t="shared" si="39"/>
        <v>Jun</v>
      </c>
      <c r="U275" s="8" t="str">
        <f t="shared" si="40"/>
        <v>2011</v>
      </c>
      <c r="V275" s="8">
        <f t="shared" si="41"/>
        <v>40727.498449074075</v>
      </c>
      <c r="W275" s="8" t="str">
        <f t="shared" si="42"/>
        <v>Jul</v>
      </c>
      <c r="X275" s="8" t="str">
        <f t="shared" si="43"/>
        <v>2011</v>
      </c>
      <c r="Y275" s="7">
        <f t="shared" si="44"/>
        <v>30</v>
      </c>
    </row>
    <row r="276" spans="1:25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6">
        <f t="shared" si="36"/>
        <v>156</v>
      </c>
      <c r="P276" s="10">
        <f t="shared" si="37"/>
        <v>55.221238938053098</v>
      </c>
      <c r="Q276" t="s">
        <v>8311</v>
      </c>
      <c r="R276" t="s">
        <v>8316</v>
      </c>
      <c r="S276" s="8">
        <f t="shared" si="38"/>
        <v>40969.912372685183</v>
      </c>
      <c r="T276" s="8" t="str">
        <f t="shared" si="39"/>
        <v>Mar</v>
      </c>
      <c r="U276" s="8" t="str">
        <f t="shared" si="40"/>
        <v>2012</v>
      </c>
      <c r="V276" s="8">
        <f t="shared" si="41"/>
        <v>41004.290972222225</v>
      </c>
      <c r="W276" s="8" t="str">
        <f t="shared" si="42"/>
        <v>Apr</v>
      </c>
      <c r="X276" s="8" t="str">
        <f t="shared" si="43"/>
        <v>2012</v>
      </c>
      <c r="Y276" s="7">
        <f t="shared" si="44"/>
        <v>3</v>
      </c>
    </row>
    <row r="277" spans="1:25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6">
        <f t="shared" si="36"/>
        <v>108.395</v>
      </c>
      <c r="P277" s="10">
        <f t="shared" si="37"/>
        <v>65.298192771084331</v>
      </c>
      <c r="Q277" t="s">
        <v>8311</v>
      </c>
      <c r="R277" t="s">
        <v>8316</v>
      </c>
      <c r="S277" s="8">
        <f t="shared" si="38"/>
        <v>41193.032013888893</v>
      </c>
      <c r="T277" s="8" t="str">
        <f t="shared" si="39"/>
        <v>Oct</v>
      </c>
      <c r="U277" s="8" t="str">
        <f t="shared" si="40"/>
        <v>2012</v>
      </c>
      <c r="V277" s="8">
        <f t="shared" si="41"/>
        <v>41223.073680555557</v>
      </c>
      <c r="W277" s="8" t="str">
        <f t="shared" si="42"/>
        <v>Nov</v>
      </c>
      <c r="X277" s="8" t="str">
        <f t="shared" si="43"/>
        <v>2012</v>
      </c>
      <c r="Y277" s="7">
        <f t="shared" si="44"/>
        <v>30</v>
      </c>
    </row>
    <row r="278" spans="1:25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6">
        <f t="shared" si="36"/>
        <v>147.6</v>
      </c>
      <c r="P278" s="10">
        <f t="shared" si="37"/>
        <v>95.225806451612897</v>
      </c>
      <c r="Q278" t="s">
        <v>8311</v>
      </c>
      <c r="R278" t="s">
        <v>8316</v>
      </c>
      <c r="S278" s="8">
        <f t="shared" si="38"/>
        <v>40967.081874999996</v>
      </c>
      <c r="T278" s="8" t="str">
        <f t="shared" si="39"/>
        <v>Feb</v>
      </c>
      <c r="U278" s="8" t="str">
        <f t="shared" si="40"/>
        <v>2012</v>
      </c>
      <c r="V278" s="8">
        <f t="shared" si="41"/>
        <v>41027.040208333332</v>
      </c>
      <c r="W278" s="8" t="str">
        <f t="shared" si="42"/>
        <v>Apr</v>
      </c>
      <c r="X278" s="8" t="str">
        <f t="shared" si="43"/>
        <v>2012</v>
      </c>
      <c r="Y278" s="7">
        <f t="shared" si="44"/>
        <v>28</v>
      </c>
    </row>
    <row r="279" spans="1:25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6">
        <f t="shared" si="36"/>
        <v>110.38153846153847</v>
      </c>
      <c r="P279" s="10">
        <f t="shared" si="37"/>
        <v>75.444794952681391</v>
      </c>
      <c r="Q279" t="s">
        <v>8311</v>
      </c>
      <c r="R279" t="s">
        <v>8316</v>
      </c>
      <c r="S279" s="8">
        <f t="shared" si="38"/>
        <v>42117.891423611116</v>
      </c>
      <c r="T279" s="8" t="str">
        <f t="shared" si="39"/>
        <v>Apr</v>
      </c>
      <c r="U279" s="8" t="str">
        <f t="shared" si="40"/>
        <v>2015</v>
      </c>
      <c r="V279" s="8">
        <f t="shared" si="41"/>
        <v>42147.891423611116</v>
      </c>
      <c r="W279" s="8" t="str">
        <f t="shared" si="42"/>
        <v>May</v>
      </c>
      <c r="X279" s="8" t="str">
        <f t="shared" si="43"/>
        <v>2015</v>
      </c>
      <c r="Y279" s="7">
        <f t="shared" si="44"/>
        <v>30</v>
      </c>
    </row>
    <row r="280" spans="1:25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6">
        <f t="shared" si="36"/>
        <v>150.34814814814814</v>
      </c>
      <c r="P280" s="10">
        <f t="shared" si="37"/>
        <v>97.816867469879512</v>
      </c>
      <c r="Q280" t="s">
        <v>8311</v>
      </c>
      <c r="R280" t="s">
        <v>8316</v>
      </c>
      <c r="S280" s="8">
        <f t="shared" si="38"/>
        <v>41164.040960648148</v>
      </c>
      <c r="T280" s="8" t="str">
        <f t="shared" si="39"/>
        <v>Sep</v>
      </c>
      <c r="U280" s="8" t="str">
        <f t="shared" si="40"/>
        <v>2012</v>
      </c>
      <c r="V280" s="8">
        <f t="shared" si="41"/>
        <v>41194.040960648148</v>
      </c>
      <c r="W280" s="8" t="str">
        <f t="shared" si="42"/>
        <v>Oct</v>
      </c>
      <c r="X280" s="8" t="str">
        <f t="shared" si="43"/>
        <v>2012</v>
      </c>
      <c r="Y280" s="7">
        <f t="shared" si="44"/>
        <v>30</v>
      </c>
    </row>
    <row r="281" spans="1:25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6">
        <f t="shared" si="36"/>
        <v>157.31829411764707</v>
      </c>
      <c r="P281" s="10">
        <f t="shared" si="37"/>
        <v>87.685606557377056</v>
      </c>
      <c r="Q281" t="s">
        <v>8311</v>
      </c>
      <c r="R281" t="s">
        <v>8316</v>
      </c>
      <c r="S281" s="8">
        <f t="shared" si="38"/>
        <v>42759.244166666671</v>
      </c>
      <c r="T281" s="8" t="str">
        <f t="shared" si="39"/>
        <v>Jan</v>
      </c>
      <c r="U281" s="8" t="str">
        <f t="shared" si="40"/>
        <v>2017</v>
      </c>
      <c r="V281" s="8">
        <f t="shared" si="41"/>
        <v>42793.084027777775</v>
      </c>
      <c r="W281" s="8" t="str">
        <f t="shared" si="42"/>
        <v>Feb</v>
      </c>
      <c r="X281" s="8" t="str">
        <f t="shared" si="43"/>
        <v>2017</v>
      </c>
      <c r="Y281" s="7">
        <f t="shared" si="44"/>
        <v>2</v>
      </c>
    </row>
    <row r="282" spans="1:25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6">
        <f t="shared" si="36"/>
        <v>156.14400000000001</v>
      </c>
      <c r="P282" s="10">
        <f t="shared" si="37"/>
        <v>54.748948106591868</v>
      </c>
      <c r="Q282" t="s">
        <v>8311</v>
      </c>
      <c r="R282" t="s">
        <v>8316</v>
      </c>
      <c r="S282" s="8">
        <f t="shared" si="38"/>
        <v>41744.590682870366</v>
      </c>
      <c r="T282" s="8" t="str">
        <f t="shared" si="39"/>
        <v>Apr</v>
      </c>
      <c r="U282" s="8" t="str">
        <f t="shared" si="40"/>
        <v>2014</v>
      </c>
      <c r="V282" s="8">
        <f t="shared" si="41"/>
        <v>41789.590682870366</v>
      </c>
      <c r="W282" s="8" t="str">
        <f t="shared" si="42"/>
        <v>May</v>
      </c>
      <c r="X282" s="8" t="str">
        <f t="shared" si="43"/>
        <v>2014</v>
      </c>
      <c r="Y282" s="7">
        <f t="shared" si="44"/>
        <v>14</v>
      </c>
    </row>
    <row r="283" spans="1:25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6">
        <f t="shared" si="36"/>
        <v>120.58763636363636</v>
      </c>
      <c r="P283" s="10">
        <f t="shared" si="37"/>
        <v>83.953417721518989</v>
      </c>
      <c r="Q283" t="s">
        <v>8311</v>
      </c>
      <c r="R283" t="s">
        <v>8316</v>
      </c>
      <c r="S283" s="8">
        <f t="shared" si="38"/>
        <v>39950.163344907407</v>
      </c>
      <c r="T283" s="8" t="str">
        <f t="shared" si="39"/>
        <v>May</v>
      </c>
      <c r="U283" s="8" t="str">
        <f t="shared" si="40"/>
        <v>2009</v>
      </c>
      <c r="V283" s="8">
        <f t="shared" si="41"/>
        <v>40035.80972222222</v>
      </c>
      <c r="W283" s="8" t="str">
        <f t="shared" si="42"/>
        <v>Aug</v>
      </c>
      <c r="X283" s="8" t="str">
        <f t="shared" si="43"/>
        <v>2009</v>
      </c>
      <c r="Y283" s="7">
        <f t="shared" si="44"/>
        <v>25</v>
      </c>
    </row>
    <row r="284" spans="1:25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6">
        <f t="shared" si="36"/>
        <v>101.18888888888888</v>
      </c>
      <c r="P284" s="10">
        <f t="shared" si="37"/>
        <v>254.38547486033519</v>
      </c>
      <c r="Q284" t="s">
        <v>8311</v>
      </c>
      <c r="R284" t="s">
        <v>8316</v>
      </c>
      <c r="S284" s="8">
        <f t="shared" si="38"/>
        <v>40194.920046296298</v>
      </c>
      <c r="T284" s="8" t="str">
        <f t="shared" si="39"/>
        <v>Jan</v>
      </c>
      <c r="U284" s="8" t="str">
        <f t="shared" si="40"/>
        <v>2010</v>
      </c>
      <c r="V284" s="8">
        <f t="shared" si="41"/>
        <v>40231.916666666664</v>
      </c>
      <c r="W284" s="8" t="str">
        <f t="shared" si="42"/>
        <v>Feb</v>
      </c>
      <c r="X284" s="8" t="str">
        <f t="shared" si="43"/>
        <v>2010</v>
      </c>
      <c r="Y284" s="7">
        <f t="shared" si="44"/>
        <v>5</v>
      </c>
    </row>
    <row r="285" spans="1:25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6">
        <f t="shared" si="36"/>
        <v>114.27249999999999</v>
      </c>
      <c r="P285" s="10">
        <f t="shared" si="37"/>
        <v>101.8269801980198</v>
      </c>
      <c r="Q285" t="s">
        <v>8311</v>
      </c>
      <c r="R285" t="s">
        <v>8316</v>
      </c>
      <c r="S285" s="8">
        <f t="shared" si="38"/>
        <v>40675.71</v>
      </c>
      <c r="T285" s="8" t="str">
        <f t="shared" si="39"/>
        <v>May</v>
      </c>
      <c r="U285" s="8" t="str">
        <f t="shared" si="40"/>
        <v>2011</v>
      </c>
      <c r="V285" s="8">
        <f t="shared" si="41"/>
        <v>40695.207638888889</v>
      </c>
      <c r="W285" s="8" t="str">
        <f t="shared" si="42"/>
        <v>Jun</v>
      </c>
      <c r="X285" s="8" t="str">
        <f t="shared" si="43"/>
        <v>2011</v>
      </c>
      <c r="Y285" s="7">
        <f t="shared" si="44"/>
        <v>19</v>
      </c>
    </row>
    <row r="286" spans="1:25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6">
        <f t="shared" si="36"/>
        <v>104.62615</v>
      </c>
      <c r="P286" s="10">
        <f t="shared" si="37"/>
        <v>55.066394736842106</v>
      </c>
      <c r="Q286" t="s">
        <v>8311</v>
      </c>
      <c r="R286" t="s">
        <v>8316</v>
      </c>
      <c r="S286" s="8">
        <f t="shared" si="38"/>
        <v>40904.738194444442</v>
      </c>
      <c r="T286" s="8" t="str">
        <f t="shared" si="39"/>
        <v>Dec</v>
      </c>
      <c r="U286" s="8" t="str">
        <f t="shared" si="40"/>
        <v>2011</v>
      </c>
      <c r="V286" s="8">
        <f t="shared" si="41"/>
        <v>40929.738194444442</v>
      </c>
      <c r="W286" s="8" t="str">
        <f t="shared" si="42"/>
        <v>Jan</v>
      </c>
      <c r="X286" s="8" t="str">
        <f t="shared" si="43"/>
        <v>2012</v>
      </c>
      <c r="Y286" s="7">
        <f t="shared" si="44"/>
        <v>25</v>
      </c>
    </row>
    <row r="287" spans="1:25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6">
        <f t="shared" si="36"/>
        <v>228.82507142857142</v>
      </c>
      <c r="P287" s="10">
        <f t="shared" si="37"/>
        <v>56.901438721136763</v>
      </c>
      <c r="Q287" t="s">
        <v>8311</v>
      </c>
      <c r="R287" t="s">
        <v>8316</v>
      </c>
      <c r="S287" s="8">
        <f t="shared" si="38"/>
        <v>41506.756111111114</v>
      </c>
      <c r="T287" s="8" t="str">
        <f t="shared" si="39"/>
        <v>Aug</v>
      </c>
      <c r="U287" s="8" t="str">
        <f t="shared" si="40"/>
        <v>2013</v>
      </c>
      <c r="V287" s="8">
        <f t="shared" si="41"/>
        <v>41536.756111111114</v>
      </c>
      <c r="W287" s="8" t="str">
        <f t="shared" si="42"/>
        <v>Sep</v>
      </c>
      <c r="X287" s="8" t="str">
        <f t="shared" si="43"/>
        <v>2013</v>
      </c>
      <c r="Y287" s="7">
        <f t="shared" si="44"/>
        <v>30</v>
      </c>
    </row>
    <row r="288" spans="1:25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6">
        <f t="shared" si="36"/>
        <v>109.15333333333332</v>
      </c>
      <c r="P288" s="10">
        <f t="shared" si="37"/>
        <v>121.28148148148148</v>
      </c>
      <c r="Q288" t="s">
        <v>8311</v>
      </c>
      <c r="R288" t="s">
        <v>8316</v>
      </c>
      <c r="S288" s="8">
        <f t="shared" si="38"/>
        <v>41313.816249999996</v>
      </c>
      <c r="T288" s="8" t="str">
        <f t="shared" si="39"/>
        <v>Feb</v>
      </c>
      <c r="U288" s="8" t="str">
        <f t="shared" si="40"/>
        <v>2013</v>
      </c>
      <c r="V288" s="8">
        <f t="shared" si="41"/>
        <v>41358.774583333332</v>
      </c>
      <c r="W288" s="8" t="str">
        <f t="shared" si="42"/>
        <v>Mar</v>
      </c>
      <c r="X288" s="8" t="str">
        <f t="shared" si="43"/>
        <v>2013</v>
      </c>
      <c r="Y288" s="7">
        <f t="shared" si="44"/>
        <v>13</v>
      </c>
    </row>
    <row r="289" spans="1:25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6">
        <f t="shared" si="36"/>
        <v>176.29999999999998</v>
      </c>
      <c r="P289" s="10">
        <f t="shared" si="37"/>
        <v>91.189655172413794</v>
      </c>
      <c r="Q289" t="s">
        <v>8311</v>
      </c>
      <c r="R289" t="s">
        <v>8316</v>
      </c>
      <c r="S289" s="8">
        <f t="shared" si="38"/>
        <v>41184.277986111112</v>
      </c>
      <c r="T289" s="8" t="str">
        <f t="shared" si="39"/>
        <v>Oct</v>
      </c>
      <c r="U289" s="8" t="str">
        <f t="shared" si="40"/>
        <v>2012</v>
      </c>
      <c r="V289" s="8">
        <f t="shared" si="41"/>
        <v>41215.166666666664</v>
      </c>
      <c r="W289" s="8" t="str">
        <f t="shared" si="42"/>
        <v>Nov</v>
      </c>
      <c r="X289" s="8" t="str">
        <f t="shared" si="43"/>
        <v>2012</v>
      </c>
      <c r="Y289" s="7">
        <f t="shared" si="44"/>
        <v>30</v>
      </c>
    </row>
    <row r="290" spans="1:25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6">
        <f t="shared" si="36"/>
        <v>103.21061999999999</v>
      </c>
      <c r="P290" s="10">
        <f t="shared" si="37"/>
        <v>115.44812080536913</v>
      </c>
      <c r="Q290" t="s">
        <v>8311</v>
      </c>
      <c r="R290" t="s">
        <v>8316</v>
      </c>
      <c r="S290" s="8">
        <f t="shared" si="38"/>
        <v>41051.168900462959</v>
      </c>
      <c r="T290" s="8" t="str">
        <f t="shared" si="39"/>
        <v>May</v>
      </c>
      <c r="U290" s="8" t="str">
        <f t="shared" si="40"/>
        <v>2012</v>
      </c>
      <c r="V290" s="8">
        <f t="shared" si="41"/>
        <v>41086.168900462959</v>
      </c>
      <c r="W290" s="8" t="str">
        <f t="shared" si="42"/>
        <v>Jun</v>
      </c>
      <c r="X290" s="8" t="str">
        <f t="shared" si="43"/>
        <v>2012</v>
      </c>
      <c r="Y290" s="7">
        <f t="shared" si="44"/>
        <v>4</v>
      </c>
    </row>
    <row r="291" spans="1:25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6">
        <f t="shared" si="36"/>
        <v>104.82000000000001</v>
      </c>
      <c r="P291" s="10">
        <f t="shared" si="37"/>
        <v>67.771551724137936</v>
      </c>
      <c r="Q291" t="s">
        <v>8311</v>
      </c>
      <c r="R291" t="s">
        <v>8316</v>
      </c>
      <c r="S291" s="8">
        <f t="shared" si="38"/>
        <v>41550.456412037034</v>
      </c>
      <c r="T291" s="8" t="str">
        <f t="shared" si="39"/>
        <v>Oct</v>
      </c>
      <c r="U291" s="8" t="str">
        <f t="shared" si="40"/>
        <v>2013</v>
      </c>
      <c r="V291" s="8">
        <f t="shared" si="41"/>
        <v>41580.456412037034</v>
      </c>
      <c r="W291" s="8" t="str">
        <f t="shared" si="42"/>
        <v>Nov</v>
      </c>
      <c r="X291" s="8" t="str">
        <f t="shared" si="43"/>
        <v>2013</v>
      </c>
      <c r="Y291" s="7">
        <f t="shared" si="44"/>
        <v>30</v>
      </c>
    </row>
    <row r="292" spans="1:25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6">
        <f t="shared" si="36"/>
        <v>106.68444444444445</v>
      </c>
      <c r="P292" s="10">
        <f t="shared" si="37"/>
        <v>28.576190476190476</v>
      </c>
      <c r="Q292" t="s">
        <v>8311</v>
      </c>
      <c r="R292" t="s">
        <v>8316</v>
      </c>
      <c r="S292" s="8">
        <f t="shared" si="38"/>
        <v>40526.36917824074</v>
      </c>
      <c r="T292" s="8" t="str">
        <f t="shared" si="39"/>
        <v>Dec</v>
      </c>
      <c r="U292" s="8" t="str">
        <f t="shared" si="40"/>
        <v>2010</v>
      </c>
      <c r="V292" s="8">
        <f t="shared" si="41"/>
        <v>40576.332638888889</v>
      </c>
      <c r="W292" s="8" t="str">
        <f t="shared" si="42"/>
        <v>Feb</v>
      </c>
      <c r="X292" s="8" t="str">
        <f t="shared" si="43"/>
        <v>2011</v>
      </c>
      <c r="Y292" s="7">
        <f t="shared" si="44"/>
        <v>18</v>
      </c>
    </row>
    <row r="293" spans="1:25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6">
        <f t="shared" si="36"/>
        <v>120.02</v>
      </c>
      <c r="P293" s="10">
        <f t="shared" si="37"/>
        <v>46.8828125</v>
      </c>
      <c r="Q293" t="s">
        <v>8311</v>
      </c>
      <c r="R293" t="s">
        <v>8316</v>
      </c>
      <c r="S293" s="8">
        <f t="shared" si="38"/>
        <v>41376.769050925926</v>
      </c>
      <c r="T293" s="8" t="str">
        <f t="shared" si="39"/>
        <v>Apr</v>
      </c>
      <c r="U293" s="8" t="str">
        <f t="shared" si="40"/>
        <v>2013</v>
      </c>
      <c r="V293" s="8">
        <f t="shared" si="41"/>
        <v>41395.000694444447</v>
      </c>
      <c r="W293" s="8" t="str">
        <f t="shared" si="42"/>
        <v>May</v>
      </c>
      <c r="X293" s="8" t="str">
        <f t="shared" si="43"/>
        <v>2013</v>
      </c>
      <c r="Y293" s="7">
        <f t="shared" si="44"/>
        <v>18</v>
      </c>
    </row>
    <row r="294" spans="1:25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6">
        <f t="shared" si="36"/>
        <v>101.50693333333334</v>
      </c>
      <c r="P294" s="10">
        <f t="shared" si="37"/>
        <v>154.42231237322514</v>
      </c>
      <c r="Q294" t="s">
        <v>8311</v>
      </c>
      <c r="R294" t="s">
        <v>8316</v>
      </c>
      <c r="S294" s="8">
        <f t="shared" si="38"/>
        <v>40812.803229166668</v>
      </c>
      <c r="T294" s="8" t="str">
        <f t="shared" si="39"/>
        <v>Sep</v>
      </c>
      <c r="U294" s="8" t="str">
        <f t="shared" si="40"/>
        <v>2011</v>
      </c>
      <c r="V294" s="8">
        <f t="shared" si="41"/>
        <v>40845.165972222225</v>
      </c>
      <c r="W294" s="8" t="str">
        <f t="shared" si="42"/>
        <v>Oct</v>
      </c>
      <c r="X294" s="8" t="str">
        <f t="shared" si="43"/>
        <v>2011</v>
      </c>
      <c r="Y294" s="7">
        <f t="shared" si="44"/>
        <v>1</v>
      </c>
    </row>
    <row r="295" spans="1:25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6">
        <f t="shared" si="36"/>
        <v>101.38461538461539</v>
      </c>
      <c r="P295" s="10">
        <f t="shared" si="37"/>
        <v>201.22137404580153</v>
      </c>
      <c r="Q295" t="s">
        <v>8311</v>
      </c>
      <c r="R295" t="s">
        <v>8316</v>
      </c>
      <c r="S295" s="8">
        <f t="shared" si="38"/>
        <v>41719.667986111112</v>
      </c>
      <c r="T295" s="8" t="str">
        <f t="shared" si="39"/>
        <v>Mar</v>
      </c>
      <c r="U295" s="8" t="str">
        <f t="shared" si="40"/>
        <v>2014</v>
      </c>
      <c r="V295" s="8">
        <f t="shared" si="41"/>
        <v>41749.667986111112</v>
      </c>
      <c r="W295" s="8" t="str">
        <f t="shared" si="42"/>
        <v>Apr</v>
      </c>
      <c r="X295" s="8" t="str">
        <f t="shared" si="43"/>
        <v>2014</v>
      </c>
      <c r="Y295" s="7">
        <f t="shared" si="44"/>
        <v>30</v>
      </c>
    </row>
    <row r="296" spans="1:25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6">
        <f t="shared" si="36"/>
        <v>100</v>
      </c>
      <c r="P296" s="10">
        <f t="shared" si="37"/>
        <v>100</v>
      </c>
      <c r="Q296" t="s">
        <v>8311</v>
      </c>
      <c r="R296" t="s">
        <v>8316</v>
      </c>
      <c r="S296" s="8">
        <f t="shared" si="38"/>
        <v>40343.084421296298</v>
      </c>
      <c r="T296" s="8" t="str">
        <f t="shared" si="39"/>
        <v>Jun</v>
      </c>
      <c r="U296" s="8" t="str">
        <f t="shared" si="40"/>
        <v>2010</v>
      </c>
      <c r="V296" s="8">
        <f t="shared" si="41"/>
        <v>40378.666666666664</v>
      </c>
      <c r="W296" s="8" t="str">
        <f t="shared" si="42"/>
        <v>Jul</v>
      </c>
      <c r="X296" s="8" t="str">
        <f t="shared" si="43"/>
        <v>2010</v>
      </c>
      <c r="Y296" s="7">
        <f t="shared" si="44"/>
        <v>4</v>
      </c>
    </row>
    <row r="297" spans="1:25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6">
        <f t="shared" si="36"/>
        <v>133.10911999999999</v>
      </c>
      <c r="P297" s="10">
        <f t="shared" si="37"/>
        <v>100.08204511278196</v>
      </c>
      <c r="Q297" t="s">
        <v>8311</v>
      </c>
      <c r="R297" t="s">
        <v>8316</v>
      </c>
      <c r="S297" s="8">
        <f t="shared" si="38"/>
        <v>41519.004733796297</v>
      </c>
      <c r="T297" s="8" t="str">
        <f t="shared" si="39"/>
        <v>Sep</v>
      </c>
      <c r="U297" s="8" t="str">
        <f t="shared" si="40"/>
        <v>2013</v>
      </c>
      <c r="V297" s="8">
        <f t="shared" si="41"/>
        <v>41579</v>
      </c>
      <c r="W297" s="8" t="str">
        <f t="shared" si="42"/>
        <v>Nov</v>
      </c>
      <c r="X297" s="8" t="str">
        <f t="shared" si="43"/>
        <v>2013</v>
      </c>
      <c r="Y297" s="7">
        <f t="shared" si="44"/>
        <v>28</v>
      </c>
    </row>
    <row r="298" spans="1:25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6">
        <f t="shared" si="36"/>
        <v>118.72620000000001</v>
      </c>
      <c r="P298" s="10">
        <f t="shared" si="37"/>
        <v>230.08953488372092</v>
      </c>
      <c r="Q298" t="s">
        <v>8311</v>
      </c>
      <c r="R298" t="s">
        <v>8316</v>
      </c>
      <c r="S298" s="8">
        <f t="shared" si="38"/>
        <v>41134.475497685184</v>
      </c>
      <c r="T298" s="8" t="str">
        <f t="shared" si="39"/>
        <v>Aug</v>
      </c>
      <c r="U298" s="8" t="str">
        <f t="shared" si="40"/>
        <v>2012</v>
      </c>
      <c r="V298" s="8">
        <f t="shared" si="41"/>
        <v>41159.475497685184</v>
      </c>
      <c r="W298" s="8" t="str">
        <f t="shared" si="42"/>
        <v>Sep</v>
      </c>
      <c r="X298" s="8" t="str">
        <f t="shared" si="43"/>
        <v>2012</v>
      </c>
      <c r="Y298" s="7">
        <f t="shared" si="44"/>
        <v>25</v>
      </c>
    </row>
    <row r="299" spans="1:25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6">
        <f t="shared" si="36"/>
        <v>100.64</v>
      </c>
      <c r="P299" s="10">
        <f t="shared" si="37"/>
        <v>141.74647887323943</v>
      </c>
      <c r="Q299" t="s">
        <v>8311</v>
      </c>
      <c r="R299" t="s">
        <v>8316</v>
      </c>
      <c r="S299" s="8">
        <f t="shared" si="38"/>
        <v>42089.72802083334</v>
      </c>
      <c r="T299" s="8" t="str">
        <f t="shared" si="39"/>
        <v>Mar</v>
      </c>
      <c r="U299" s="8" t="str">
        <f t="shared" si="40"/>
        <v>2015</v>
      </c>
      <c r="V299" s="8">
        <f t="shared" si="41"/>
        <v>42125.165972222225</v>
      </c>
      <c r="W299" s="8" t="str">
        <f t="shared" si="42"/>
        <v>May</v>
      </c>
      <c r="X299" s="8" t="str">
        <f t="shared" si="43"/>
        <v>2015</v>
      </c>
      <c r="Y299" s="7">
        <f t="shared" si="44"/>
        <v>4</v>
      </c>
    </row>
    <row r="300" spans="1:25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6">
        <f t="shared" si="36"/>
        <v>108.93241269841269</v>
      </c>
      <c r="P300" s="10">
        <f t="shared" si="37"/>
        <v>56.344351395730705</v>
      </c>
      <c r="Q300" t="s">
        <v>8311</v>
      </c>
      <c r="R300" t="s">
        <v>8316</v>
      </c>
      <c r="S300" s="8">
        <f t="shared" si="38"/>
        <v>41709.463518518518</v>
      </c>
      <c r="T300" s="8" t="str">
        <f t="shared" si="39"/>
        <v>Mar</v>
      </c>
      <c r="U300" s="8" t="str">
        <f t="shared" si="40"/>
        <v>2014</v>
      </c>
      <c r="V300" s="8">
        <f t="shared" si="41"/>
        <v>41768.875</v>
      </c>
      <c r="W300" s="8" t="str">
        <f t="shared" si="42"/>
        <v>May</v>
      </c>
      <c r="X300" s="8" t="str">
        <f t="shared" si="43"/>
        <v>2014</v>
      </c>
      <c r="Y300" s="7">
        <f t="shared" si="44"/>
        <v>28</v>
      </c>
    </row>
    <row r="301" spans="1:25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6">
        <f t="shared" si="36"/>
        <v>178.95250000000001</v>
      </c>
      <c r="P301" s="10">
        <f t="shared" si="37"/>
        <v>73.341188524590166</v>
      </c>
      <c r="Q301" t="s">
        <v>8311</v>
      </c>
      <c r="R301" t="s">
        <v>8316</v>
      </c>
      <c r="S301" s="8">
        <f t="shared" si="38"/>
        <v>40469.225231481483</v>
      </c>
      <c r="T301" s="8" t="str">
        <f t="shared" si="39"/>
        <v>Oct</v>
      </c>
      <c r="U301" s="8" t="str">
        <f t="shared" si="40"/>
        <v>2010</v>
      </c>
      <c r="V301" s="8">
        <f t="shared" si="41"/>
        <v>40499.266898148147</v>
      </c>
      <c r="W301" s="8" t="str">
        <f t="shared" si="42"/>
        <v>Nov</v>
      </c>
      <c r="X301" s="8" t="str">
        <f t="shared" si="43"/>
        <v>2010</v>
      </c>
      <c r="Y301" s="7">
        <f t="shared" si="44"/>
        <v>30</v>
      </c>
    </row>
    <row r="302" spans="1:25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6">
        <f t="shared" si="36"/>
        <v>101.72264</v>
      </c>
      <c r="P302" s="10">
        <f t="shared" si="37"/>
        <v>85.337785234899329</v>
      </c>
      <c r="Q302" t="s">
        <v>8311</v>
      </c>
      <c r="R302" t="s">
        <v>8316</v>
      </c>
      <c r="S302" s="8">
        <f t="shared" si="38"/>
        <v>40626.959930555553</v>
      </c>
      <c r="T302" s="8" t="str">
        <f t="shared" si="39"/>
        <v>Mar</v>
      </c>
      <c r="U302" s="8" t="str">
        <f t="shared" si="40"/>
        <v>2011</v>
      </c>
      <c r="V302" s="8">
        <f t="shared" si="41"/>
        <v>40657.959930555553</v>
      </c>
      <c r="W302" s="8" t="str">
        <f t="shared" si="42"/>
        <v>Apr</v>
      </c>
      <c r="X302" s="8" t="str">
        <f t="shared" si="43"/>
        <v>2011</v>
      </c>
      <c r="Y302" s="7">
        <f t="shared" si="44"/>
        <v>31</v>
      </c>
    </row>
    <row r="303" spans="1:25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6">
        <f t="shared" si="36"/>
        <v>118.73499999999999</v>
      </c>
      <c r="P303" s="10">
        <f t="shared" si="37"/>
        <v>61.496215139442228</v>
      </c>
      <c r="Q303" t="s">
        <v>8311</v>
      </c>
      <c r="R303" t="s">
        <v>8316</v>
      </c>
      <c r="S303" s="8">
        <f t="shared" si="38"/>
        <v>41312.737673611111</v>
      </c>
      <c r="T303" s="8" t="str">
        <f t="shared" si="39"/>
        <v>Feb</v>
      </c>
      <c r="U303" s="8" t="str">
        <f t="shared" si="40"/>
        <v>2013</v>
      </c>
      <c r="V303" s="8">
        <f t="shared" si="41"/>
        <v>41352.696006944447</v>
      </c>
      <c r="W303" s="8" t="str">
        <f t="shared" si="42"/>
        <v>Mar</v>
      </c>
      <c r="X303" s="8" t="str">
        <f t="shared" si="43"/>
        <v>2013</v>
      </c>
      <c r="Y303" s="7">
        <f t="shared" si="44"/>
        <v>8</v>
      </c>
    </row>
    <row r="304" spans="1:25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6">
        <f t="shared" si="36"/>
        <v>100.46</v>
      </c>
      <c r="P304" s="10">
        <f t="shared" si="37"/>
        <v>93.018518518518519</v>
      </c>
      <c r="Q304" t="s">
        <v>8311</v>
      </c>
      <c r="R304" t="s">
        <v>8316</v>
      </c>
      <c r="S304" s="8">
        <f t="shared" si="38"/>
        <v>40933.856921296298</v>
      </c>
      <c r="T304" s="8" t="str">
        <f t="shared" si="39"/>
        <v>Jan</v>
      </c>
      <c r="U304" s="8" t="str">
        <f t="shared" si="40"/>
        <v>2012</v>
      </c>
      <c r="V304" s="8">
        <f t="shared" si="41"/>
        <v>40963.856921296298</v>
      </c>
      <c r="W304" s="8" t="str">
        <f t="shared" si="42"/>
        <v>Feb</v>
      </c>
      <c r="X304" s="8" t="str">
        <f t="shared" si="43"/>
        <v>2012</v>
      </c>
      <c r="Y304" s="7">
        <f t="shared" si="44"/>
        <v>30</v>
      </c>
    </row>
    <row r="305" spans="1:25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6">
        <f t="shared" si="36"/>
        <v>137.46666666666667</v>
      </c>
      <c r="P305" s="10">
        <f t="shared" si="37"/>
        <v>50.292682926829265</v>
      </c>
      <c r="Q305" t="s">
        <v>8311</v>
      </c>
      <c r="R305" t="s">
        <v>8316</v>
      </c>
      <c r="S305" s="8">
        <f t="shared" si="38"/>
        <v>41032.071134259262</v>
      </c>
      <c r="T305" s="8" t="str">
        <f t="shared" si="39"/>
        <v>May</v>
      </c>
      <c r="U305" s="8" t="str">
        <f t="shared" si="40"/>
        <v>2012</v>
      </c>
      <c r="V305" s="8">
        <f t="shared" si="41"/>
        <v>41062.071134259262</v>
      </c>
      <c r="W305" s="8" t="str">
        <f t="shared" si="42"/>
        <v>Jun</v>
      </c>
      <c r="X305" s="8" t="str">
        <f t="shared" si="43"/>
        <v>2012</v>
      </c>
      <c r="Y305" s="7">
        <f t="shared" si="44"/>
        <v>30</v>
      </c>
    </row>
    <row r="306" spans="1:25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6">
        <f t="shared" si="36"/>
        <v>231.64705882352939</v>
      </c>
      <c r="P306" s="10">
        <f t="shared" si="37"/>
        <v>106.43243243243244</v>
      </c>
      <c r="Q306" t="s">
        <v>8311</v>
      </c>
      <c r="R306" t="s">
        <v>8316</v>
      </c>
      <c r="S306" s="8">
        <f t="shared" si="38"/>
        <v>41114.094872685186</v>
      </c>
      <c r="T306" s="8" t="str">
        <f t="shared" si="39"/>
        <v>Jul</v>
      </c>
      <c r="U306" s="8" t="str">
        <f t="shared" si="40"/>
        <v>2012</v>
      </c>
      <c r="V306" s="8">
        <f t="shared" si="41"/>
        <v>41153.083333333336</v>
      </c>
      <c r="W306" s="8" t="str">
        <f t="shared" si="42"/>
        <v>Sep</v>
      </c>
      <c r="X306" s="8" t="str">
        <f t="shared" si="43"/>
        <v>2012</v>
      </c>
      <c r="Y306" s="7">
        <f t="shared" si="44"/>
        <v>7</v>
      </c>
    </row>
    <row r="307" spans="1:25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6">
        <f t="shared" si="36"/>
        <v>130.33333333333331</v>
      </c>
      <c r="P307" s="10">
        <f t="shared" si="37"/>
        <v>51.719576719576722</v>
      </c>
      <c r="Q307" t="s">
        <v>8311</v>
      </c>
      <c r="R307" t="s">
        <v>8316</v>
      </c>
      <c r="S307" s="8">
        <f t="shared" si="38"/>
        <v>40948.630196759259</v>
      </c>
      <c r="T307" s="8" t="str">
        <f t="shared" si="39"/>
        <v>Feb</v>
      </c>
      <c r="U307" s="8" t="str">
        <f t="shared" si="40"/>
        <v>2012</v>
      </c>
      <c r="V307" s="8">
        <f t="shared" si="41"/>
        <v>40978.630196759259</v>
      </c>
      <c r="W307" s="8" t="str">
        <f t="shared" si="42"/>
        <v>Mar</v>
      </c>
      <c r="X307" s="8" t="str">
        <f t="shared" si="43"/>
        <v>2012</v>
      </c>
      <c r="Y307" s="7">
        <f t="shared" si="44"/>
        <v>30</v>
      </c>
    </row>
    <row r="308" spans="1:25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6">
        <f t="shared" si="36"/>
        <v>292.89999999999998</v>
      </c>
      <c r="P308" s="10">
        <f t="shared" si="37"/>
        <v>36.612499999999997</v>
      </c>
      <c r="Q308" t="s">
        <v>8311</v>
      </c>
      <c r="R308" t="s">
        <v>8316</v>
      </c>
      <c r="S308" s="8">
        <f t="shared" si="38"/>
        <v>41333.837187500001</v>
      </c>
      <c r="T308" s="8" t="str">
        <f t="shared" si="39"/>
        <v>Feb</v>
      </c>
      <c r="U308" s="8" t="str">
        <f t="shared" si="40"/>
        <v>2013</v>
      </c>
      <c r="V308" s="8">
        <f t="shared" si="41"/>
        <v>41353.795520833337</v>
      </c>
      <c r="W308" s="8" t="str">
        <f t="shared" si="42"/>
        <v>Mar</v>
      </c>
      <c r="X308" s="8" t="str">
        <f t="shared" si="43"/>
        <v>2013</v>
      </c>
      <c r="Y308" s="7">
        <f t="shared" si="44"/>
        <v>19</v>
      </c>
    </row>
    <row r="309" spans="1:25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6">
        <f t="shared" si="36"/>
        <v>111.31818181818183</v>
      </c>
      <c r="P309" s="10">
        <f t="shared" si="37"/>
        <v>42.517361111111114</v>
      </c>
      <c r="Q309" t="s">
        <v>8311</v>
      </c>
      <c r="R309" t="s">
        <v>8316</v>
      </c>
      <c r="S309" s="8">
        <f t="shared" si="38"/>
        <v>41282.944456018515</v>
      </c>
      <c r="T309" s="8" t="str">
        <f t="shared" si="39"/>
        <v>Jan</v>
      </c>
      <c r="U309" s="8" t="str">
        <f t="shared" si="40"/>
        <v>2013</v>
      </c>
      <c r="V309" s="8">
        <f t="shared" si="41"/>
        <v>41312.944456018515</v>
      </c>
      <c r="W309" s="8" t="str">
        <f t="shared" si="42"/>
        <v>Feb</v>
      </c>
      <c r="X309" s="8" t="str">
        <f t="shared" si="43"/>
        <v>2013</v>
      </c>
      <c r="Y309" s="7">
        <f t="shared" si="44"/>
        <v>30</v>
      </c>
    </row>
    <row r="310" spans="1:25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6">
        <f t="shared" si="36"/>
        <v>105.56666666666668</v>
      </c>
      <c r="P310" s="10">
        <f t="shared" si="37"/>
        <v>62.712871287128714</v>
      </c>
      <c r="Q310" t="s">
        <v>8311</v>
      </c>
      <c r="R310" t="s">
        <v>8316</v>
      </c>
      <c r="S310" s="8">
        <f t="shared" si="38"/>
        <v>40567.694560185184</v>
      </c>
      <c r="T310" s="8" t="str">
        <f t="shared" si="39"/>
        <v>Jan</v>
      </c>
      <c r="U310" s="8" t="str">
        <f t="shared" si="40"/>
        <v>2011</v>
      </c>
      <c r="V310" s="8">
        <f t="shared" si="41"/>
        <v>40612.694560185184</v>
      </c>
      <c r="W310" s="8" t="str">
        <f t="shared" si="42"/>
        <v>Mar</v>
      </c>
      <c r="X310" s="8" t="str">
        <f t="shared" si="43"/>
        <v>2011</v>
      </c>
      <c r="Y310" s="7">
        <f t="shared" si="44"/>
        <v>14</v>
      </c>
    </row>
    <row r="311" spans="1:25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6">
        <f t="shared" si="36"/>
        <v>118.94444444444446</v>
      </c>
      <c r="P311" s="10">
        <f t="shared" si="37"/>
        <v>89.957983193277315</v>
      </c>
      <c r="Q311" t="s">
        <v>8311</v>
      </c>
      <c r="R311" t="s">
        <v>8316</v>
      </c>
      <c r="S311" s="8">
        <f t="shared" si="38"/>
        <v>41134.751550925925</v>
      </c>
      <c r="T311" s="8" t="str">
        <f t="shared" si="39"/>
        <v>Aug</v>
      </c>
      <c r="U311" s="8" t="str">
        <f t="shared" si="40"/>
        <v>2012</v>
      </c>
      <c r="V311" s="8">
        <f t="shared" si="41"/>
        <v>41155.751550925925</v>
      </c>
      <c r="W311" s="8" t="str">
        <f t="shared" si="42"/>
        <v>Sep</v>
      </c>
      <c r="X311" s="8" t="str">
        <f t="shared" si="43"/>
        <v>2012</v>
      </c>
      <c r="Y311" s="7">
        <f t="shared" si="44"/>
        <v>21</v>
      </c>
    </row>
    <row r="312" spans="1:25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6">
        <f t="shared" si="36"/>
        <v>104.129</v>
      </c>
      <c r="P312" s="10">
        <f t="shared" si="37"/>
        <v>28.924722222222222</v>
      </c>
      <c r="Q312" t="s">
        <v>8311</v>
      </c>
      <c r="R312" t="s">
        <v>8316</v>
      </c>
      <c r="S312" s="8">
        <f t="shared" si="38"/>
        <v>40821.183136574073</v>
      </c>
      <c r="T312" s="8" t="str">
        <f t="shared" si="39"/>
        <v>Oct</v>
      </c>
      <c r="U312" s="8" t="str">
        <f t="shared" si="40"/>
        <v>2011</v>
      </c>
      <c r="V312" s="8">
        <f t="shared" si="41"/>
        <v>40836.083333333336</v>
      </c>
      <c r="W312" s="8" t="str">
        <f t="shared" si="42"/>
        <v>Oct</v>
      </c>
      <c r="X312" s="8" t="str">
        <f t="shared" si="43"/>
        <v>2011</v>
      </c>
      <c r="Y312" s="7">
        <f t="shared" si="44"/>
        <v>14</v>
      </c>
    </row>
    <row r="313" spans="1:25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6">
        <f t="shared" si="36"/>
        <v>104.10165000000001</v>
      </c>
      <c r="P313" s="10">
        <f t="shared" si="37"/>
        <v>138.8022</v>
      </c>
      <c r="Q313" t="s">
        <v>8311</v>
      </c>
      <c r="R313" t="s">
        <v>8316</v>
      </c>
      <c r="S313" s="8">
        <f t="shared" si="38"/>
        <v>40868.219814814816</v>
      </c>
      <c r="T313" s="8" t="str">
        <f t="shared" si="39"/>
        <v>Nov</v>
      </c>
      <c r="U313" s="8" t="str">
        <f t="shared" si="40"/>
        <v>2011</v>
      </c>
      <c r="V313" s="8">
        <f t="shared" si="41"/>
        <v>40909.332638888889</v>
      </c>
      <c r="W313" s="8" t="str">
        <f t="shared" si="42"/>
        <v>Jan</v>
      </c>
      <c r="X313" s="8" t="str">
        <f t="shared" si="43"/>
        <v>2012</v>
      </c>
      <c r="Y313" s="7">
        <f t="shared" si="44"/>
        <v>10</v>
      </c>
    </row>
    <row r="314" spans="1:25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6">
        <f t="shared" si="36"/>
        <v>111.87499999999999</v>
      </c>
      <c r="P314" s="10">
        <f t="shared" si="37"/>
        <v>61.301369863013697</v>
      </c>
      <c r="Q314" t="s">
        <v>8311</v>
      </c>
      <c r="R314" t="s">
        <v>8316</v>
      </c>
      <c r="S314" s="8">
        <f t="shared" si="38"/>
        <v>41348.877685185187</v>
      </c>
      <c r="T314" s="8" t="str">
        <f t="shared" si="39"/>
        <v>Mar</v>
      </c>
      <c r="U314" s="8" t="str">
        <f t="shared" si="40"/>
        <v>2013</v>
      </c>
      <c r="V314" s="8">
        <f t="shared" si="41"/>
        <v>41378.877685185187</v>
      </c>
      <c r="W314" s="8" t="str">
        <f t="shared" si="42"/>
        <v>Apr</v>
      </c>
      <c r="X314" s="8" t="str">
        <f t="shared" si="43"/>
        <v>2013</v>
      </c>
      <c r="Y314" s="7">
        <f t="shared" si="44"/>
        <v>30</v>
      </c>
    </row>
    <row r="315" spans="1:25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6">
        <f t="shared" si="36"/>
        <v>104.73529411764706</v>
      </c>
      <c r="P315" s="10">
        <f t="shared" si="37"/>
        <v>80.202702702702709</v>
      </c>
      <c r="Q315" t="s">
        <v>8311</v>
      </c>
      <c r="R315" t="s">
        <v>8316</v>
      </c>
      <c r="S315" s="8">
        <f t="shared" si="38"/>
        <v>40357.227939814817</v>
      </c>
      <c r="T315" s="8" t="str">
        <f t="shared" si="39"/>
        <v>Jun</v>
      </c>
      <c r="U315" s="8" t="str">
        <f t="shared" si="40"/>
        <v>2010</v>
      </c>
      <c r="V315" s="8">
        <f t="shared" si="41"/>
        <v>40401.665972222225</v>
      </c>
      <c r="W315" s="8" t="str">
        <f t="shared" si="42"/>
        <v>Aug</v>
      </c>
      <c r="X315" s="8" t="str">
        <f t="shared" si="43"/>
        <v>2010</v>
      </c>
      <c r="Y315" s="7">
        <f t="shared" si="44"/>
        <v>13</v>
      </c>
    </row>
    <row r="316" spans="1:25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6">
        <f t="shared" si="36"/>
        <v>385.15000000000003</v>
      </c>
      <c r="P316" s="10">
        <f t="shared" si="37"/>
        <v>32.095833333333331</v>
      </c>
      <c r="Q316" t="s">
        <v>8311</v>
      </c>
      <c r="R316" t="s">
        <v>8316</v>
      </c>
      <c r="S316" s="8">
        <f t="shared" si="38"/>
        <v>41304.833194444444</v>
      </c>
      <c r="T316" s="8" t="str">
        <f t="shared" si="39"/>
        <v>Jan</v>
      </c>
      <c r="U316" s="8" t="str">
        <f t="shared" si="40"/>
        <v>2013</v>
      </c>
      <c r="V316" s="8">
        <f t="shared" si="41"/>
        <v>41334.833194444444</v>
      </c>
      <c r="W316" s="8" t="str">
        <f t="shared" si="42"/>
        <v>Mar</v>
      </c>
      <c r="X316" s="8" t="str">
        <f t="shared" si="43"/>
        <v>2013</v>
      </c>
      <c r="Y316" s="7">
        <f t="shared" si="44"/>
        <v>30</v>
      </c>
    </row>
    <row r="317" spans="1:25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6">
        <f t="shared" si="36"/>
        <v>101.248</v>
      </c>
      <c r="P317" s="10">
        <f t="shared" si="37"/>
        <v>200.88888888888889</v>
      </c>
      <c r="Q317" t="s">
        <v>8311</v>
      </c>
      <c r="R317" t="s">
        <v>8316</v>
      </c>
      <c r="S317" s="8">
        <f t="shared" si="38"/>
        <v>41113.77238425926</v>
      </c>
      <c r="T317" s="8" t="str">
        <f t="shared" si="39"/>
        <v>Jul</v>
      </c>
      <c r="U317" s="8" t="str">
        <f t="shared" si="40"/>
        <v>2012</v>
      </c>
      <c r="V317" s="8">
        <f t="shared" si="41"/>
        <v>41143.77238425926</v>
      </c>
      <c r="W317" s="8" t="str">
        <f t="shared" si="42"/>
        <v>Aug</v>
      </c>
      <c r="X317" s="8" t="str">
        <f t="shared" si="43"/>
        <v>2012</v>
      </c>
      <c r="Y317" s="7">
        <f t="shared" si="44"/>
        <v>30</v>
      </c>
    </row>
    <row r="318" spans="1:25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6">
        <f t="shared" si="36"/>
        <v>113.77333333333333</v>
      </c>
      <c r="P318" s="10">
        <f t="shared" si="37"/>
        <v>108.01265822784811</v>
      </c>
      <c r="Q318" t="s">
        <v>8311</v>
      </c>
      <c r="R318" t="s">
        <v>8316</v>
      </c>
      <c r="S318" s="8">
        <f t="shared" si="38"/>
        <v>41950.923576388886</v>
      </c>
      <c r="T318" s="8" t="str">
        <f t="shared" si="39"/>
        <v>Nov</v>
      </c>
      <c r="U318" s="8" t="str">
        <f t="shared" si="40"/>
        <v>2014</v>
      </c>
      <c r="V318" s="8">
        <f t="shared" si="41"/>
        <v>41984.207638888889</v>
      </c>
      <c r="W318" s="8" t="str">
        <f t="shared" si="42"/>
        <v>Dec</v>
      </c>
      <c r="X318" s="8" t="str">
        <f t="shared" si="43"/>
        <v>2014</v>
      </c>
      <c r="Y318" s="7">
        <f t="shared" si="44"/>
        <v>2</v>
      </c>
    </row>
    <row r="319" spans="1:25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6">
        <f t="shared" si="36"/>
        <v>100.80333333333333</v>
      </c>
      <c r="P319" s="10">
        <f t="shared" si="37"/>
        <v>95.699367088607602</v>
      </c>
      <c r="Q319" t="s">
        <v>8311</v>
      </c>
      <c r="R319" t="s">
        <v>8316</v>
      </c>
      <c r="S319" s="8">
        <f t="shared" si="38"/>
        <v>41589.676886574074</v>
      </c>
      <c r="T319" s="8" t="str">
        <f t="shared" si="39"/>
        <v>Nov</v>
      </c>
      <c r="U319" s="8" t="str">
        <f t="shared" si="40"/>
        <v>2013</v>
      </c>
      <c r="V319" s="8">
        <f t="shared" si="41"/>
        <v>41619.676886574074</v>
      </c>
      <c r="W319" s="8" t="str">
        <f t="shared" si="42"/>
        <v>Dec</v>
      </c>
      <c r="X319" s="8" t="str">
        <f t="shared" si="43"/>
        <v>2013</v>
      </c>
      <c r="Y319" s="7">
        <f t="shared" si="44"/>
        <v>30</v>
      </c>
    </row>
    <row r="320" spans="1:25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6">
        <f t="shared" si="36"/>
        <v>283.32</v>
      </c>
      <c r="P320" s="10">
        <f t="shared" si="37"/>
        <v>49.880281690140848</v>
      </c>
      <c r="Q320" t="s">
        <v>8311</v>
      </c>
      <c r="R320" t="s">
        <v>8316</v>
      </c>
      <c r="S320" s="8">
        <f t="shared" si="38"/>
        <v>41330.038784722223</v>
      </c>
      <c r="T320" s="8" t="str">
        <f t="shared" si="39"/>
        <v>Feb</v>
      </c>
      <c r="U320" s="8" t="str">
        <f t="shared" si="40"/>
        <v>2013</v>
      </c>
      <c r="V320" s="8">
        <f t="shared" si="41"/>
        <v>41359.997118055559</v>
      </c>
      <c r="W320" s="8" t="str">
        <f t="shared" si="42"/>
        <v>Mar</v>
      </c>
      <c r="X320" s="8" t="str">
        <f t="shared" si="43"/>
        <v>2013</v>
      </c>
      <c r="Y320" s="7">
        <f t="shared" si="44"/>
        <v>29</v>
      </c>
    </row>
    <row r="321" spans="1:25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6">
        <f t="shared" si="36"/>
        <v>112.68</v>
      </c>
      <c r="P321" s="10">
        <f t="shared" si="37"/>
        <v>110.47058823529412</v>
      </c>
      <c r="Q321" t="s">
        <v>8311</v>
      </c>
      <c r="R321" t="s">
        <v>8316</v>
      </c>
      <c r="S321" s="8">
        <f t="shared" si="38"/>
        <v>40123.83829861111</v>
      </c>
      <c r="T321" s="8" t="str">
        <f t="shared" si="39"/>
        <v>Nov</v>
      </c>
      <c r="U321" s="8" t="str">
        <f t="shared" si="40"/>
        <v>2009</v>
      </c>
      <c r="V321" s="8">
        <f t="shared" si="41"/>
        <v>40211.332638888889</v>
      </c>
      <c r="W321" s="8" t="str">
        <f t="shared" si="42"/>
        <v>Feb</v>
      </c>
      <c r="X321" s="8" t="str">
        <f t="shared" si="43"/>
        <v>2010</v>
      </c>
      <c r="Y321" s="7">
        <f t="shared" si="44"/>
        <v>27</v>
      </c>
    </row>
    <row r="322" spans="1:25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6">
        <f t="shared" si="36"/>
        <v>106.58000000000001</v>
      </c>
      <c r="P322" s="10">
        <f t="shared" si="37"/>
        <v>134.91139240506328</v>
      </c>
      <c r="Q322" t="s">
        <v>8311</v>
      </c>
      <c r="R322" t="s">
        <v>8316</v>
      </c>
      <c r="S322" s="8">
        <f t="shared" si="38"/>
        <v>42331.551307870366</v>
      </c>
      <c r="T322" s="8" t="str">
        <f t="shared" si="39"/>
        <v>Nov</v>
      </c>
      <c r="U322" s="8" t="str">
        <f t="shared" si="40"/>
        <v>2015</v>
      </c>
      <c r="V322" s="8">
        <f t="shared" si="41"/>
        <v>42360.958333333328</v>
      </c>
      <c r="W322" s="8" t="str">
        <f t="shared" si="42"/>
        <v>Dec</v>
      </c>
      <c r="X322" s="8" t="str">
        <f t="shared" si="43"/>
        <v>2015</v>
      </c>
      <c r="Y322" s="7">
        <f t="shared" si="44"/>
        <v>29</v>
      </c>
    </row>
    <row r="323" spans="1:25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6">
        <f t="shared" ref="O323:O386" si="45">E323/D323*100</f>
        <v>102.66285714285715</v>
      </c>
      <c r="P323" s="10">
        <f t="shared" ref="P323:P386" si="46">IFERROR(E323/L323,0)</f>
        <v>106.62314540059347</v>
      </c>
      <c r="Q323" t="s">
        <v>8311</v>
      </c>
      <c r="R323" t="s">
        <v>8316</v>
      </c>
      <c r="S323" s="8">
        <f t="shared" ref="S323:S386" si="47">(((J323/60)/60)/24)+DATE(1970,1,1)</f>
        <v>42647.446597222224</v>
      </c>
      <c r="T323" s="8" t="str">
        <f t="shared" ref="T323:T386" si="48">TEXT(S323,"MMM")</f>
        <v>Oct</v>
      </c>
      <c r="U323" s="8" t="str">
        <f t="shared" ref="U323:U386" si="49">TEXT(S323,"YYYY")</f>
        <v>2016</v>
      </c>
      <c r="V323" s="8">
        <f t="shared" ref="V323:V386" si="50">(((I323/60)/60)/24)+DATE(1970,1,1)</f>
        <v>42682.488263888896</v>
      </c>
      <c r="W323" s="8" t="str">
        <f t="shared" ref="W323:W386" si="51">TEXT(V323,"MMM")</f>
        <v>Nov</v>
      </c>
      <c r="X323" s="8" t="str">
        <f t="shared" ref="X323:X386" si="52">TEXT(V323,"YYYY")</f>
        <v>2016</v>
      </c>
      <c r="Y323" s="7">
        <f t="shared" ref="Y323:Y386" si="53">DAY(V323-S323)</f>
        <v>4</v>
      </c>
    </row>
    <row r="324" spans="1:25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6">
        <f t="shared" si="45"/>
        <v>107.91200000000001</v>
      </c>
      <c r="P324" s="10">
        <f t="shared" si="46"/>
        <v>145.04301075268816</v>
      </c>
      <c r="Q324" t="s">
        <v>8311</v>
      </c>
      <c r="R324" t="s">
        <v>8316</v>
      </c>
      <c r="S324" s="8">
        <f t="shared" si="47"/>
        <v>42473.57</v>
      </c>
      <c r="T324" s="8" t="str">
        <f t="shared" si="48"/>
        <v>Apr</v>
      </c>
      <c r="U324" s="8" t="str">
        <f t="shared" si="49"/>
        <v>2016</v>
      </c>
      <c r="V324" s="8">
        <f t="shared" si="50"/>
        <v>42503.57</v>
      </c>
      <c r="W324" s="8" t="str">
        <f t="shared" si="51"/>
        <v>May</v>
      </c>
      <c r="X324" s="8" t="str">
        <f t="shared" si="52"/>
        <v>2016</v>
      </c>
      <c r="Y324" s="7">
        <f t="shared" si="53"/>
        <v>30</v>
      </c>
    </row>
    <row r="325" spans="1:25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6">
        <f t="shared" si="45"/>
        <v>123.07407407407408</v>
      </c>
      <c r="P325" s="10">
        <f t="shared" si="46"/>
        <v>114.58620689655173</v>
      </c>
      <c r="Q325" t="s">
        <v>8311</v>
      </c>
      <c r="R325" t="s">
        <v>8316</v>
      </c>
      <c r="S325" s="8">
        <f t="shared" si="47"/>
        <v>42697.32136574074</v>
      </c>
      <c r="T325" s="8" t="str">
        <f t="shared" si="48"/>
        <v>Nov</v>
      </c>
      <c r="U325" s="8" t="str">
        <f t="shared" si="49"/>
        <v>2016</v>
      </c>
      <c r="V325" s="8">
        <f t="shared" si="50"/>
        <v>42725.332638888889</v>
      </c>
      <c r="W325" s="8" t="str">
        <f t="shared" si="51"/>
        <v>Dec</v>
      </c>
      <c r="X325" s="8" t="str">
        <f t="shared" si="52"/>
        <v>2016</v>
      </c>
      <c r="Y325" s="7">
        <f t="shared" si="53"/>
        <v>28</v>
      </c>
    </row>
    <row r="326" spans="1:25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6">
        <f t="shared" si="45"/>
        <v>101.6</v>
      </c>
      <c r="P326" s="10">
        <f t="shared" si="46"/>
        <v>105.3170731707317</v>
      </c>
      <c r="Q326" t="s">
        <v>8311</v>
      </c>
      <c r="R326" t="s">
        <v>8316</v>
      </c>
      <c r="S326" s="8">
        <f t="shared" si="47"/>
        <v>42184.626250000001</v>
      </c>
      <c r="T326" s="8" t="str">
        <f t="shared" si="48"/>
        <v>Jun</v>
      </c>
      <c r="U326" s="8" t="str">
        <f t="shared" si="49"/>
        <v>2015</v>
      </c>
      <c r="V326" s="8">
        <f t="shared" si="50"/>
        <v>42217.626250000001</v>
      </c>
      <c r="W326" s="8" t="str">
        <f t="shared" si="51"/>
        <v>Aug</v>
      </c>
      <c r="X326" s="8" t="str">
        <f t="shared" si="52"/>
        <v>2015</v>
      </c>
      <c r="Y326" s="7">
        <f t="shared" si="53"/>
        <v>2</v>
      </c>
    </row>
    <row r="327" spans="1:25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6">
        <f t="shared" si="45"/>
        <v>104.396</v>
      </c>
      <c r="P327" s="10">
        <f t="shared" si="46"/>
        <v>70.921195652173907</v>
      </c>
      <c r="Q327" t="s">
        <v>8311</v>
      </c>
      <c r="R327" t="s">
        <v>8316</v>
      </c>
      <c r="S327" s="8">
        <f t="shared" si="47"/>
        <v>42689.187881944439</v>
      </c>
      <c r="T327" s="8" t="str">
        <f t="shared" si="48"/>
        <v>Nov</v>
      </c>
      <c r="U327" s="8" t="str">
        <f t="shared" si="49"/>
        <v>2016</v>
      </c>
      <c r="V327" s="8">
        <f t="shared" si="50"/>
        <v>42724.187881944439</v>
      </c>
      <c r="W327" s="8" t="str">
        <f t="shared" si="51"/>
        <v>Dec</v>
      </c>
      <c r="X327" s="8" t="str">
        <f t="shared" si="52"/>
        <v>2016</v>
      </c>
      <c r="Y327" s="7">
        <f t="shared" si="53"/>
        <v>4</v>
      </c>
    </row>
    <row r="328" spans="1:25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6">
        <f t="shared" si="45"/>
        <v>112.92973333333333</v>
      </c>
      <c r="P328" s="10">
        <f t="shared" si="46"/>
        <v>147.17167680278018</v>
      </c>
      <c r="Q328" t="s">
        <v>8311</v>
      </c>
      <c r="R328" t="s">
        <v>8316</v>
      </c>
      <c r="S328" s="8">
        <f t="shared" si="47"/>
        <v>42775.314884259264</v>
      </c>
      <c r="T328" s="8" t="str">
        <f t="shared" si="48"/>
        <v>Feb</v>
      </c>
      <c r="U328" s="8" t="str">
        <f t="shared" si="49"/>
        <v>2017</v>
      </c>
      <c r="V328" s="8">
        <f t="shared" si="50"/>
        <v>42808.956250000003</v>
      </c>
      <c r="W328" s="8" t="str">
        <f t="shared" si="51"/>
        <v>Mar</v>
      </c>
      <c r="X328" s="8" t="str">
        <f t="shared" si="52"/>
        <v>2017</v>
      </c>
      <c r="Y328" s="7">
        <f t="shared" si="53"/>
        <v>2</v>
      </c>
    </row>
    <row r="329" spans="1:25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6">
        <f t="shared" si="45"/>
        <v>136.4</v>
      </c>
      <c r="P329" s="10">
        <f t="shared" si="46"/>
        <v>160.47058823529412</v>
      </c>
      <c r="Q329" t="s">
        <v>8311</v>
      </c>
      <c r="R329" t="s">
        <v>8316</v>
      </c>
      <c r="S329" s="8">
        <f t="shared" si="47"/>
        <v>42058.235289351855</v>
      </c>
      <c r="T329" s="8" t="str">
        <f t="shared" si="48"/>
        <v>Feb</v>
      </c>
      <c r="U329" s="8" t="str">
        <f t="shared" si="49"/>
        <v>2015</v>
      </c>
      <c r="V329" s="8">
        <f t="shared" si="50"/>
        <v>42085.333333333328</v>
      </c>
      <c r="W329" s="8" t="str">
        <f t="shared" si="51"/>
        <v>Mar</v>
      </c>
      <c r="X329" s="8" t="str">
        <f t="shared" si="52"/>
        <v>2015</v>
      </c>
      <c r="Y329" s="7">
        <f t="shared" si="53"/>
        <v>27</v>
      </c>
    </row>
    <row r="330" spans="1:25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6">
        <f t="shared" si="45"/>
        <v>103.61439999999999</v>
      </c>
      <c r="P330" s="10">
        <f t="shared" si="46"/>
        <v>156.04578313253012</v>
      </c>
      <c r="Q330" t="s">
        <v>8311</v>
      </c>
      <c r="R330" t="s">
        <v>8316</v>
      </c>
      <c r="S330" s="8">
        <f t="shared" si="47"/>
        <v>42278.946620370371</v>
      </c>
      <c r="T330" s="8" t="str">
        <f t="shared" si="48"/>
        <v>Oct</v>
      </c>
      <c r="U330" s="8" t="str">
        <f t="shared" si="49"/>
        <v>2015</v>
      </c>
      <c r="V330" s="8">
        <f t="shared" si="50"/>
        <v>42309.166666666672</v>
      </c>
      <c r="W330" s="8" t="str">
        <f t="shared" si="51"/>
        <v>Nov</v>
      </c>
      <c r="X330" s="8" t="str">
        <f t="shared" si="52"/>
        <v>2015</v>
      </c>
      <c r="Y330" s="7">
        <f t="shared" si="53"/>
        <v>30</v>
      </c>
    </row>
    <row r="331" spans="1:25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6">
        <f t="shared" si="45"/>
        <v>105.5</v>
      </c>
      <c r="P331" s="10">
        <f t="shared" si="46"/>
        <v>63.17365269461078</v>
      </c>
      <c r="Q331" t="s">
        <v>8311</v>
      </c>
      <c r="R331" t="s">
        <v>8316</v>
      </c>
      <c r="S331" s="8">
        <f t="shared" si="47"/>
        <v>42291.46674768519</v>
      </c>
      <c r="T331" s="8" t="str">
        <f t="shared" si="48"/>
        <v>Oct</v>
      </c>
      <c r="U331" s="8" t="str">
        <f t="shared" si="49"/>
        <v>2015</v>
      </c>
      <c r="V331" s="8">
        <f t="shared" si="50"/>
        <v>42315.166666666672</v>
      </c>
      <c r="W331" s="8" t="str">
        <f t="shared" si="51"/>
        <v>Nov</v>
      </c>
      <c r="X331" s="8" t="str">
        <f t="shared" si="52"/>
        <v>2015</v>
      </c>
      <c r="Y331" s="7">
        <f t="shared" si="53"/>
        <v>23</v>
      </c>
    </row>
    <row r="332" spans="1:25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6">
        <f t="shared" si="45"/>
        <v>101.82857142857142</v>
      </c>
      <c r="P332" s="10">
        <f t="shared" si="46"/>
        <v>104.82352941176471</v>
      </c>
      <c r="Q332" t="s">
        <v>8311</v>
      </c>
      <c r="R332" t="s">
        <v>8316</v>
      </c>
      <c r="S332" s="8">
        <f t="shared" si="47"/>
        <v>41379.515775462962</v>
      </c>
      <c r="T332" s="8" t="str">
        <f t="shared" si="48"/>
        <v>Apr</v>
      </c>
      <c r="U332" s="8" t="str">
        <f t="shared" si="49"/>
        <v>2013</v>
      </c>
      <c r="V332" s="8">
        <f t="shared" si="50"/>
        <v>41411.165972222225</v>
      </c>
      <c r="W332" s="8" t="str">
        <f t="shared" si="51"/>
        <v>May</v>
      </c>
      <c r="X332" s="8" t="str">
        <f t="shared" si="52"/>
        <v>2013</v>
      </c>
      <c r="Y332" s="7">
        <f t="shared" si="53"/>
        <v>31</v>
      </c>
    </row>
    <row r="333" spans="1:25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6">
        <f t="shared" si="45"/>
        <v>106.60499999999999</v>
      </c>
      <c r="P333" s="10">
        <f t="shared" si="46"/>
        <v>97.356164383561648</v>
      </c>
      <c r="Q333" t="s">
        <v>8311</v>
      </c>
      <c r="R333" t="s">
        <v>8316</v>
      </c>
      <c r="S333" s="8">
        <f t="shared" si="47"/>
        <v>42507.581412037034</v>
      </c>
      <c r="T333" s="8" t="str">
        <f t="shared" si="48"/>
        <v>May</v>
      </c>
      <c r="U333" s="8" t="str">
        <f t="shared" si="49"/>
        <v>2016</v>
      </c>
      <c r="V333" s="8">
        <f t="shared" si="50"/>
        <v>42538.581412037034</v>
      </c>
      <c r="W333" s="8" t="str">
        <f t="shared" si="51"/>
        <v>Jun</v>
      </c>
      <c r="X333" s="8" t="str">
        <f t="shared" si="52"/>
        <v>2016</v>
      </c>
      <c r="Y333" s="7">
        <f t="shared" si="53"/>
        <v>31</v>
      </c>
    </row>
    <row r="334" spans="1:25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6">
        <f t="shared" si="45"/>
        <v>113.015</v>
      </c>
      <c r="P334" s="10">
        <f t="shared" si="46"/>
        <v>203.63063063063063</v>
      </c>
      <c r="Q334" t="s">
        <v>8311</v>
      </c>
      <c r="R334" t="s">
        <v>8316</v>
      </c>
      <c r="S334" s="8">
        <f t="shared" si="47"/>
        <v>42263.680289351847</v>
      </c>
      <c r="T334" s="8" t="str">
        <f t="shared" si="48"/>
        <v>Sep</v>
      </c>
      <c r="U334" s="8" t="str">
        <f t="shared" si="49"/>
        <v>2015</v>
      </c>
      <c r="V334" s="8">
        <f t="shared" si="50"/>
        <v>42305.333333333328</v>
      </c>
      <c r="W334" s="8" t="str">
        <f t="shared" si="51"/>
        <v>Oct</v>
      </c>
      <c r="X334" s="8" t="str">
        <f t="shared" si="52"/>
        <v>2015</v>
      </c>
      <c r="Y334" s="7">
        <f t="shared" si="53"/>
        <v>10</v>
      </c>
    </row>
    <row r="335" spans="1:25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6">
        <f t="shared" si="45"/>
        <v>125.22750000000001</v>
      </c>
      <c r="P335" s="10">
        <f t="shared" si="46"/>
        <v>188.31203007518798</v>
      </c>
      <c r="Q335" t="s">
        <v>8311</v>
      </c>
      <c r="R335" t="s">
        <v>8316</v>
      </c>
      <c r="S335" s="8">
        <f t="shared" si="47"/>
        <v>42437.636469907404</v>
      </c>
      <c r="T335" s="8" t="str">
        <f t="shared" si="48"/>
        <v>Mar</v>
      </c>
      <c r="U335" s="8" t="str">
        <f t="shared" si="49"/>
        <v>2016</v>
      </c>
      <c r="V335" s="8">
        <f t="shared" si="50"/>
        <v>42467.59480324074</v>
      </c>
      <c r="W335" s="8" t="str">
        <f t="shared" si="51"/>
        <v>Apr</v>
      </c>
      <c r="X335" s="8" t="str">
        <f t="shared" si="52"/>
        <v>2016</v>
      </c>
      <c r="Y335" s="7">
        <f t="shared" si="53"/>
        <v>29</v>
      </c>
    </row>
    <row r="336" spans="1:25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6">
        <f t="shared" si="45"/>
        <v>101.19</v>
      </c>
      <c r="P336" s="10">
        <f t="shared" si="46"/>
        <v>146.65217391304347</v>
      </c>
      <c r="Q336" t="s">
        <v>8311</v>
      </c>
      <c r="R336" t="s">
        <v>8316</v>
      </c>
      <c r="S336" s="8">
        <f t="shared" si="47"/>
        <v>42101.682372685187</v>
      </c>
      <c r="T336" s="8" t="str">
        <f t="shared" si="48"/>
        <v>Apr</v>
      </c>
      <c r="U336" s="8" t="str">
        <f t="shared" si="49"/>
        <v>2015</v>
      </c>
      <c r="V336" s="8">
        <f t="shared" si="50"/>
        <v>42139.791666666672</v>
      </c>
      <c r="W336" s="8" t="str">
        <f t="shared" si="51"/>
        <v>May</v>
      </c>
      <c r="X336" s="8" t="str">
        <f t="shared" si="52"/>
        <v>2015</v>
      </c>
      <c r="Y336" s="7">
        <f t="shared" si="53"/>
        <v>7</v>
      </c>
    </row>
    <row r="337" spans="1:25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6">
        <f t="shared" si="45"/>
        <v>102.76470588235294</v>
      </c>
      <c r="P337" s="10">
        <f t="shared" si="46"/>
        <v>109.1875</v>
      </c>
      <c r="Q337" t="s">
        <v>8311</v>
      </c>
      <c r="R337" t="s">
        <v>8316</v>
      </c>
      <c r="S337" s="8">
        <f t="shared" si="47"/>
        <v>42101.737442129626</v>
      </c>
      <c r="T337" s="8" t="str">
        <f t="shared" si="48"/>
        <v>Apr</v>
      </c>
      <c r="U337" s="8" t="str">
        <f t="shared" si="49"/>
        <v>2015</v>
      </c>
      <c r="V337" s="8">
        <f t="shared" si="50"/>
        <v>42132.916666666672</v>
      </c>
      <c r="W337" s="8" t="str">
        <f t="shared" si="51"/>
        <v>May</v>
      </c>
      <c r="X337" s="8" t="str">
        <f t="shared" si="52"/>
        <v>2015</v>
      </c>
      <c r="Y337" s="7">
        <f t="shared" si="53"/>
        <v>31</v>
      </c>
    </row>
    <row r="338" spans="1:25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6">
        <f t="shared" si="45"/>
        <v>116.83911999999998</v>
      </c>
      <c r="P338" s="10">
        <f t="shared" si="46"/>
        <v>59.249046653144013</v>
      </c>
      <c r="Q338" t="s">
        <v>8311</v>
      </c>
      <c r="R338" t="s">
        <v>8316</v>
      </c>
      <c r="S338" s="8">
        <f t="shared" si="47"/>
        <v>42291.596273148149</v>
      </c>
      <c r="T338" s="8" t="str">
        <f t="shared" si="48"/>
        <v>Oct</v>
      </c>
      <c r="U338" s="8" t="str">
        <f t="shared" si="49"/>
        <v>2015</v>
      </c>
      <c r="V338" s="8">
        <f t="shared" si="50"/>
        <v>42321.637939814813</v>
      </c>
      <c r="W338" s="8" t="str">
        <f t="shared" si="51"/>
        <v>Nov</v>
      </c>
      <c r="X338" s="8" t="str">
        <f t="shared" si="52"/>
        <v>2015</v>
      </c>
      <c r="Y338" s="7">
        <f t="shared" si="53"/>
        <v>30</v>
      </c>
    </row>
    <row r="339" spans="1:25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6">
        <f t="shared" si="45"/>
        <v>101.16833333333335</v>
      </c>
      <c r="P339" s="10">
        <f t="shared" si="46"/>
        <v>97.904838709677421</v>
      </c>
      <c r="Q339" t="s">
        <v>8311</v>
      </c>
      <c r="R339" t="s">
        <v>8316</v>
      </c>
      <c r="S339" s="8">
        <f t="shared" si="47"/>
        <v>42047.128564814819</v>
      </c>
      <c r="T339" s="8" t="str">
        <f t="shared" si="48"/>
        <v>Feb</v>
      </c>
      <c r="U339" s="8" t="str">
        <f t="shared" si="49"/>
        <v>2015</v>
      </c>
      <c r="V339" s="8">
        <f t="shared" si="50"/>
        <v>42077.086898148147</v>
      </c>
      <c r="W339" s="8" t="str">
        <f t="shared" si="51"/>
        <v>Mar</v>
      </c>
      <c r="X339" s="8" t="str">
        <f t="shared" si="52"/>
        <v>2015</v>
      </c>
      <c r="Y339" s="7">
        <f t="shared" si="53"/>
        <v>29</v>
      </c>
    </row>
    <row r="340" spans="1:25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6">
        <f t="shared" si="45"/>
        <v>110.13360000000002</v>
      </c>
      <c r="P340" s="10">
        <f t="shared" si="46"/>
        <v>70.000169491525426</v>
      </c>
      <c r="Q340" t="s">
        <v>8311</v>
      </c>
      <c r="R340" t="s">
        <v>8316</v>
      </c>
      <c r="S340" s="8">
        <f t="shared" si="47"/>
        <v>42559.755671296298</v>
      </c>
      <c r="T340" s="8" t="str">
        <f t="shared" si="48"/>
        <v>Jul</v>
      </c>
      <c r="U340" s="8" t="str">
        <f t="shared" si="49"/>
        <v>2016</v>
      </c>
      <c r="V340" s="8">
        <f t="shared" si="50"/>
        <v>42616.041666666672</v>
      </c>
      <c r="W340" s="8" t="str">
        <f t="shared" si="51"/>
        <v>Sep</v>
      </c>
      <c r="X340" s="8" t="str">
        <f t="shared" si="52"/>
        <v>2016</v>
      </c>
      <c r="Y340" s="7">
        <f t="shared" si="53"/>
        <v>25</v>
      </c>
    </row>
    <row r="341" spans="1:25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6">
        <f t="shared" si="45"/>
        <v>108.08333333333333</v>
      </c>
      <c r="P341" s="10">
        <f t="shared" si="46"/>
        <v>72.865168539325836</v>
      </c>
      <c r="Q341" t="s">
        <v>8311</v>
      </c>
      <c r="R341" t="s">
        <v>8316</v>
      </c>
      <c r="S341" s="8">
        <f t="shared" si="47"/>
        <v>42093.760046296295</v>
      </c>
      <c r="T341" s="8" t="str">
        <f t="shared" si="48"/>
        <v>Mar</v>
      </c>
      <c r="U341" s="8" t="str">
        <f t="shared" si="49"/>
        <v>2015</v>
      </c>
      <c r="V341" s="8">
        <f t="shared" si="50"/>
        <v>42123.760046296295</v>
      </c>
      <c r="W341" s="8" t="str">
        <f t="shared" si="51"/>
        <v>Apr</v>
      </c>
      <c r="X341" s="8" t="str">
        <f t="shared" si="52"/>
        <v>2015</v>
      </c>
      <c r="Y341" s="7">
        <f t="shared" si="53"/>
        <v>30</v>
      </c>
    </row>
    <row r="342" spans="1:25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6">
        <f t="shared" si="45"/>
        <v>125.02285714285715</v>
      </c>
      <c r="P342" s="10">
        <f t="shared" si="46"/>
        <v>146.34782608695653</v>
      </c>
      <c r="Q342" t="s">
        <v>8311</v>
      </c>
      <c r="R342" t="s">
        <v>8316</v>
      </c>
      <c r="S342" s="8">
        <f t="shared" si="47"/>
        <v>42772.669062500005</v>
      </c>
      <c r="T342" s="8" t="str">
        <f t="shared" si="48"/>
        <v>Feb</v>
      </c>
      <c r="U342" s="8" t="str">
        <f t="shared" si="49"/>
        <v>2017</v>
      </c>
      <c r="V342" s="8">
        <f t="shared" si="50"/>
        <v>42802.875</v>
      </c>
      <c r="W342" s="8" t="str">
        <f t="shared" si="51"/>
        <v>Mar</v>
      </c>
      <c r="X342" s="8" t="str">
        <f t="shared" si="52"/>
        <v>2017</v>
      </c>
      <c r="Y342" s="7">
        <f t="shared" si="53"/>
        <v>30</v>
      </c>
    </row>
    <row r="343" spans="1:25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6">
        <f t="shared" si="45"/>
        <v>106.71428571428572</v>
      </c>
      <c r="P343" s="10">
        <f t="shared" si="46"/>
        <v>67.909090909090907</v>
      </c>
      <c r="Q343" t="s">
        <v>8311</v>
      </c>
      <c r="R343" t="s">
        <v>8316</v>
      </c>
      <c r="S343" s="8">
        <f t="shared" si="47"/>
        <v>41894.879606481481</v>
      </c>
      <c r="T343" s="8" t="str">
        <f t="shared" si="48"/>
        <v>Sep</v>
      </c>
      <c r="U343" s="8" t="str">
        <f t="shared" si="49"/>
        <v>2014</v>
      </c>
      <c r="V343" s="8">
        <f t="shared" si="50"/>
        <v>41913.165972222225</v>
      </c>
      <c r="W343" s="8" t="str">
        <f t="shared" si="51"/>
        <v>Oct</v>
      </c>
      <c r="X343" s="8" t="str">
        <f t="shared" si="52"/>
        <v>2014</v>
      </c>
      <c r="Y343" s="7">
        <f t="shared" si="53"/>
        <v>18</v>
      </c>
    </row>
    <row r="344" spans="1:25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6">
        <f t="shared" si="45"/>
        <v>100.36639999999998</v>
      </c>
      <c r="P344" s="10">
        <f t="shared" si="46"/>
        <v>169.85083076923075</v>
      </c>
      <c r="Q344" t="s">
        <v>8311</v>
      </c>
      <c r="R344" t="s">
        <v>8316</v>
      </c>
      <c r="S344" s="8">
        <f t="shared" si="47"/>
        <v>42459.780844907407</v>
      </c>
      <c r="T344" s="8" t="str">
        <f t="shared" si="48"/>
        <v>Mar</v>
      </c>
      <c r="U344" s="8" t="str">
        <f t="shared" si="49"/>
        <v>2016</v>
      </c>
      <c r="V344" s="8">
        <f t="shared" si="50"/>
        <v>42489.780844907407</v>
      </c>
      <c r="W344" s="8" t="str">
        <f t="shared" si="51"/>
        <v>Apr</v>
      </c>
      <c r="X344" s="8" t="str">
        <f t="shared" si="52"/>
        <v>2016</v>
      </c>
      <c r="Y344" s="7">
        <f t="shared" si="53"/>
        <v>30</v>
      </c>
    </row>
    <row r="345" spans="1:25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6">
        <f t="shared" si="45"/>
        <v>102.02863333333335</v>
      </c>
      <c r="P345" s="10">
        <f t="shared" si="46"/>
        <v>58.413339694656486</v>
      </c>
      <c r="Q345" t="s">
        <v>8311</v>
      </c>
      <c r="R345" t="s">
        <v>8316</v>
      </c>
      <c r="S345" s="8">
        <f t="shared" si="47"/>
        <v>41926.73778935185</v>
      </c>
      <c r="T345" s="8" t="str">
        <f t="shared" si="48"/>
        <v>Oct</v>
      </c>
      <c r="U345" s="8" t="str">
        <f t="shared" si="49"/>
        <v>2014</v>
      </c>
      <c r="V345" s="8">
        <f t="shared" si="50"/>
        <v>41957.125</v>
      </c>
      <c r="W345" s="8" t="str">
        <f t="shared" si="51"/>
        <v>Nov</v>
      </c>
      <c r="X345" s="8" t="str">
        <f t="shared" si="52"/>
        <v>2014</v>
      </c>
      <c r="Y345" s="7">
        <f t="shared" si="53"/>
        <v>30</v>
      </c>
    </row>
    <row r="346" spans="1:25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6">
        <f t="shared" si="45"/>
        <v>102.08358208955224</v>
      </c>
      <c r="P346" s="10">
        <f t="shared" si="46"/>
        <v>119.99298245614035</v>
      </c>
      <c r="Q346" t="s">
        <v>8311</v>
      </c>
      <c r="R346" t="s">
        <v>8316</v>
      </c>
      <c r="S346" s="8">
        <f t="shared" si="47"/>
        <v>42111.970995370371</v>
      </c>
      <c r="T346" s="8" t="str">
        <f t="shared" si="48"/>
        <v>Apr</v>
      </c>
      <c r="U346" s="8" t="str">
        <f t="shared" si="49"/>
        <v>2015</v>
      </c>
      <c r="V346" s="8">
        <f t="shared" si="50"/>
        <v>42156.097222222219</v>
      </c>
      <c r="W346" s="8" t="str">
        <f t="shared" si="51"/>
        <v>Jun</v>
      </c>
      <c r="X346" s="8" t="str">
        <f t="shared" si="52"/>
        <v>2015</v>
      </c>
      <c r="Y346" s="7">
        <f t="shared" si="53"/>
        <v>13</v>
      </c>
    </row>
    <row r="347" spans="1:25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6">
        <f t="shared" si="45"/>
        <v>123.27586206896552</v>
      </c>
      <c r="P347" s="10">
        <f t="shared" si="46"/>
        <v>99.860335195530723</v>
      </c>
      <c r="Q347" t="s">
        <v>8311</v>
      </c>
      <c r="R347" t="s">
        <v>8316</v>
      </c>
      <c r="S347" s="8">
        <f t="shared" si="47"/>
        <v>42114.944328703699</v>
      </c>
      <c r="T347" s="8" t="str">
        <f t="shared" si="48"/>
        <v>Apr</v>
      </c>
      <c r="U347" s="8" t="str">
        <f t="shared" si="49"/>
        <v>2015</v>
      </c>
      <c r="V347" s="8">
        <f t="shared" si="50"/>
        <v>42144.944328703699</v>
      </c>
      <c r="W347" s="8" t="str">
        <f t="shared" si="51"/>
        <v>May</v>
      </c>
      <c r="X347" s="8" t="str">
        <f t="shared" si="52"/>
        <v>2015</v>
      </c>
      <c r="Y347" s="7">
        <f t="shared" si="53"/>
        <v>30</v>
      </c>
    </row>
    <row r="348" spans="1:25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6">
        <f t="shared" si="45"/>
        <v>170.28880000000001</v>
      </c>
      <c r="P348" s="10">
        <f t="shared" si="46"/>
        <v>90.579148936170213</v>
      </c>
      <c r="Q348" t="s">
        <v>8311</v>
      </c>
      <c r="R348" t="s">
        <v>8316</v>
      </c>
      <c r="S348" s="8">
        <f t="shared" si="47"/>
        <v>42261.500243055561</v>
      </c>
      <c r="T348" s="8" t="str">
        <f t="shared" si="48"/>
        <v>Sep</v>
      </c>
      <c r="U348" s="8" t="str">
        <f t="shared" si="49"/>
        <v>2015</v>
      </c>
      <c r="V348" s="8">
        <f t="shared" si="50"/>
        <v>42291.500243055561</v>
      </c>
      <c r="W348" s="8" t="str">
        <f t="shared" si="51"/>
        <v>Oct</v>
      </c>
      <c r="X348" s="8" t="str">
        <f t="shared" si="52"/>
        <v>2015</v>
      </c>
      <c r="Y348" s="7">
        <f t="shared" si="53"/>
        <v>30</v>
      </c>
    </row>
    <row r="349" spans="1:25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6">
        <f t="shared" si="45"/>
        <v>111.59049999999999</v>
      </c>
      <c r="P349" s="10">
        <f t="shared" si="46"/>
        <v>117.77361477572559</v>
      </c>
      <c r="Q349" t="s">
        <v>8311</v>
      </c>
      <c r="R349" t="s">
        <v>8316</v>
      </c>
      <c r="S349" s="8">
        <f t="shared" si="47"/>
        <v>42292.495474537034</v>
      </c>
      <c r="T349" s="8" t="str">
        <f t="shared" si="48"/>
        <v>Oct</v>
      </c>
      <c r="U349" s="8" t="str">
        <f t="shared" si="49"/>
        <v>2015</v>
      </c>
      <c r="V349" s="8">
        <f t="shared" si="50"/>
        <v>42322.537141203706</v>
      </c>
      <c r="W349" s="8" t="str">
        <f t="shared" si="51"/>
        <v>Nov</v>
      </c>
      <c r="X349" s="8" t="str">
        <f t="shared" si="52"/>
        <v>2015</v>
      </c>
      <c r="Y349" s="7">
        <f t="shared" si="53"/>
        <v>30</v>
      </c>
    </row>
    <row r="350" spans="1:25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6">
        <f t="shared" si="45"/>
        <v>103</v>
      </c>
      <c r="P350" s="10">
        <f t="shared" si="46"/>
        <v>86.554621848739501</v>
      </c>
      <c r="Q350" t="s">
        <v>8311</v>
      </c>
      <c r="R350" t="s">
        <v>8316</v>
      </c>
      <c r="S350" s="8">
        <f t="shared" si="47"/>
        <v>42207.58699074074</v>
      </c>
      <c r="T350" s="8" t="str">
        <f t="shared" si="48"/>
        <v>Jul</v>
      </c>
      <c r="U350" s="8" t="str">
        <f t="shared" si="49"/>
        <v>2015</v>
      </c>
      <c r="V350" s="8">
        <f t="shared" si="50"/>
        <v>42237.58699074074</v>
      </c>
      <c r="W350" s="8" t="str">
        <f t="shared" si="51"/>
        <v>Aug</v>
      </c>
      <c r="X350" s="8" t="str">
        <f t="shared" si="52"/>
        <v>2015</v>
      </c>
      <c r="Y350" s="7">
        <f t="shared" si="53"/>
        <v>30</v>
      </c>
    </row>
    <row r="351" spans="1:25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6">
        <f t="shared" si="45"/>
        <v>106.63570159857905</v>
      </c>
      <c r="P351" s="10">
        <f t="shared" si="46"/>
        <v>71.899281437125751</v>
      </c>
      <c r="Q351" t="s">
        <v>8311</v>
      </c>
      <c r="R351" t="s">
        <v>8316</v>
      </c>
      <c r="S351" s="8">
        <f t="shared" si="47"/>
        <v>42760.498935185184</v>
      </c>
      <c r="T351" s="8" t="str">
        <f t="shared" si="48"/>
        <v>Jan</v>
      </c>
      <c r="U351" s="8" t="str">
        <f t="shared" si="49"/>
        <v>2017</v>
      </c>
      <c r="V351" s="8">
        <f t="shared" si="50"/>
        <v>42790.498935185184</v>
      </c>
      <c r="W351" s="8" t="str">
        <f t="shared" si="51"/>
        <v>Feb</v>
      </c>
      <c r="X351" s="8" t="str">
        <f t="shared" si="52"/>
        <v>2017</v>
      </c>
      <c r="Y351" s="7">
        <f t="shared" si="53"/>
        <v>30</v>
      </c>
    </row>
    <row r="352" spans="1:25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6">
        <f t="shared" si="45"/>
        <v>114.75999999999999</v>
      </c>
      <c r="P352" s="10">
        <f t="shared" si="46"/>
        <v>129.81900452488688</v>
      </c>
      <c r="Q352" t="s">
        <v>8311</v>
      </c>
      <c r="R352" t="s">
        <v>8316</v>
      </c>
      <c r="S352" s="8">
        <f t="shared" si="47"/>
        <v>42586.066076388888</v>
      </c>
      <c r="T352" s="8" t="str">
        <f t="shared" si="48"/>
        <v>Aug</v>
      </c>
      <c r="U352" s="8" t="str">
        <f t="shared" si="49"/>
        <v>2016</v>
      </c>
      <c r="V352" s="8">
        <f t="shared" si="50"/>
        <v>42624.165972222225</v>
      </c>
      <c r="W352" s="8" t="str">
        <f t="shared" si="51"/>
        <v>Sep</v>
      </c>
      <c r="X352" s="8" t="str">
        <f t="shared" si="52"/>
        <v>2016</v>
      </c>
      <c r="Y352" s="7">
        <f t="shared" si="53"/>
        <v>7</v>
      </c>
    </row>
    <row r="353" spans="1:25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6">
        <f t="shared" si="45"/>
        <v>127.34117647058822</v>
      </c>
      <c r="P353" s="10">
        <f t="shared" si="46"/>
        <v>44.912863070539416</v>
      </c>
      <c r="Q353" t="s">
        <v>8311</v>
      </c>
      <c r="R353" t="s">
        <v>8316</v>
      </c>
      <c r="S353" s="8">
        <f t="shared" si="47"/>
        <v>42427.964745370366</v>
      </c>
      <c r="T353" s="8" t="str">
        <f t="shared" si="48"/>
        <v>Feb</v>
      </c>
      <c r="U353" s="8" t="str">
        <f t="shared" si="49"/>
        <v>2016</v>
      </c>
      <c r="V353" s="8">
        <f t="shared" si="50"/>
        <v>42467.923078703709</v>
      </c>
      <c r="W353" s="8" t="str">
        <f t="shared" si="51"/>
        <v>Apr</v>
      </c>
      <c r="X353" s="8" t="str">
        <f t="shared" si="52"/>
        <v>2016</v>
      </c>
      <c r="Y353" s="7">
        <f t="shared" si="53"/>
        <v>8</v>
      </c>
    </row>
    <row r="354" spans="1:25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6">
        <f t="shared" si="45"/>
        <v>116.56</v>
      </c>
      <c r="P354" s="10">
        <f t="shared" si="46"/>
        <v>40.755244755244753</v>
      </c>
      <c r="Q354" t="s">
        <v>8311</v>
      </c>
      <c r="R354" t="s">
        <v>8316</v>
      </c>
      <c r="S354" s="8">
        <f t="shared" si="47"/>
        <v>41890.167453703703</v>
      </c>
      <c r="T354" s="8" t="str">
        <f t="shared" si="48"/>
        <v>Sep</v>
      </c>
      <c r="U354" s="8" t="str">
        <f t="shared" si="49"/>
        <v>2014</v>
      </c>
      <c r="V354" s="8">
        <f t="shared" si="50"/>
        <v>41920.167453703703</v>
      </c>
      <c r="W354" s="8" t="str">
        <f t="shared" si="51"/>
        <v>Oct</v>
      </c>
      <c r="X354" s="8" t="str">
        <f t="shared" si="52"/>
        <v>2014</v>
      </c>
      <c r="Y354" s="7">
        <f t="shared" si="53"/>
        <v>30</v>
      </c>
    </row>
    <row r="355" spans="1:25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6">
        <f t="shared" si="45"/>
        <v>108.61819426615318</v>
      </c>
      <c r="P355" s="10">
        <f t="shared" si="46"/>
        <v>103.52394779771615</v>
      </c>
      <c r="Q355" t="s">
        <v>8311</v>
      </c>
      <c r="R355" t="s">
        <v>8316</v>
      </c>
      <c r="S355" s="8">
        <f t="shared" si="47"/>
        <v>42297.791886574079</v>
      </c>
      <c r="T355" s="8" t="str">
        <f t="shared" si="48"/>
        <v>Oct</v>
      </c>
      <c r="U355" s="8" t="str">
        <f t="shared" si="49"/>
        <v>2015</v>
      </c>
      <c r="V355" s="8">
        <f t="shared" si="50"/>
        <v>42327.833553240736</v>
      </c>
      <c r="W355" s="8" t="str">
        <f t="shared" si="51"/>
        <v>Nov</v>
      </c>
      <c r="X355" s="8" t="str">
        <f t="shared" si="52"/>
        <v>2015</v>
      </c>
      <c r="Y355" s="7">
        <f t="shared" si="53"/>
        <v>30</v>
      </c>
    </row>
    <row r="356" spans="1:25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6">
        <f t="shared" si="45"/>
        <v>103.94285714285714</v>
      </c>
      <c r="P356" s="10">
        <f t="shared" si="46"/>
        <v>125.44827586206897</v>
      </c>
      <c r="Q356" t="s">
        <v>8311</v>
      </c>
      <c r="R356" t="s">
        <v>8316</v>
      </c>
      <c r="S356" s="8">
        <f t="shared" si="47"/>
        <v>42438.827789351853</v>
      </c>
      <c r="T356" s="8" t="str">
        <f t="shared" si="48"/>
        <v>Mar</v>
      </c>
      <c r="U356" s="8" t="str">
        <f t="shared" si="49"/>
        <v>2016</v>
      </c>
      <c r="V356" s="8">
        <f t="shared" si="50"/>
        <v>42468.786122685182</v>
      </c>
      <c r="W356" s="8" t="str">
        <f t="shared" si="51"/>
        <v>Apr</v>
      </c>
      <c r="X356" s="8" t="str">
        <f t="shared" si="52"/>
        <v>2016</v>
      </c>
      <c r="Y356" s="7">
        <f t="shared" si="53"/>
        <v>29</v>
      </c>
    </row>
    <row r="357" spans="1:25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6">
        <f t="shared" si="45"/>
        <v>116.25714285714285</v>
      </c>
      <c r="P357" s="10">
        <f t="shared" si="46"/>
        <v>246.60606060606059</v>
      </c>
      <c r="Q357" t="s">
        <v>8311</v>
      </c>
      <c r="R357" t="s">
        <v>8316</v>
      </c>
      <c r="S357" s="8">
        <f t="shared" si="47"/>
        <v>41943.293912037036</v>
      </c>
      <c r="T357" s="8" t="str">
        <f t="shared" si="48"/>
        <v>Oct</v>
      </c>
      <c r="U357" s="8" t="str">
        <f t="shared" si="49"/>
        <v>2014</v>
      </c>
      <c r="V357" s="8">
        <f t="shared" si="50"/>
        <v>41974.3355787037</v>
      </c>
      <c r="W357" s="8" t="str">
        <f t="shared" si="51"/>
        <v>Dec</v>
      </c>
      <c r="X357" s="8" t="str">
        <f t="shared" si="52"/>
        <v>2014</v>
      </c>
      <c r="Y357" s="7">
        <f t="shared" si="53"/>
        <v>31</v>
      </c>
    </row>
    <row r="358" spans="1:25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6">
        <f t="shared" si="45"/>
        <v>102.69239999999999</v>
      </c>
      <c r="P358" s="10">
        <f t="shared" si="46"/>
        <v>79.401340206185566</v>
      </c>
      <c r="Q358" t="s">
        <v>8311</v>
      </c>
      <c r="R358" t="s">
        <v>8316</v>
      </c>
      <c r="S358" s="8">
        <f t="shared" si="47"/>
        <v>42415.803159722222</v>
      </c>
      <c r="T358" s="8" t="str">
        <f t="shared" si="48"/>
        <v>Feb</v>
      </c>
      <c r="U358" s="8" t="str">
        <f t="shared" si="49"/>
        <v>2016</v>
      </c>
      <c r="V358" s="8">
        <f t="shared" si="50"/>
        <v>42445.761493055557</v>
      </c>
      <c r="W358" s="8" t="str">
        <f t="shared" si="51"/>
        <v>Mar</v>
      </c>
      <c r="X358" s="8" t="str">
        <f t="shared" si="52"/>
        <v>2016</v>
      </c>
      <c r="Y358" s="7">
        <f t="shared" si="53"/>
        <v>29</v>
      </c>
    </row>
    <row r="359" spans="1:25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6">
        <f t="shared" si="45"/>
        <v>174</v>
      </c>
      <c r="P359" s="10">
        <f t="shared" si="46"/>
        <v>86.138613861386133</v>
      </c>
      <c r="Q359" t="s">
        <v>8311</v>
      </c>
      <c r="R359" t="s">
        <v>8316</v>
      </c>
      <c r="S359" s="8">
        <f t="shared" si="47"/>
        <v>42078.222187499996</v>
      </c>
      <c r="T359" s="8" t="str">
        <f t="shared" si="48"/>
        <v>Mar</v>
      </c>
      <c r="U359" s="8" t="str">
        <f t="shared" si="49"/>
        <v>2015</v>
      </c>
      <c r="V359" s="8">
        <f t="shared" si="50"/>
        <v>42118.222187499996</v>
      </c>
      <c r="W359" s="8" t="str">
        <f t="shared" si="51"/>
        <v>Apr</v>
      </c>
      <c r="X359" s="8" t="str">
        <f t="shared" si="52"/>
        <v>2015</v>
      </c>
      <c r="Y359" s="7">
        <f t="shared" si="53"/>
        <v>9</v>
      </c>
    </row>
    <row r="360" spans="1:25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6">
        <f t="shared" si="45"/>
        <v>103.08800000000001</v>
      </c>
      <c r="P360" s="10">
        <f t="shared" si="46"/>
        <v>193.04868913857678</v>
      </c>
      <c r="Q360" t="s">
        <v>8311</v>
      </c>
      <c r="R360" t="s">
        <v>8316</v>
      </c>
      <c r="S360" s="8">
        <f t="shared" si="47"/>
        <v>42507.860196759255</v>
      </c>
      <c r="T360" s="8" t="str">
        <f t="shared" si="48"/>
        <v>May</v>
      </c>
      <c r="U360" s="8" t="str">
        <f t="shared" si="49"/>
        <v>2016</v>
      </c>
      <c r="V360" s="8">
        <f t="shared" si="50"/>
        <v>42536.625</v>
      </c>
      <c r="W360" s="8" t="str">
        <f t="shared" si="51"/>
        <v>Jun</v>
      </c>
      <c r="X360" s="8" t="str">
        <f t="shared" si="52"/>
        <v>2016</v>
      </c>
      <c r="Y360" s="7">
        <f t="shared" si="53"/>
        <v>28</v>
      </c>
    </row>
    <row r="361" spans="1:25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6">
        <f t="shared" si="45"/>
        <v>104.85537190082646</v>
      </c>
      <c r="P361" s="10">
        <f t="shared" si="46"/>
        <v>84.023178807947019</v>
      </c>
      <c r="Q361" t="s">
        <v>8311</v>
      </c>
      <c r="R361" t="s">
        <v>8316</v>
      </c>
      <c r="S361" s="8">
        <f t="shared" si="47"/>
        <v>41935.070486111108</v>
      </c>
      <c r="T361" s="8" t="str">
        <f t="shared" si="48"/>
        <v>Oct</v>
      </c>
      <c r="U361" s="8" t="str">
        <f t="shared" si="49"/>
        <v>2014</v>
      </c>
      <c r="V361" s="8">
        <f t="shared" si="50"/>
        <v>41957.216666666667</v>
      </c>
      <c r="W361" s="8" t="str">
        <f t="shared" si="51"/>
        <v>Nov</v>
      </c>
      <c r="X361" s="8" t="str">
        <f t="shared" si="52"/>
        <v>2014</v>
      </c>
      <c r="Y361" s="7">
        <f t="shared" si="53"/>
        <v>22</v>
      </c>
    </row>
    <row r="362" spans="1:25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6">
        <f t="shared" si="45"/>
        <v>101.375</v>
      </c>
      <c r="P362" s="10">
        <f t="shared" si="46"/>
        <v>139.82758620689654</v>
      </c>
      <c r="Q362" t="s">
        <v>8311</v>
      </c>
      <c r="R362" t="s">
        <v>8316</v>
      </c>
      <c r="S362" s="8">
        <f t="shared" si="47"/>
        <v>42163.897916666669</v>
      </c>
      <c r="T362" s="8" t="str">
        <f t="shared" si="48"/>
        <v>Jun</v>
      </c>
      <c r="U362" s="8" t="str">
        <f t="shared" si="49"/>
        <v>2015</v>
      </c>
      <c r="V362" s="8">
        <f t="shared" si="50"/>
        <v>42208.132638888885</v>
      </c>
      <c r="W362" s="8" t="str">
        <f t="shared" si="51"/>
        <v>Jul</v>
      </c>
      <c r="X362" s="8" t="str">
        <f t="shared" si="52"/>
        <v>2015</v>
      </c>
      <c r="Y362" s="7">
        <f t="shared" si="53"/>
        <v>13</v>
      </c>
    </row>
    <row r="363" spans="1:25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6">
        <f t="shared" si="45"/>
        <v>111.07699999999998</v>
      </c>
      <c r="P363" s="10">
        <f t="shared" si="46"/>
        <v>109.82189265536722</v>
      </c>
      <c r="Q363" t="s">
        <v>8311</v>
      </c>
      <c r="R363" t="s">
        <v>8316</v>
      </c>
      <c r="S363" s="8">
        <f t="shared" si="47"/>
        <v>41936.001226851848</v>
      </c>
      <c r="T363" s="8" t="str">
        <f t="shared" si="48"/>
        <v>Oct</v>
      </c>
      <c r="U363" s="8" t="str">
        <f t="shared" si="49"/>
        <v>2014</v>
      </c>
      <c r="V363" s="8">
        <f t="shared" si="50"/>
        <v>41966.042893518519</v>
      </c>
      <c r="W363" s="8" t="str">
        <f t="shared" si="51"/>
        <v>Nov</v>
      </c>
      <c r="X363" s="8" t="str">
        <f t="shared" si="52"/>
        <v>2014</v>
      </c>
      <c r="Y363" s="7">
        <f t="shared" si="53"/>
        <v>30</v>
      </c>
    </row>
    <row r="364" spans="1:25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6">
        <f t="shared" si="45"/>
        <v>124.15933781686496</v>
      </c>
      <c r="P364" s="10">
        <f t="shared" si="46"/>
        <v>139.53488372093022</v>
      </c>
      <c r="Q364" t="s">
        <v>8311</v>
      </c>
      <c r="R364" t="s">
        <v>8316</v>
      </c>
      <c r="S364" s="8">
        <f t="shared" si="47"/>
        <v>41837.210543981484</v>
      </c>
      <c r="T364" s="8" t="str">
        <f t="shared" si="48"/>
        <v>Jul</v>
      </c>
      <c r="U364" s="8" t="str">
        <f t="shared" si="49"/>
        <v>2014</v>
      </c>
      <c r="V364" s="8">
        <f t="shared" si="50"/>
        <v>41859</v>
      </c>
      <c r="W364" s="8" t="str">
        <f t="shared" si="51"/>
        <v>Aug</v>
      </c>
      <c r="X364" s="8" t="str">
        <f t="shared" si="52"/>
        <v>2014</v>
      </c>
      <c r="Y364" s="7">
        <f t="shared" si="53"/>
        <v>21</v>
      </c>
    </row>
    <row r="365" spans="1:25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6">
        <f t="shared" si="45"/>
        <v>101.33333333333334</v>
      </c>
      <c r="P365" s="10">
        <f t="shared" si="46"/>
        <v>347.84615384615387</v>
      </c>
      <c r="Q365" t="s">
        <v>8311</v>
      </c>
      <c r="R365" t="s">
        <v>8316</v>
      </c>
      <c r="S365" s="8">
        <f t="shared" si="47"/>
        <v>40255.744629629626</v>
      </c>
      <c r="T365" s="8" t="str">
        <f t="shared" si="48"/>
        <v>Mar</v>
      </c>
      <c r="U365" s="8" t="str">
        <f t="shared" si="49"/>
        <v>2010</v>
      </c>
      <c r="V365" s="8">
        <f t="shared" si="50"/>
        <v>40300.806944444441</v>
      </c>
      <c r="W365" s="8" t="str">
        <f t="shared" si="51"/>
        <v>May</v>
      </c>
      <c r="X365" s="8" t="str">
        <f t="shared" si="52"/>
        <v>2010</v>
      </c>
      <c r="Y365" s="7">
        <f t="shared" si="53"/>
        <v>14</v>
      </c>
    </row>
    <row r="366" spans="1:25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6">
        <f t="shared" si="45"/>
        <v>110.16142857142856</v>
      </c>
      <c r="P366" s="10">
        <f t="shared" si="46"/>
        <v>68.24159292035398</v>
      </c>
      <c r="Q366" t="s">
        <v>8311</v>
      </c>
      <c r="R366" t="s">
        <v>8316</v>
      </c>
      <c r="S366" s="8">
        <f t="shared" si="47"/>
        <v>41780.859629629631</v>
      </c>
      <c r="T366" s="8" t="str">
        <f t="shared" si="48"/>
        <v>May</v>
      </c>
      <c r="U366" s="8" t="str">
        <f t="shared" si="49"/>
        <v>2014</v>
      </c>
      <c r="V366" s="8">
        <f t="shared" si="50"/>
        <v>41811.165972222225</v>
      </c>
      <c r="W366" s="8" t="str">
        <f t="shared" si="51"/>
        <v>Jun</v>
      </c>
      <c r="X366" s="8" t="str">
        <f t="shared" si="52"/>
        <v>2014</v>
      </c>
      <c r="Y366" s="7">
        <f t="shared" si="53"/>
        <v>30</v>
      </c>
    </row>
    <row r="367" spans="1:25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6">
        <f t="shared" si="45"/>
        <v>103.97333333333334</v>
      </c>
      <c r="P367" s="10">
        <f t="shared" si="46"/>
        <v>239.93846153846152</v>
      </c>
      <c r="Q367" t="s">
        <v>8311</v>
      </c>
      <c r="R367" t="s">
        <v>8316</v>
      </c>
      <c r="S367" s="8">
        <f t="shared" si="47"/>
        <v>41668.606469907405</v>
      </c>
      <c r="T367" s="8" t="str">
        <f t="shared" si="48"/>
        <v>Jan</v>
      </c>
      <c r="U367" s="8" t="str">
        <f t="shared" si="49"/>
        <v>2014</v>
      </c>
      <c r="V367" s="8">
        <f t="shared" si="50"/>
        <v>41698.606469907405</v>
      </c>
      <c r="W367" s="8" t="str">
        <f t="shared" si="51"/>
        <v>Feb</v>
      </c>
      <c r="X367" s="8" t="str">
        <f t="shared" si="52"/>
        <v>2014</v>
      </c>
      <c r="Y367" s="7">
        <f t="shared" si="53"/>
        <v>30</v>
      </c>
    </row>
    <row r="368" spans="1:25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6">
        <f t="shared" si="45"/>
        <v>101.31578947368421</v>
      </c>
      <c r="P368" s="10">
        <f t="shared" si="46"/>
        <v>287.31343283582089</v>
      </c>
      <c r="Q368" t="s">
        <v>8311</v>
      </c>
      <c r="R368" t="s">
        <v>8316</v>
      </c>
      <c r="S368" s="8">
        <f t="shared" si="47"/>
        <v>41019.793032407404</v>
      </c>
      <c r="T368" s="8" t="str">
        <f t="shared" si="48"/>
        <v>Apr</v>
      </c>
      <c r="U368" s="8" t="str">
        <f t="shared" si="49"/>
        <v>2012</v>
      </c>
      <c r="V368" s="8">
        <f t="shared" si="50"/>
        <v>41049.793032407404</v>
      </c>
      <c r="W368" s="8" t="str">
        <f t="shared" si="51"/>
        <v>May</v>
      </c>
      <c r="X368" s="8" t="str">
        <f t="shared" si="52"/>
        <v>2012</v>
      </c>
      <c r="Y368" s="7">
        <f t="shared" si="53"/>
        <v>30</v>
      </c>
    </row>
    <row r="369" spans="1:25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6">
        <f t="shared" si="45"/>
        <v>103.3501</v>
      </c>
      <c r="P369" s="10">
        <f t="shared" si="46"/>
        <v>86.84882352941176</v>
      </c>
      <c r="Q369" t="s">
        <v>8311</v>
      </c>
      <c r="R369" t="s">
        <v>8316</v>
      </c>
      <c r="S369" s="8">
        <f t="shared" si="47"/>
        <v>41355.577291666668</v>
      </c>
      <c r="T369" s="8" t="str">
        <f t="shared" si="48"/>
        <v>Mar</v>
      </c>
      <c r="U369" s="8" t="str">
        <f t="shared" si="49"/>
        <v>2013</v>
      </c>
      <c r="V369" s="8">
        <f t="shared" si="50"/>
        <v>41395.207638888889</v>
      </c>
      <c r="W369" s="8" t="str">
        <f t="shared" si="51"/>
        <v>May</v>
      </c>
      <c r="X369" s="8" t="str">
        <f t="shared" si="52"/>
        <v>2013</v>
      </c>
      <c r="Y369" s="7">
        <f t="shared" si="53"/>
        <v>8</v>
      </c>
    </row>
    <row r="370" spans="1:25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6">
        <f t="shared" si="45"/>
        <v>104.11200000000001</v>
      </c>
      <c r="P370" s="10">
        <f t="shared" si="46"/>
        <v>81.84905660377359</v>
      </c>
      <c r="Q370" t="s">
        <v>8311</v>
      </c>
      <c r="R370" t="s">
        <v>8316</v>
      </c>
      <c r="S370" s="8">
        <f t="shared" si="47"/>
        <v>42043.605578703704</v>
      </c>
      <c r="T370" s="8" t="str">
        <f t="shared" si="48"/>
        <v>Feb</v>
      </c>
      <c r="U370" s="8" t="str">
        <f t="shared" si="49"/>
        <v>2015</v>
      </c>
      <c r="V370" s="8">
        <f t="shared" si="50"/>
        <v>42078.563912037032</v>
      </c>
      <c r="W370" s="8" t="str">
        <f t="shared" si="51"/>
        <v>Mar</v>
      </c>
      <c r="X370" s="8" t="str">
        <f t="shared" si="52"/>
        <v>2015</v>
      </c>
      <c r="Y370" s="7">
        <f t="shared" si="53"/>
        <v>3</v>
      </c>
    </row>
    <row r="371" spans="1:25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6">
        <f t="shared" si="45"/>
        <v>110.15569230769231</v>
      </c>
      <c r="P371" s="10">
        <f t="shared" si="46"/>
        <v>42.874970059880241</v>
      </c>
      <c r="Q371" t="s">
        <v>8311</v>
      </c>
      <c r="R371" t="s">
        <v>8316</v>
      </c>
      <c r="S371" s="8">
        <f t="shared" si="47"/>
        <v>40893.551724537036</v>
      </c>
      <c r="T371" s="8" t="str">
        <f t="shared" si="48"/>
        <v>Dec</v>
      </c>
      <c r="U371" s="8" t="str">
        <f t="shared" si="49"/>
        <v>2011</v>
      </c>
      <c r="V371" s="8">
        <f t="shared" si="50"/>
        <v>40923.551724537036</v>
      </c>
      <c r="W371" s="8" t="str">
        <f t="shared" si="51"/>
        <v>Jan</v>
      </c>
      <c r="X371" s="8" t="str">
        <f t="shared" si="52"/>
        <v>2012</v>
      </c>
      <c r="Y371" s="7">
        <f t="shared" si="53"/>
        <v>30</v>
      </c>
    </row>
    <row r="372" spans="1:25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6">
        <f t="shared" si="45"/>
        <v>122.02</v>
      </c>
      <c r="P372" s="10">
        <f t="shared" si="46"/>
        <v>709.41860465116281</v>
      </c>
      <c r="Q372" t="s">
        <v>8311</v>
      </c>
      <c r="R372" t="s">
        <v>8316</v>
      </c>
      <c r="S372" s="8">
        <f t="shared" si="47"/>
        <v>42711.795138888891</v>
      </c>
      <c r="T372" s="8" t="str">
        <f t="shared" si="48"/>
        <v>Dec</v>
      </c>
      <c r="U372" s="8" t="str">
        <f t="shared" si="49"/>
        <v>2016</v>
      </c>
      <c r="V372" s="8">
        <f t="shared" si="50"/>
        <v>42741.795138888891</v>
      </c>
      <c r="W372" s="8" t="str">
        <f t="shared" si="51"/>
        <v>Jan</v>
      </c>
      <c r="X372" s="8" t="str">
        <f t="shared" si="52"/>
        <v>2017</v>
      </c>
      <c r="Y372" s="7">
        <f t="shared" si="53"/>
        <v>30</v>
      </c>
    </row>
    <row r="373" spans="1:25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6">
        <f t="shared" si="45"/>
        <v>114.16866666666667</v>
      </c>
      <c r="P373" s="10">
        <f t="shared" si="46"/>
        <v>161.25517890772127</v>
      </c>
      <c r="Q373" t="s">
        <v>8311</v>
      </c>
      <c r="R373" t="s">
        <v>8316</v>
      </c>
      <c r="S373" s="8">
        <f t="shared" si="47"/>
        <v>41261.767812500002</v>
      </c>
      <c r="T373" s="8" t="str">
        <f t="shared" si="48"/>
        <v>Dec</v>
      </c>
      <c r="U373" s="8" t="str">
        <f t="shared" si="49"/>
        <v>2012</v>
      </c>
      <c r="V373" s="8">
        <f t="shared" si="50"/>
        <v>41306.767812500002</v>
      </c>
      <c r="W373" s="8" t="str">
        <f t="shared" si="51"/>
        <v>Feb</v>
      </c>
      <c r="X373" s="8" t="str">
        <f t="shared" si="52"/>
        <v>2013</v>
      </c>
      <c r="Y373" s="7">
        <f t="shared" si="53"/>
        <v>14</v>
      </c>
    </row>
    <row r="374" spans="1:25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6">
        <f t="shared" si="45"/>
        <v>125.33333333333334</v>
      </c>
      <c r="P374" s="10">
        <f t="shared" si="46"/>
        <v>41.777777777777779</v>
      </c>
      <c r="Q374" t="s">
        <v>8311</v>
      </c>
      <c r="R374" t="s">
        <v>8316</v>
      </c>
      <c r="S374" s="8">
        <f t="shared" si="47"/>
        <v>42425.576898148152</v>
      </c>
      <c r="T374" s="8" t="str">
        <f t="shared" si="48"/>
        <v>Feb</v>
      </c>
      <c r="U374" s="8" t="str">
        <f t="shared" si="49"/>
        <v>2016</v>
      </c>
      <c r="V374" s="8">
        <f t="shared" si="50"/>
        <v>42465.666666666672</v>
      </c>
      <c r="W374" s="8" t="str">
        <f t="shared" si="51"/>
        <v>Apr</v>
      </c>
      <c r="X374" s="8" t="str">
        <f t="shared" si="52"/>
        <v>2016</v>
      </c>
      <c r="Y374" s="7">
        <f t="shared" si="53"/>
        <v>9</v>
      </c>
    </row>
    <row r="375" spans="1:25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6">
        <f t="shared" si="45"/>
        <v>106.66666666666667</v>
      </c>
      <c r="P375" s="10">
        <f t="shared" si="46"/>
        <v>89.887640449438209</v>
      </c>
      <c r="Q375" t="s">
        <v>8311</v>
      </c>
      <c r="R375" t="s">
        <v>8316</v>
      </c>
      <c r="S375" s="8">
        <f t="shared" si="47"/>
        <v>41078.91201388889</v>
      </c>
      <c r="T375" s="8" t="str">
        <f t="shared" si="48"/>
        <v>Jun</v>
      </c>
      <c r="U375" s="8" t="str">
        <f t="shared" si="49"/>
        <v>2012</v>
      </c>
      <c r="V375" s="8">
        <f t="shared" si="50"/>
        <v>41108.91201388889</v>
      </c>
      <c r="W375" s="8" t="str">
        <f t="shared" si="51"/>
        <v>Jul</v>
      </c>
      <c r="X375" s="8" t="str">
        <f t="shared" si="52"/>
        <v>2012</v>
      </c>
      <c r="Y375" s="7">
        <f t="shared" si="53"/>
        <v>30</v>
      </c>
    </row>
    <row r="376" spans="1:25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6">
        <f t="shared" si="45"/>
        <v>130.65</v>
      </c>
      <c r="P376" s="10">
        <f t="shared" si="46"/>
        <v>45.051724137931032</v>
      </c>
      <c r="Q376" t="s">
        <v>8311</v>
      </c>
      <c r="R376" t="s">
        <v>8316</v>
      </c>
      <c r="S376" s="8">
        <f t="shared" si="47"/>
        <v>40757.889247685183</v>
      </c>
      <c r="T376" s="8" t="str">
        <f t="shared" si="48"/>
        <v>Aug</v>
      </c>
      <c r="U376" s="8" t="str">
        <f t="shared" si="49"/>
        <v>2011</v>
      </c>
      <c r="V376" s="8">
        <f t="shared" si="50"/>
        <v>40802.889247685183</v>
      </c>
      <c r="W376" s="8" t="str">
        <f t="shared" si="51"/>
        <v>Sep</v>
      </c>
      <c r="X376" s="8" t="str">
        <f t="shared" si="52"/>
        <v>2011</v>
      </c>
      <c r="Y376" s="7">
        <f t="shared" si="53"/>
        <v>14</v>
      </c>
    </row>
    <row r="377" spans="1:25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6">
        <f t="shared" si="45"/>
        <v>120</v>
      </c>
      <c r="P377" s="10">
        <f t="shared" si="46"/>
        <v>42.857142857142854</v>
      </c>
      <c r="Q377" t="s">
        <v>8311</v>
      </c>
      <c r="R377" t="s">
        <v>8316</v>
      </c>
      <c r="S377" s="8">
        <f t="shared" si="47"/>
        <v>41657.985081018516</v>
      </c>
      <c r="T377" s="8" t="str">
        <f t="shared" si="48"/>
        <v>Jan</v>
      </c>
      <c r="U377" s="8" t="str">
        <f t="shared" si="49"/>
        <v>2014</v>
      </c>
      <c r="V377" s="8">
        <f t="shared" si="50"/>
        <v>41699.720833333333</v>
      </c>
      <c r="W377" s="8" t="str">
        <f t="shared" si="51"/>
        <v>Mar</v>
      </c>
      <c r="X377" s="8" t="str">
        <f t="shared" si="52"/>
        <v>2014</v>
      </c>
      <c r="Y377" s="7">
        <f t="shared" si="53"/>
        <v>10</v>
      </c>
    </row>
    <row r="378" spans="1:25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6">
        <f t="shared" si="45"/>
        <v>105.9591836734694</v>
      </c>
      <c r="P378" s="10">
        <f t="shared" si="46"/>
        <v>54.083333333333336</v>
      </c>
      <c r="Q378" t="s">
        <v>8311</v>
      </c>
      <c r="R378" t="s">
        <v>8316</v>
      </c>
      <c r="S378" s="8">
        <f t="shared" si="47"/>
        <v>42576.452731481477</v>
      </c>
      <c r="T378" s="8" t="str">
        <f t="shared" si="48"/>
        <v>Jul</v>
      </c>
      <c r="U378" s="8" t="str">
        <f t="shared" si="49"/>
        <v>2016</v>
      </c>
      <c r="V378" s="8">
        <f t="shared" si="50"/>
        <v>42607.452731481477</v>
      </c>
      <c r="W378" s="8" t="str">
        <f t="shared" si="51"/>
        <v>Aug</v>
      </c>
      <c r="X378" s="8" t="str">
        <f t="shared" si="52"/>
        <v>2016</v>
      </c>
      <c r="Y378" s="7">
        <f t="shared" si="53"/>
        <v>31</v>
      </c>
    </row>
    <row r="379" spans="1:25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6">
        <f t="shared" si="45"/>
        <v>114.39999999999999</v>
      </c>
      <c r="P379" s="10">
        <f t="shared" si="46"/>
        <v>103.21804511278195</v>
      </c>
      <c r="Q379" t="s">
        <v>8311</v>
      </c>
      <c r="R379" t="s">
        <v>8316</v>
      </c>
      <c r="S379" s="8">
        <f t="shared" si="47"/>
        <v>42292.250787037032</v>
      </c>
      <c r="T379" s="8" t="str">
        <f t="shared" si="48"/>
        <v>Oct</v>
      </c>
      <c r="U379" s="8" t="str">
        <f t="shared" si="49"/>
        <v>2015</v>
      </c>
      <c r="V379" s="8">
        <f t="shared" si="50"/>
        <v>42322.292361111111</v>
      </c>
      <c r="W379" s="8" t="str">
        <f t="shared" si="51"/>
        <v>Nov</v>
      </c>
      <c r="X379" s="8" t="str">
        <f t="shared" si="52"/>
        <v>2015</v>
      </c>
      <c r="Y379" s="7">
        <f t="shared" si="53"/>
        <v>30</v>
      </c>
    </row>
    <row r="380" spans="1:25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6">
        <f t="shared" si="45"/>
        <v>111.76666666666665</v>
      </c>
      <c r="P380" s="10">
        <f t="shared" si="46"/>
        <v>40.397590361445786</v>
      </c>
      <c r="Q380" t="s">
        <v>8311</v>
      </c>
      <c r="R380" t="s">
        <v>8316</v>
      </c>
      <c r="S380" s="8">
        <f t="shared" si="47"/>
        <v>42370.571851851855</v>
      </c>
      <c r="T380" s="8" t="str">
        <f t="shared" si="48"/>
        <v>Jan</v>
      </c>
      <c r="U380" s="8" t="str">
        <f t="shared" si="49"/>
        <v>2016</v>
      </c>
      <c r="V380" s="8">
        <f t="shared" si="50"/>
        <v>42394.994444444441</v>
      </c>
      <c r="W380" s="8" t="str">
        <f t="shared" si="51"/>
        <v>Jan</v>
      </c>
      <c r="X380" s="8" t="str">
        <f t="shared" si="52"/>
        <v>2016</v>
      </c>
      <c r="Y380" s="7">
        <f t="shared" si="53"/>
        <v>24</v>
      </c>
    </row>
    <row r="381" spans="1:25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6">
        <f t="shared" si="45"/>
        <v>116.08000000000001</v>
      </c>
      <c r="P381" s="10">
        <f t="shared" si="46"/>
        <v>116.85906040268456</v>
      </c>
      <c r="Q381" t="s">
        <v>8311</v>
      </c>
      <c r="R381" t="s">
        <v>8316</v>
      </c>
      <c r="S381" s="8">
        <f t="shared" si="47"/>
        <v>40987.688333333332</v>
      </c>
      <c r="T381" s="8" t="str">
        <f t="shared" si="48"/>
        <v>Mar</v>
      </c>
      <c r="U381" s="8" t="str">
        <f t="shared" si="49"/>
        <v>2012</v>
      </c>
      <c r="V381" s="8">
        <f t="shared" si="50"/>
        <v>41032.688333333332</v>
      </c>
      <c r="W381" s="8" t="str">
        <f t="shared" si="51"/>
        <v>May</v>
      </c>
      <c r="X381" s="8" t="str">
        <f t="shared" si="52"/>
        <v>2012</v>
      </c>
      <c r="Y381" s="7">
        <f t="shared" si="53"/>
        <v>14</v>
      </c>
    </row>
    <row r="382" spans="1:25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6">
        <f t="shared" si="45"/>
        <v>141.5</v>
      </c>
      <c r="P382" s="10">
        <f t="shared" si="46"/>
        <v>115.51020408163265</v>
      </c>
      <c r="Q382" t="s">
        <v>8311</v>
      </c>
      <c r="R382" t="s">
        <v>8316</v>
      </c>
      <c r="S382" s="8">
        <f t="shared" si="47"/>
        <v>42367.719814814816</v>
      </c>
      <c r="T382" s="8" t="str">
        <f t="shared" si="48"/>
        <v>Dec</v>
      </c>
      <c r="U382" s="8" t="str">
        <f t="shared" si="49"/>
        <v>2015</v>
      </c>
      <c r="V382" s="8">
        <f t="shared" si="50"/>
        <v>42392.719814814816</v>
      </c>
      <c r="W382" s="8" t="str">
        <f t="shared" si="51"/>
        <v>Jan</v>
      </c>
      <c r="X382" s="8" t="str">
        <f t="shared" si="52"/>
        <v>2016</v>
      </c>
      <c r="Y382" s="7">
        <f t="shared" si="53"/>
        <v>25</v>
      </c>
    </row>
    <row r="383" spans="1:25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6">
        <f t="shared" si="45"/>
        <v>104.72999999999999</v>
      </c>
      <c r="P383" s="10">
        <f t="shared" si="46"/>
        <v>104.31274900398407</v>
      </c>
      <c r="Q383" t="s">
        <v>8311</v>
      </c>
      <c r="R383" t="s">
        <v>8316</v>
      </c>
      <c r="S383" s="8">
        <f t="shared" si="47"/>
        <v>41085.698113425926</v>
      </c>
      <c r="T383" s="8" t="str">
        <f t="shared" si="48"/>
        <v>Jun</v>
      </c>
      <c r="U383" s="8" t="str">
        <f t="shared" si="49"/>
        <v>2012</v>
      </c>
      <c r="V383" s="8">
        <f t="shared" si="50"/>
        <v>41120.208333333336</v>
      </c>
      <c r="W383" s="8" t="str">
        <f t="shared" si="51"/>
        <v>Jul</v>
      </c>
      <c r="X383" s="8" t="str">
        <f t="shared" si="52"/>
        <v>2012</v>
      </c>
      <c r="Y383" s="7">
        <f t="shared" si="53"/>
        <v>3</v>
      </c>
    </row>
    <row r="384" spans="1:25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6">
        <f t="shared" si="45"/>
        <v>255.83333333333331</v>
      </c>
      <c r="P384" s="10">
        <f t="shared" si="46"/>
        <v>69.772727272727266</v>
      </c>
      <c r="Q384" t="s">
        <v>8311</v>
      </c>
      <c r="R384" t="s">
        <v>8316</v>
      </c>
      <c r="S384" s="8">
        <f t="shared" si="47"/>
        <v>41144.709490740745</v>
      </c>
      <c r="T384" s="8" t="str">
        <f t="shared" si="48"/>
        <v>Aug</v>
      </c>
      <c r="U384" s="8" t="str">
        <f t="shared" si="49"/>
        <v>2012</v>
      </c>
      <c r="V384" s="8">
        <f t="shared" si="50"/>
        <v>41158.709490740745</v>
      </c>
      <c r="W384" s="8" t="str">
        <f t="shared" si="51"/>
        <v>Sep</v>
      </c>
      <c r="X384" s="8" t="str">
        <f t="shared" si="52"/>
        <v>2012</v>
      </c>
      <c r="Y384" s="7">
        <f t="shared" si="53"/>
        <v>14</v>
      </c>
    </row>
    <row r="385" spans="1:25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6">
        <f t="shared" si="45"/>
        <v>206.70670670670671</v>
      </c>
      <c r="P385" s="10">
        <f t="shared" si="46"/>
        <v>43.020833333333336</v>
      </c>
      <c r="Q385" t="s">
        <v>8311</v>
      </c>
      <c r="R385" t="s">
        <v>8316</v>
      </c>
      <c r="S385" s="8">
        <f t="shared" si="47"/>
        <v>41755.117581018516</v>
      </c>
      <c r="T385" s="8" t="str">
        <f t="shared" si="48"/>
        <v>Apr</v>
      </c>
      <c r="U385" s="8" t="str">
        <f t="shared" si="49"/>
        <v>2014</v>
      </c>
      <c r="V385" s="8">
        <f t="shared" si="50"/>
        <v>41778.117581018516</v>
      </c>
      <c r="W385" s="8" t="str">
        <f t="shared" si="51"/>
        <v>May</v>
      </c>
      <c r="X385" s="8" t="str">
        <f t="shared" si="52"/>
        <v>2014</v>
      </c>
      <c r="Y385" s="7">
        <f t="shared" si="53"/>
        <v>23</v>
      </c>
    </row>
    <row r="386" spans="1:25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6">
        <f t="shared" si="45"/>
        <v>112.105</v>
      </c>
      <c r="P386" s="10">
        <f t="shared" si="46"/>
        <v>58.540469973890339</v>
      </c>
      <c r="Q386" t="s">
        <v>8311</v>
      </c>
      <c r="R386" t="s">
        <v>8316</v>
      </c>
      <c r="S386" s="8">
        <f t="shared" si="47"/>
        <v>41980.781793981485</v>
      </c>
      <c r="T386" s="8" t="str">
        <f t="shared" si="48"/>
        <v>Dec</v>
      </c>
      <c r="U386" s="8" t="str">
        <f t="shared" si="49"/>
        <v>2014</v>
      </c>
      <c r="V386" s="8">
        <f t="shared" si="50"/>
        <v>42010.781793981485</v>
      </c>
      <c r="W386" s="8" t="str">
        <f t="shared" si="51"/>
        <v>Jan</v>
      </c>
      <c r="X386" s="8" t="str">
        <f t="shared" si="52"/>
        <v>2015</v>
      </c>
      <c r="Y386" s="7">
        <f t="shared" si="53"/>
        <v>30</v>
      </c>
    </row>
    <row r="387" spans="1:25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6">
        <f t="shared" ref="O387:O450" si="54">E387/D387*100</f>
        <v>105.982</v>
      </c>
      <c r="P387" s="10">
        <f t="shared" ref="P387:P450" si="55">IFERROR(E387/L387,0)</f>
        <v>111.79535864978902</v>
      </c>
      <c r="Q387" t="s">
        <v>8311</v>
      </c>
      <c r="R387" t="s">
        <v>8316</v>
      </c>
      <c r="S387" s="8">
        <f t="shared" ref="S387:S450" si="56">(((J387/60)/60)/24)+DATE(1970,1,1)</f>
        <v>41934.584502314814</v>
      </c>
      <c r="T387" s="8" t="str">
        <f t="shared" ref="T387:T450" si="57">TEXT(S387,"MMM")</f>
        <v>Oct</v>
      </c>
      <c r="U387" s="8" t="str">
        <f t="shared" ref="U387:U450" si="58">TEXT(S387,"YYYY")</f>
        <v>2014</v>
      </c>
      <c r="V387" s="8">
        <f t="shared" ref="V387:V450" si="59">(((I387/60)/60)/24)+DATE(1970,1,1)</f>
        <v>41964.626168981486</v>
      </c>
      <c r="W387" s="8" t="str">
        <f t="shared" ref="W387:W450" si="60">TEXT(V387,"MMM")</f>
        <v>Nov</v>
      </c>
      <c r="X387" s="8" t="str">
        <f t="shared" ref="X387:X450" si="61">TEXT(V387,"YYYY")</f>
        <v>2014</v>
      </c>
      <c r="Y387" s="7">
        <f t="shared" ref="Y387:Y450" si="62">DAY(V387-S387)</f>
        <v>30</v>
      </c>
    </row>
    <row r="388" spans="1:25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6">
        <f t="shared" si="54"/>
        <v>100.16666666666667</v>
      </c>
      <c r="P388" s="10">
        <f t="shared" si="55"/>
        <v>46.230769230769234</v>
      </c>
      <c r="Q388" t="s">
        <v>8311</v>
      </c>
      <c r="R388" t="s">
        <v>8316</v>
      </c>
      <c r="S388" s="8">
        <f t="shared" si="56"/>
        <v>42211.951284722221</v>
      </c>
      <c r="T388" s="8" t="str">
        <f t="shared" si="57"/>
        <v>Jul</v>
      </c>
      <c r="U388" s="8" t="str">
        <f t="shared" si="58"/>
        <v>2015</v>
      </c>
      <c r="V388" s="8">
        <f t="shared" si="59"/>
        <v>42226.951284722221</v>
      </c>
      <c r="W388" s="8" t="str">
        <f t="shared" si="60"/>
        <v>Aug</v>
      </c>
      <c r="X388" s="8" t="str">
        <f t="shared" si="61"/>
        <v>2015</v>
      </c>
      <c r="Y388" s="7">
        <f t="shared" si="62"/>
        <v>15</v>
      </c>
    </row>
    <row r="389" spans="1:25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6">
        <f t="shared" si="54"/>
        <v>213.98947368421051</v>
      </c>
      <c r="P389" s="10">
        <f t="shared" si="55"/>
        <v>144.69039145907473</v>
      </c>
      <c r="Q389" t="s">
        <v>8311</v>
      </c>
      <c r="R389" t="s">
        <v>8316</v>
      </c>
      <c r="S389" s="8">
        <f t="shared" si="56"/>
        <v>42200.67659722222</v>
      </c>
      <c r="T389" s="8" t="str">
        <f t="shared" si="57"/>
        <v>Jul</v>
      </c>
      <c r="U389" s="8" t="str">
        <f t="shared" si="58"/>
        <v>2015</v>
      </c>
      <c r="V389" s="8">
        <f t="shared" si="59"/>
        <v>42231.25</v>
      </c>
      <c r="W389" s="8" t="str">
        <f t="shared" si="60"/>
        <v>Aug</v>
      </c>
      <c r="X389" s="8" t="str">
        <f t="shared" si="61"/>
        <v>2015</v>
      </c>
      <c r="Y389" s="7">
        <f t="shared" si="62"/>
        <v>30</v>
      </c>
    </row>
    <row r="390" spans="1:25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6">
        <f t="shared" si="54"/>
        <v>126.16000000000001</v>
      </c>
      <c r="P390" s="10">
        <f t="shared" si="55"/>
        <v>88.845070422535215</v>
      </c>
      <c r="Q390" t="s">
        <v>8311</v>
      </c>
      <c r="R390" t="s">
        <v>8316</v>
      </c>
      <c r="S390" s="8">
        <f t="shared" si="56"/>
        <v>42549.076157407413</v>
      </c>
      <c r="T390" s="8" t="str">
        <f t="shared" si="57"/>
        <v>Jun</v>
      </c>
      <c r="U390" s="8" t="str">
        <f t="shared" si="58"/>
        <v>2016</v>
      </c>
      <c r="V390" s="8">
        <f t="shared" si="59"/>
        <v>42579.076157407413</v>
      </c>
      <c r="W390" s="8" t="str">
        <f t="shared" si="60"/>
        <v>Jul</v>
      </c>
      <c r="X390" s="8" t="str">
        <f t="shared" si="61"/>
        <v>2016</v>
      </c>
      <c r="Y390" s="7">
        <f t="shared" si="62"/>
        <v>30</v>
      </c>
    </row>
    <row r="391" spans="1:25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6">
        <f t="shared" si="54"/>
        <v>181.53547058823528</v>
      </c>
      <c r="P391" s="10">
        <f t="shared" si="55"/>
        <v>81.75107284768211</v>
      </c>
      <c r="Q391" t="s">
        <v>8311</v>
      </c>
      <c r="R391" t="s">
        <v>8316</v>
      </c>
      <c r="S391" s="8">
        <f t="shared" si="56"/>
        <v>41674.063078703701</v>
      </c>
      <c r="T391" s="8" t="str">
        <f t="shared" si="57"/>
        <v>Feb</v>
      </c>
      <c r="U391" s="8" t="str">
        <f t="shared" si="58"/>
        <v>2014</v>
      </c>
      <c r="V391" s="8">
        <f t="shared" si="59"/>
        <v>41705.957638888889</v>
      </c>
      <c r="W391" s="8" t="str">
        <f t="shared" si="60"/>
        <v>Mar</v>
      </c>
      <c r="X391" s="8" t="str">
        <f t="shared" si="61"/>
        <v>2014</v>
      </c>
      <c r="Y391" s="7">
        <f t="shared" si="62"/>
        <v>31</v>
      </c>
    </row>
    <row r="392" spans="1:25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6">
        <f t="shared" si="54"/>
        <v>100</v>
      </c>
      <c r="P392" s="10">
        <f t="shared" si="55"/>
        <v>71.428571428571431</v>
      </c>
      <c r="Q392" t="s">
        <v>8311</v>
      </c>
      <c r="R392" t="s">
        <v>8316</v>
      </c>
      <c r="S392" s="8">
        <f t="shared" si="56"/>
        <v>42112.036712962959</v>
      </c>
      <c r="T392" s="8" t="str">
        <f t="shared" si="57"/>
        <v>Apr</v>
      </c>
      <c r="U392" s="8" t="str">
        <f t="shared" si="58"/>
        <v>2015</v>
      </c>
      <c r="V392" s="8">
        <f t="shared" si="59"/>
        <v>42132.036712962959</v>
      </c>
      <c r="W392" s="8" t="str">
        <f t="shared" si="60"/>
        <v>May</v>
      </c>
      <c r="X392" s="8" t="str">
        <f t="shared" si="61"/>
        <v>2015</v>
      </c>
      <c r="Y392" s="7">
        <f t="shared" si="62"/>
        <v>20</v>
      </c>
    </row>
    <row r="393" spans="1:25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6">
        <f t="shared" si="54"/>
        <v>100.61</v>
      </c>
      <c r="P393" s="10">
        <f t="shared" si="55"/>
        <v>104.25906735751295</v>
      </c>
      <c r="Q393" t="s">
        <v>8311</v>
      </c>
      <c r="R393" t="s">
        <v>8316</v>
      </c>
      <c r="S393" s="8">
        <f t="shared" si="56"/>
        <v>40865.042256944449</v>
      </c>
      <c r="T393" s="8" t="str">
        <f t="shared" si="57"/>
        <v>Nov</v>
      </c>
      <c r="U393" s="8" t="str">
        <f t="shared" si="58"/>
        <v>2011</v>
      </c>
      <c r="V393" s="8">
        <f t="shared" si="59"/>
        <v>40895.040972222225</v>
      </c>
      <c r="W393" s="8" t="str">
        <f t="shared" si="60"/>
        <v>Dec</v>
      </c>
      <c r="X393" s="8" t="str">
        <f t="shared" si="61"/>
        <v>2011</v>
      </c>
      <c r="Y393" s="7">
        <f t="shared" si="62"/>
        <v>29</v>
      </c>
    </row>
    <row r="394" spans="1:25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6">
        <f t="shared" si="54"/>
        <v>100.9027027027027</v>
      </c>
      <c r="P394" s="10">
        <f t="shared" si="55"/>
        <v>90.616504854368927</v>
      </c>
      <c r="Q394" t="s">
        <v>8311</v>
      </c>
      <c r="R394" t="s">
        <v>8316</v>
      </c>
      <c r="S394" s="8">
        <f t="shared" si="56"/>
        <v>40763.717256944445</v>
      </c>
      <c r="T394" s="8" t="str">
        <f t="shared" si="57"/>
        <v>Aug</v>
      </c>
      <c r="U394" s="8" t="str">
        <f t="shared" si="58"/>
        <v>2011</v>
      </c>
      <c r="V394" s="8">
        <f t="shared" si="59"/>
        <v>40794.125</v>
      </c>
      <c r="W394" s="8" t="str">
        <f t="shared" si="60"/>
        <v>Sep</v>
      </c>
      <c r="X394" s="8" t="str">
        <f t="shared" si="61"/>
        <v>2011</v>
      </c>
      <c r="Y394" s="7">
        <f t="shared" si="62"/>
        <v>30</v>
      </c>
    </row>
    <row r="395" spans="1:25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6">
        <f t="shared" si="54"/>
        <v>110.446</v>
      </c>
      <c r="P395" s="10">
        <f t="shared" si="55"/>
        <v>157.33048433048432</v>
      </c>
      <c r="Q395" t="s">
        <v>8311</v>
      </c>
      <c r="R395" t="s">
        <v>8316</v>
      </c>
      <c r="S395" s="8">
        <f t="shared" si="56"/>
        <v>41526.708935185183</v>
      </c>
      <c r="T395" s="8" t="str">
        <f t="shared" si="57"/>
        <v>Sep</v>
      </c>
      <c r="U395" s="8" t="str">
        <f t="shared" si="58"/>
        <v>2013</v>
      </c>
      <c r="V395" s="8">
        <f t="shared" si="59"/>
        <v>41557.708935185183</v>
      </c>
      <c r="W395" s="8" t="str">
        <f t="shared" si="60"/>
        <v>Oct</v>
      </c>
      <c r="X395" s="8" t="str">
        <f t="shared" si="61"/>
        <v>2013</v>
      </c>
      <c r="Y395" s="7">
        <f t="shared" si="62"/>
        <v>31</v>
      </c>
    </row>
    <row r="396" spans="1:25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6">
        <f t="shared" si="54"/>
        <v>111.8936170212766</v>
      </c>
      <c r="P396" s="10">
        <f t="shared" si="55"/>
        <v>105.18</v>
      </c>
      <c r="Q396" t="s">
        <v>8311</v>
      </c>
      <c r="R396" t="s">
        <v>8316</v>
      </c>
      <c r="S396" s="8">
        <f t="shared" si="56"/>
        <v>42417.818078703705</v>
      </c>
      <c r="T396" s="8" t="str">
        <f t="shared" si="57"/>
        <v>Feb</v>
      </c>
      <c r="U396" s="8" t="str">
        <f t="shared" si="58"/>
        <v>2016</v>
      </c>
      <c r="V396" s="8">
        <f t="shared" si="59"/>
        <v>42477.776412037041</v>
      </c>
      <c r="W396" s="8" t="str">
        <f t="shared" si="60"/>
        <v>Apr</v>
      </c>
      <c r="X396" s="8" t="str">
        <f t="shared" si="61"/>
        <v>2016</v>
      </c>
      <c r="Y396" s="7">
        <f t="shared" si="62"/>
        <v>28</v>
      </c>
    </row>
    <row r="397" spans="1:25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6">
        <f t="shared" si="54"/>
        <v>108.04450000000001</v>
      </c>
      <c r="P397" s="10">
        <f t="shared" si="55"/>
        <v>58.719836956521746</v>
      </c>
      <c r="Q397" t="s">
        <v>8311</v>
      </c>
      <c r="R397" t="s">
        <v>8316</v>
      </c>
      <c r="S397" s="8">
        <f t="shared" si="56"/>
        <v>40990.909259259257</v>
      </c>
      <c r="T397" s="8" t="str">
        <f t="shared" si="57"/>
        <v>Mar</v>
      </c>
      <c r="U397" s="8" t="str">
        <f t="shared" si="58"/>
        <v>2012</v>
      </c>
      <c r="V397" s="8">
        <f t="shared" si="59"/>
        <v>41026.897222222222</v>
      </c>
      <c r="W397" s="8" t="str">
        <f t="shared" si="60"/>
        <v>Apr</v>
      </c>
      <c r="X397" s="8" t="str">
        <f t="shared" si="61"/>
        <v>2012</v>
      </c>
      <c r="Y397" s="7">
        <f t="shared" si="62"/>
        <v>4</v>
      </c>
    </row>
    <row r="398" spans="1:25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6">
        <f t="shared" si="54"/>
        <v>106.66666666666667</v>
      </c>
      <c r="P398" s="10">
        <f t="shared" si="55"/>
        <v>81.632653061224488</v>
      </c>
      <c r="Q398" t="s">
        <v>8311</v>
      </c>
      <c r="R398" t="s">
        <v>8316</v>
      </c>
      <c r="S398" s="8">
        <f t="shared" si="56"/>
        <v>41082.564884259256</v>
      </c>
      <c r="T398" s="8" t="str">
        <f t="shared" si="57"/>
        <v>Jun</v>
      </c>
      <c r="U398" s="8" t="str">
        <f t="shared" si="58"/>
        <v>2012</v>
      </c>
      <c r="V398" s="8">
        <f t="shared" si="59"/>
        <v>41097.564884259256</v>
      </c>
      <c r="W398" s="8" t="str">
        <f t="shared" si="60"/>
        <v>Jul</v>
      </c>
      <c r="X398" s="8" t="str">
        <f t="shared" si="61"/>
        <v>2012</v>
      </c>
      <c r="Y398" s="7">
        <f t="shared" si="62"/>
        <v>15</v>
      </c>
    </row>
    <row r="399" spans="1:25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6">
        <f t="shared" si="54"/>
        <v>103.90027322404372</v>
      </c>
      <c r="P399" s="10">
        <f t="shared" si="55"/>
        <v>56.460043668122275</v>
      </c>
      <c r="Q399" t="s">
        <v>8311</v>
      </c>
      <c r="R399" t="s">
        <v>8316</v>
      </c>
      <c r="S399" s="8">
        <f t="shared" si="56"/>
        <v>40379.776435185187</v>
      </c>
      <c r="T399" s="8" t="str">
        <f t="shared" si="57"/>
        <v>Jul</v>
      </c>
      <c r="U399" s="8" t="str">
        <f t="shared" si="58"/>
        <v>2010</v>
      </c>
      <c r="V399" s="8">
        <f t="shared" si="59"/>
        <v>40422.155555555553</v>
      </c>
      <c r="W399" s="8" t="str">
        <f t="shared" si="60"/>
        <v>Sep</v>
      </c>
      <c r="X399" s="8" t="str">
        <f t="shared" si="61"/>
        <v>2010</v>
      </c>
      <c r="Y399" s="7">
        <f t="shared" si="62"/>
        <v>11</v>
      </c>
    </row>
    <row r="400" spans="1:25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6">
        <f t="shared" si="54"/>
        <v>125.16000000000001</v>
      </c>
      <c r="P400" s="10">
        <f t="shared" si="55"/>
        <v>140.1044776119403</v>
      </c>
      <c r="Q400" t="s">
        <v>8311</v>
      </c>
      <c r="R400" t="s">
        <v>8316</v>
      </c>
      <c r="S400" s="8">
        <f t="shared" si="56"/>
        <v>42078.793124999997</v>
      </c>
      <c r="T400" s="8" t="str">
        <f t="shared" si="57"/>
        <v>Mar</v>
      </c>
      <c r="U400" s="8" t="str">
        <f t="shared" si="58"/>
        <v>2015</v>
      </c>
      <c r="V400" s="8">
        <f t="shared" si="59"/>
        <v>42123.793124999997</v>
      </c>
      <c r="W400" s="8" t="str">
        <f t="shared" si="60"/>
        <v>Apr</v>
      </c>
      <c r="X400" s="8" t="str">
        <f t="shared" si="61"/>
        <v>2015</v>
      </c>
      <c r="Y400" s="7">
        <f t="shared" si="62"/>
        <v>14</v>
      </c>
    </row>
    <row r="401" spans="1:25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6">
        <f t="shared" si="54"/>
        <v>106.80499999999999</v>
      </c>
      <c r="P401" s="10">
        <f t="shared" si="55"/>
        <v>224.85263157894738</v>
      </c>
      <c r="Q401" t="s">
        <v>8311</v>
      </c>
      <c r="R401" t="s">
        <v>8316</v>
      </c>
      <c r="S401" s="8">
        <f t="shared" si="56"/>
        <v>42687.875775462962</v>
      </c>
      <c r="T401" s="8" t="str">
        <f t="shared" si="57"/>
        <v>Nov</v>
      </c>
      <c r="U401" s="8" t="str">
        <f t="shared" si="58"/>
        <v>2016</v>
      </c>
      <c r="V401" s="8">
        <f t="shared" si="59"/>
        <v>42718.5</v>
      </c>
      <c r="W401" s="8" t="str">
        <f t="shared" si="60"/>
        <v>Dec</v>
      </c>
      <c r="X401" s="8" t="str">
        <f t="shared" si="61"/>
        <v>2016</v>
      </c>
      <c r="Y401" s="7">
        <f t="shared" si="62"/>
        <v>30</v>
      </c>
    </row>
    <row r="402" spans="1:25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6">
        <f t="shared" si="54"/>
        <v>112.30249999999999</v>
      </c>
      <c r="P402" s="10">
        <f t="shared" si="55"/>
        <v>181.13306451612902</v>
      </c>
      <c r="Q402" t="s">
        <v>8311</v>
      </c>
      <c r="R402" t="s">
        <v>8316</v>
      </c>
      <c r="S402" s="8">
        <f t="shared" si="56"/>
        <v>41745.635960648149</v>
      </c>
      <c r="T402" s="8" t="str">
        <f t="shared" si="57"/>
        <v>Apr</v>
      </c>
      <c r="U402" s="8" t="str">
        <f t="shared" si="58"/>
        <v>2014</v>
      </c>
      <c r="V402" s="8">
        <f t="shared" si="59"/>
        <v>41776.145833333336</v>
      </c>
      <c r="W402" s="8" t="str">
        <f t="shared" si="60"/>
        <v>May</v>
      </c>
      <c r="X402" s="8" t="str">
        <f t="shared" si="61"/>
        <v>2014</v>
      </c>
      <c r="Y402" s="7">
        <f t="shared" si="62"/>
        <v>30</v>
      </c>
    </row>
    <row r="403" spans="1:25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6">
        <f t="shared" si="54"/>
        <v>103.812</v>
      </c>
      <c r="P403" s="10">
        <f t="shared" si="55"/>
        <v>711.04109589041093</v>
      </c>
      <c r="Q403" t="s">
        <v>8311</v>
      </c>
      <c r="R403" t="s">
        <v>8316</v>
      </c>
      <c r="S403" s="8">
        <f t="shared" si="56"/>
        <v>40732.842245370368</v>
      </c>
      <c r="T403" s="8" t="str">
        <f t="shared" si="57"/>
        <v>Jul</v>
      </c>
      <c r="U403" s="8" t="str">
        <f t="shared" si="58"/>
        <v>2011</v>
      </c>
      <c r="V403" s="8">
        <f t="shared" si="59"/>
        <v>40762.842245370368</v>
      </c>
      <c r="W403" s="8" t="str">
        <f t="shared" si="60"/>
        <v>Aug</v>
      </c>
      <c r="X403" s="8" t="str">
        <f t="shared" si="61"/>
        <v>2011</v>
      </c>
      <c r="Y403" s="7">
        <f t="shared" si="62"/>
        <v>30</v>
      </c>
    </row>
    <row r="404" spans="1:25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6">
        <f t="shared" si="54"/>
        <v>141.65</v>
      </c>
      <c r="P404" s="10">
        <f t="shared" si="55"/>
        <v>65.883720930232556</v>
      </c>
      <c r="Q404" t="s">
        <v>8311</v>
      </c>
      <c r="R404" t="s">
        <v>8316</v>
      </c>
      <c r="S404" s="8">
        <f t="shared" si="56"/>
        <v>42292.539548611108</v>
      </c>
      <c r="T404" s="8" t="str">
        <f t="shared" si="57"/>
        <v>Oct</v>
      </c>
      <c r="U404" s="8" t="str">
        <f t="shared" si="58"/>
        <v>2015</v>
      </c>
      <c r="V404" s="8">
        <f t="shared" si="59"/>
        <v>42313.58121527778</v>
      </c>
      <c r="W404" s="8" t="str">
        <f t="shared" si="60"/>
        <v>Nov</v>
      </c>
      <c r="X404" s="8" t="str">
        <f t="shared" si="61"/>
        <v>2015</v>
      </c>
      <c r="Y404" s="7">
        <f t="shared" si="62"/>
        <v>21</v>
      </c>
    </row>
    <row r="405" spans="1:25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6">
        <f t="shared" si="54"/>
        <v>105.25999999999999</v>
      </c>
      <c r="P405" s="10">
        <f t="shared" si="55"/>
        <v>75.185714285714283</v>
      </c>
      <c r="Q405" t="s">
        <v>8311</v>
      </c>
      <c r="R405" t="s">
        <v>8316</v>
      </c>
      <c r="S405" s="8">
        <f t="shared" si="56"/>
        <v>40718.310659722221</v>
      </c>
      <c r="T405" s="8" t="str">
        <f t="shared" si="57"/>
        <v>Jun</v>
      </c>
      <c r="U405" s="8" t="str">
        <f t="shared" si="58"/>
        <v>2011</v>
      </c>
      <c r="V405" s="8">
        <f t="shared" si="59"/>
        <v>40765.297222222223</v>
      </c>
      <c r="W405" s="8" t="str">
        <f t="shared" si="60"/>
        <v>Aug</v>
      </c>
      <c r="X405" s="8" t="str">
        <f t="shared" si="61"/>
        <v>2011</v>
      </c>
      <c r="Y405" s="7">
        <f t="shared" si="62"/>
        <v>15</v>
      </c>
    </row>
    <row r="406" spans="1:25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6">
        <f t="shared" si="54"/>
        <v>103.09142857142857</v>
      </c>
      <c r="P406" s="10">
        <f t="shared" si="55"/>
        <v>133.14391143911439</v>
      </c>
      <c r="Q406" t="s">
        <v>8311</v>
      </c>
      <c r="R406" t="s">
        <v>8316</v>
      </c>
      <c r="S406" s="8">
        <f t="shared" si="56"/>
        <v>41646.628032407411</v>
      </c>
      <c r="T406" s="8" t="str">
        <f t="shared" si="57"/>
        <v>Jan</v>
      </c>
      <c r="U406" s="8" t="str">
        <f t="shared" si="58"/>
        <v>2014</v>
      </c>
      <c r="V406" s="8">
        <f t="shared" si="59"/>
        <v>41675.961111111108</v>
      </c>
      <c r="W406" s="8" t="str">
        <f t="shared" si="60"/>
        <v>Feb</v>
      </c>
      <c r="X406" s="8" t="str">
        <f t="shared" si="61"/>
        <v>2014</v>
      </c>
      <c r="Y406" s="7">
        <f t="shared" si="62"/>
        <v>29</v>
      </c>
    </row>
    <row r="407" spans="1:25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6">
        <f t="shared" si="54"/>
        <v>107.65957446808511</v>
      </c>
      <c r="P407" s="10">
        <f t="shared" si="55"/>
        <v>55.2</v>
      </c>
      <c r="Q407" t="s">
        <v>8311</v>
      </c>
      <c r="R407" t="s">
        <v>8316</v>
      </c>
      <c r="S407" s="8">
        <f t="shared" si="56"/>
        <v>41674.08494212963</v>
      </c>
      <c r="T407" s="8" t="str">
        <f t="shared" si="57"/>
        <v>Feb</v>
      </c>
      <c r="U407" s="8" t="str">
        <f t="shared" si="58"/>
        <v>2014</v>
      </c>
      <c r="V407" s="8">
        <f t="shared" si="59"/>
        <v>41704.08494212963</v>
      </c>
      <c r="W407" s="8" t="str">
        <f t="shared" si="60"/>
        <v>Mar</v>
      </c>
      <c r="X407" s="8" t="str">
        <f t="shared" si="61"/>
        <v>2014</v>
      </c>
      <c r="Y407" s="7">
        <f t="shared" si="62"/>
        <v>30</v>
      </c>
    </row>
    <row r="408" spans="1:25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6">
        <f t="shared" si="54"/>
        <v>107.70464285714286</v>
      </c>
      <c r="P408" s="10">
        <f t="shared" si="55"/>
        <v>86.163714285714292</v>
      </c>
      <c r="Q408" t="s">
        <v>8311</v>
      </c>
      <c r="R408" t="s">
        <v>8316</v>
      </c>
      <c r="S408" s="8">
        <f t="shared" si="56"/>
        <v>40638.162465277775</v>
      </c>
      <c r="T408" s="8" t="str">
        <f t="shared" si="57"/>
        <v>Apr</v>
      </c>
      <c r="U408" s="8" t="str">
        <f t="shared" si="58"/>
        <v>2011</v>
      </c>
      <c r="V408" s="8">
        <f t="shared" si="59"/>
        <v>40672.249305555553</v>
      </c>
      <c r="W408" s="8" t="str">
        <f t="shared" si="60"/>
        <v>May</v>
      </c>
      <c r="X408" s="8" t="str">
        <f t="shared" si="61"/>
        <v>2011</v>
      </c>
      <c r="Y408" s="7">
        <f t="shared" si="62"/>
        <v>3</v>
      </c>
    </row>
    <row r="409" spans="1:25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6">
        <f t="shared" si="54"/>
        <v>101.55000000000001</v>
      </c>
      <c r="P409" s="10">
        <f t="shared" si="55"/>
        <v>92.318181818181813</v>
      </c>
      <c r="Q409" t="s">
        <v>8311</v>
      </c>
      <c r="R409" t="s">
        <v>8316</v>
      </c>
      <c r="S409" s="8">
        <f t="shared" si="56"/>
        <v>40806.870949074073</v>
      </c>
      <c r="T409" s="8" t="str">
        <f t="shared" si="57"/>
        <v>Sep</v>
      </c>
      <c r="U409" s="8" t="str">
        <f t="shared" si="58"/>
        <v>2011</v>
      </c>
      <c r="V409" s="8">
        <f t="shared" si="59"/>
        <v>40866.912615740745</v>
      </c>
      <c r="W409" s="8" t="str">
        <f t="shared" si="60"/>
        <v>Nov</v>
      </c>
      <c r="X409" s="8" t="str">
        <f t="shared" si="61"/>
        <v>2011</v>
      </c>
      <c r="Y409" s="7">
        <f t="shared" si="62"/>
        <v>29</v>
      </c>
    </row>
    <row r="410" spans="1:25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6">
        <f t="shared" si="54"/>
        <v>101.43766666666667</v>
      </c>
      <c r="P410" s="10">
        <f t="shared" si="55"/>
        <v>160.16473684210527</v>
      </c>
      <c r="Q410" t="s">
        <v>8311</v>
      </c>
      <c r="R410" t="s">
        <v>8316</v>
      </c>
      <c r="S410" s="8">
        <f t="shared" si="56"/>
        <v>41543.735995370371</v>
      </c>
      <c r="T410" s="8" t="str">
        <f t="shared" si="57"/>
        <v>Sep</v>
      </c>
      <c r="U410" s="8" t="str">
        <f t="shared" si="58"/>
        <v>2013</v>
      </c>
      <c r="V410" s="8">
        <f t="shared" si="59"/>
        <v>41583.777662037035</v>
      </c>
      <c r="W410" s="8" t="str">
        <f t="shared" si="60"/>
        <v>Nov</v>
      </c>
      <c r="X410" s="8" t="str">
        <f t="shared" si="61"/>
        <v>2013</v>
      </c>
      <c r="Y410" s="7">
        <f t="shared" si="62"/>
        <v>9</v>
      </c>
    </row>
    <row r="411" spans="1:25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6">
        <f t="shared" si="54"/>
        <v>136.80000000000001</v>
      </c>
      <c r="P411" s="10">
        <f t="shared" si="55"/>
        <v>45.6</v>
      </c>
      <c r="Q411" t="s">
        <v>8311</v>
      </c>
      <c r="R411" t="s">
        <v>8316</v>
      </c>
      <c r="S411" s="8">
        <f t="shared" si="56"/>
        <v>42543.862777777773</v>
      </c>
      <c r="T411" s="8" t="str">
        <f t="shared" si="57"/>
        <v>Jun</v>
      </c>
      <c r="U411" s="8" t="str">
        <f t="shared" si="58"/>
        <v>2016</v>
      </c>
      <c r="V411" s="8">
        <f t="shared" si="59"/>
        <v>42573.862777777773</v>
      </c>
      <c r="W411" s="8" t="str">
        <f t="shared" si="60"/>
        <v>Jul</v>
      </c>
      <c r="X411" s="8" t="str">
        <f t="shared" si="61"/>
        <v>2016</v>
      </c>
      <c r="Y411" s="7">
        <f t="shared" si="62"/>
        <v>30</v>
      </c>
    </row>
    <row r="412" spans="1:25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6">
        <f t="shared" si="54"/>
        <v>128.29999999999998</v>
      </c>
      <c r="P412" s="10">
        <f t="shared" si="55"/>
        <v>183.28571428571428</v>
      </c>
      <c r="Q412" t="s">
        <v>8311</v>
      </c>
      <c r="R412" t="s">
        <v>8316</v>
      </c>
      <c r="S412" s="8">
        <f t="shared" si="56"/>
        <v>42113.981446759266</v>
      </c>
      <c r="T412" s="8" t="str">
        <f t="shared" si="57"/>
        <v>Apr</v>
      </c>
      <c r="U412" s="8" t="str">
        <f t="shared" si="58"/>
        <v>2015</v>
      </c>
      <c r="V412" s="8">
        <f t="shared" si="59"/>
        <v>42173.981446759266</v>
      </c>
      <c r="W412" s="8" t="str">
        <f t="shared" si="60"/>
        <v>Jun</v>
      </c>
      <c r="X412" s="8" t="str">
        <f t="shared" si="61"/>
        <v>2015</v>
      </c>
      <c r="Y412" s="7">
        <f t="shared" si="62"/>
        <v>29</v>
      </c>
    </row>
    <row r="413" spans="1:25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6">
        <f t="shared" si="54"/>
        <v>101.05</v>
      </c>
      <c r="P413" s="10">
        <f t="shared" si="55"/>
        <v>125.78838174273859</v>
      </c>
      <c r="Q413" t="s">
        <v>8311</v>
      </c>
      <c r="R413" t="s">
        <v>8316</v>
      </c>
      <c r="S413" s="8">
        <f t="shared" si="56"/>
        <v>41598.17597222222</v>
      </c>
      <c r="T413" s="8" t="str">
        <f t="shared" si="57"/>
        <v>Nov</v>
      </c>
      <c r="U413" s="8" t="str">
        <f t="shared" si="58"/>
        <v>2013</v>
      </c>
      <c r="V413" s="8">
        <f t="shared" si="59"/>
        <v>41630.208333333336</v>
      </c>
      <c r="W413" s="8" t="str">
        <f t="shared" si="60"/>
        <v>Dec</v>
      </c>
      <c r="X413" s="8" t="str">
        <f t="shared" si="61"/>
        <v>2013</v>
      </c>
      <c r="Y413" s="7">
        <f t="shared" si="62"/>
        <v>1</v>
      </c>
    </row>
    <row r="414" spans="1:25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6">
        <f t="shared" si="54"/>
        <v>126.84</v>
      </c>
      <c r="P414" s="10">
        <f t="shared" si="55"/>
        <v>57.654545454545456</v>
      </c>
      <c r="Q414" t="s">
        <v>8311</v>
      </c>
      <c r="R414" t="s">
        <v>8316</v>
      </c>
      <c r="S414" s="8">
        <f t="shared" si="56"/>
        <v>41099.742800925924</v>
      </c>
      <c r="T414" s="8" t="str">
        <f t="shared" si="57"/>
        <v>Jul</v>
      </c>
      <c r="U414" s="8" t="str">
        <f t="shared" si="58"/>
        <v>2012</v>
      </c>
      <c r="V414" s="8">
        <f t="shared" si="59"/>
        <v>41115.742800925924</v>
      </c>
      <c r="W414" s="8" t="str">
        <f t="shared" si="60"/>
        <v>Jul</v>
      </c>
      <c r="X414" s="8" t="str">
        <f t="shared" si="61"/>
        <v>2012</v>
      </c>
      <c r="Y414" s="7">
        <f t="shared" si="62"/>
        <v>16</v>
      </c>
    </row>
    <row r="415" spans="1:25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6">
        <f t="shared" si="54"/>
        <v>105.0859375</v>
      </c>
      <c r="P415" s="10">
        <f t="shared" si="55"/>
        <v>78.660818713450297</v>
      </c>
      <c r="Q415" t="s">
        <v>8311</v>
      </c>
      <c r="R415" t="s">
        <v>8316</v>
      </c>
      <c r="S415" s="8">
        <f t="shared" si="56"/>
        <v>41079.877442129626</v>
      </c>
      <c r="T415" s="8" t="str">
        <f t="shared" si="57"/>
        <v>Jun</v>
      </c>
      <c r="U415" s="8" t="str">
        <f t="shared" si="58"/>
        <v>2012</v>
      </c>
      <c r="V415" s="8">
        <f t="shared" si="59"/>
        <v>41109.877442129626</v>
      </c>
      <c r="W415" s="8" t="str">
        <f t="shared" si="60"/>
        <v>Jul</v>
      </c>
      <c r="X415" s="8" t="str">
        <f t="shared" si="61"/>
        <v>2012</v>
      </c>
      <c r="Y415" s="7">
        <f t="shared" si="62"/>
        <v>30</v>
      </c>
    </row>
    <row r="416" spans="1:25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6">
        <f t="shared" si="54"/>
        <v>102.85405405405406</v>
      </c>
      <c r="P416" s="10">
        <f t="shared" si="55"/>
        <v>91.480769230769226</v>
      </c>
      <c r="Q416" t="s">
        <v>8311</v>
      </c>
      <c r="R416" t="s">
        <v>8316</v>
      </c>
      <c r="S416" s="8">
        <f t="shared" si="56"/>
        <v>41529.063252314816</v>
      </c>
      <c r="T416" s="8" t="str">
        <f t="shared" si="57"/>
        <v>Sep</v>
      </c>
      <c r="U416" s="8" t="str">
        <f t="shared" si="58"/>
        <v>2013</v>
      </c>
      <c r="V416" s="8">
        <f t="shared" si="59"/>
        <v>41559.063252314816</v>
      </c>
      <c r="W416" s="8" t="str">
        <f t="shared" si="60"/>
        <v>Oct</v>
      </c>
      <c r="X416" s="8" t="str">
        <f t="shared" si="61"/>
        <v>2013</v>
      </c>
      <c r="Y416" s="7">
        <f t="shared" si="62"/>
        <v>30</v>
      </c>
    </row>
    <row r="417" spans="1:25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6">
        <f t="shared" si="54"/>
        <v>102.14714285714285</v>
      </c>
      <c r="P417" s="10">
        <f t="shared" si="55"/>
        <v>68.09809523809524</v>
      </c>
      <c r="Q417" t="s">
        <v>8311</v>
      </c>
      <c r="R417" t="s">
        <v>8316</v>
      </c>
      <c r="S417" s="8">
        <f t="shared" si="56"/>
        <v>41904.851875</v>
      </c>
      <c r="T417" s="8" t="str">
        <f t="shared" si="57"/>
        <v>Sep</v>
      </c>
      <c r="U417" s="8" t="str">
        <f t="shared" si="58"/>
        <v>2014</v>
      </c>
      <c r="V417" s="8">
        <f t="shared" si="59"/>
        <v>41929.5</v>
      </c>
      <c r="W417" s="8" t="str">
        <f t="shared" si="60"/>
        <v>Oct</v>
      </c>
      <c r="X417" s="8" t="str">
        <f t="shared" si="61"/>
        <v>2014</v>
      </c>
      <c r="Y417" s="7">
        <f t="shared" si="62"/>
        <v>24</v>
      </c>
    </row>
    <row r="418" spans="1:25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6">
        <f t="shared" si="54"/>
        <v>120.21700000000001</v>
      </c>
      <c r="P418" s="10">
        <f t="shared" si="55"/>
        <v>48.086800000000004</v>
      </c>
      <c r="Q418" t="s">
        <v>8311</v>
      </c>
      <c r="R418" t="s">
        <v>8316</v>
      </c>
      <c r="S418" s="8">
        <f t="shared" si="56"/>
        <v>41648.396192129629</v>
      </c>
      <c r="T418" s="8" t="str">
        <f t="shared" si="57"/>
        <v>Jan</v>
      </c>
      <c r="U418" s="8" t="str">
        <f t="shared" si="58"/>
        <v>2014</v>
      </c>
      <c r="V418" s="8">
        <f t="shared" si="59"/>
        <v>41678.396192129629</v>
      </c>
      <c r="W418" s="8" t="str">
        <f t="shared" si="60"/>
        <v>Feb</v>
      </c>
      <c r="X418" s="8" t="str">
        <f t="shared" si="61"/>
        <v>2014</v>
      </c>
      <c r="Y418" s="7">
        <f t="shared" si="62"/>
        <v>30</v>
      </c>
    </row>
    <row r="419" spans="1:25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6">
        <f t="shared" si="54"/>
        <v>100.24761904761905</v>
      </c>
      <c r="P419" s="10">
        <f t="shared" si="55"/>
        <v>202.42307692307693</v>
      </c>
      <c r="Q419" t="s">
        <v>8311</v>
      </c>
      <c r="R419" t="s">
        <v>8316</v>
      </c>
      <c r="S419" s="8">
        <f t="shared" si="56"/>
        <v>41360.970601851855</v>
      </c>
      <c r="T419" s="8" t="str">
        <f t="shared" si="57"/>
        <v>Mar</v>
      </c>
      <c r="U419" s="8" t="str">
        <f t="shared" si="58"/>
        <v>2013</v>
      </c>
      <c r="V419" s="8">
        <f t="shared" si="59"/>
        <v>41372.189583333333</v>
      </c>
      <c r="W419" s="8" t="str">
        <f t="shared" si="60"/>
        <v>Apr</v>
      </c>
      <c r="X419" s="8" t="str">
        <f t="shared" si="61"/>
        <v>2013</v>
      </c>
      <c r="Y419" s="7">
        <f t="shared" si="62"/>
        <v>11</v>
      </c>
    </row>
    <row r="420" spans="1:25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6">
        <f t="shared" si="54"/>
        <v>100.63392857142857</v>
      </c>
      <c r="P420" s="10">
        <f t="shared" si="55"/>
        <v>216.75</v>
      </c>
      <c r="Q420" t="s">
        <v>8311</v>
      </c>
      <c r="R420" t="s">
        <v>8316</v>
      </c>
      <c r="S420" s="8">
        <f t="shared" si="56"/>
        <v>42178.282372685186</v>
      </c>
      <c r="T420" s="8" t="str">
        <f t="shared" si="57"/>
        <v>Jun</v>
      </c>
      <c r="U420" s="8" t="str">
        <f t="shared" si="58"/>
        <v>2015</v>
      </c>
      <c r="V420" s="8">
        <f t="shared" si="59"/>
        <v>42208.282372685186</v>
      </c>
      <c r="W420" s="8" t="str">
        <f t="shared" si="60"/>
        <v>Jul</v>
      </c>
      <c r="X420" s="8" t="str">
        <f t="shared" si="61"/>
        <v>2015</v>
      </c>
      <c r="Y420" s="7">
        <f t="shared" si="62"/>
        <v>30</v>
      </c>
    </row>
    <row r="421" spans="1:25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6">
        <f t="shared" si="54"/>
        <v>100.4375</v>
      </c>
      <c r="P421" s="10">
        <f t="shared" si="55"/>
        <v>110.06849315068493</v>
      </c>
      <c r="Q421" t="s">
        <v>8311</v>
      </c>
      <c r="R421" t="s">
        <v>8316</v>
      </c>
      <c r="S421" s="8">
        <f t="shared" si="56"/>
        <v>41394.842442129629</v>
      </c>
      <c r="T421" s="8" t="str">
        <f t="shared" si="57"/>
        <v>Apr</v>
      </c>
      <c r="U421" s="8" t="str">
        <f t="shared" si="58"/>
        <v>2013</v>
      </c>
      <c r="V421" s="8">
        <f t="shared" si="59"/>
        <v>41454.842442129629</v>
      </c>
      <c r="W421" s="8" t="str">
        <f t="shared" si="60"/>
        <v>Jun</v>
      </c>
      <c r="X421" s="8" t="str">
        <f t="shared" si="61"/>
        <v>2013</v>
      </c>
      <c r="Y421" s="7">
        <f t="shared" si="62"/>
        <v>29</v>
      </c>
    </row>
    <row r="422" spans="1:25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6">
        <f t="shared" si="54"/>
        <v>0.43939393939393934</v>
      </c>
      <c r="P422" s="10">
        <f t="shared" si="55"/>
        <v>4.833333333333333</v>
      </c>
      <c r="Q422" t="s">
        <v>8311</v>
      </c>
      <c r="R422" t="s">
        <v>8317</v>
      </c>
      <c r="S422" s="8">
        <f t="shared" si="56"/>
        <v>41682.23646990741</v>
      </c>
      <c r="T422" s="8" t="str">
        <f t="shared" si="57"/>
        <v>Feb</v>
      </c>
      <c r="U422" s="8" t="str">
        <f t="shared" si="58"/>
        <v>2014</v>
      </c>
      <c r="V422" s="8">
        <f t="shared" si="59"/>
        <v>41712.194803240738</v>
      </c>
      <c r="W422" s="8" t="str">
        <f t="shared" si="60"/>
        <v>Mar</v>
      </c>
      <c r="X422" s="8" t="str">
        <f t="shared" si="61"/>
        <v>2014</v>
      </c>
      <c r="Y422" s="7">
        <f t="shared" si="62"/>
        <v>29</v>
      </c>
    </row>
    <row r="423" spans="1:25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6">
        <f t="shared" si="54"/>
        <v>2.0066666666666668</v>
      </c>
      <c r="P423" s="10">
        <f t="shared" si="55"/>
        <v>50.166666666666664</v>
      </c>
      <c r="Q423" t="s">
        <v>8311</v>
      </c>
      <c r="R423" t="s">
        <v>8317</v>
      </c>
      <c r="S423" s="8">
        <f t="shared" si="56"/>
        <v>42177.491388888884</v>
      </c>
      <c r="T423" s="8" t="str">
        <f t="shared" si="57"/>
        <v>Jun</v>
      </c>
      <c r="U423" s="8" t="str">
        <f t="shared" si="58"/>
        <v>2015</v>
      </c>
      <c r="V423" s="8">
        <f t="shared" si="59"/>
        <v>42237.491388888884</v>
      </c>
      <c r="W423" s="8" t="str">
        <f t="shared" si="60"/>
        <v>Aug</v>
      </c>
      <c r="X423" s="8" t="str">
        <f t="shared" si="61"/>
        <v>2015</v>
      </c>
      <c r="Y423" s="7">
        <f t="shared" si="62"/>
        <v>29</v>
      </c>
    </row>
    <row r="424" spans="1:25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6">
        <f t="shared" si="54"/>
        <v>1.075</v>
      </c>
      <c r="P424" s="10">
        <f t="shared" si="55"/>
        <v>35.833333333333336</v>
      </c>
      <c r="Q424" t="s">
        <v>8311</v>
      </c>
      <c r="R424" t="s">
        <v>8317</v>
      </c>
      <c r="S424" s="8">
        <f t="shared" si="56"/>
        <v>41863.260381944441</v>
      </c>
      <c r="T424" s="8" t="str">
        <f t="shared" si="57"/>
        <v>Aug</v>
      </c>
      <c r="U424" s="8" t="str">
        <f t="shared" si="58"/>
        <v>2014</v>
      </c>
      <c r="V424" s="8">
        <f t="shared" si="59"/>
        <v>41893.260381944441</v>
      </c>
      <c r="W424" s="8" t="str">
        <f t="shared" si="60"/>
        <v>Sep</v>
      </c>
      <c r="X424" s="8" t="str">
        <f t="shared" si="61"/>
        <v>2014</v>
      </c>
      <c r="Y424" s="7">
        <f t="shared" si="62"/>
        <v>30</v>
      </c>
    </row>
    <row r="425" spans="1:25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6">
        <f t="shared" si="54"/>
        <v>0.76500000000000001</v>
      </c>
      <c r="P425" s="10">
        <f t="shared" si="55"/>
        <v>11.76923076923077</v>
      </c>
      <c r="Q425" t="s">
        <v>8311</v>
      </c>
      <c r="R425" t="s">
        <v>8317</v>
      </c>
      <c r="S425" s="8">
        <f t="shared" si="56"/>
        <v>41400.92627314815</v>
      </c>
      <c r="T425" s="8" t="str">
        <f t="shared" si="57"/>
        <v>May</v>
      </c>
      <c r="U425" s="8" t="str">
        <f t="shared" si="58"/>
        <v>2013</v>
      </c>
      <c r="V425" s="8">
        <f t="shared" si="59"/>
        <v>41430.92627314815</v>
      </c>
      <c r="W425" s="8" t="str">
        <f t="shared" si="60"/>
        <v>Jun</v>
      </c>
      <c r="X425" s="8" t="str">
        <f t="shared" si="61"/>
        <v>2013</v>
      </c>
      <c r="Y425" s="7">
        <f t="shared" si="62"/>
        <v>30</v>
      </c>
    </row>
    <row r="426" spans="1:25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6">
        <f t="shared" si="54"/>
        <v>6.7966666666666677</v>
      </c>
      <c r="P426" s="10">
        <f t="shared" si="55"/>
        <v>40.78</v>
      </c>
      <c r="Q426" t="s">
        <v>8311</v>
      </c>
      <c r="R426" t="s">
        <v>8317</v>
      </c>
      <c r="S426" s="8">
        <f t="shared" si="56"/>
        <v>40934.376145833332</v>
      </c>
      <c r="T426" s="8" t="str">
        <f t="shared" si="57"/>
        <v>Jan</v>
      </c>
      <c r="U426" s="8" t="str">
        <f t="shared" si="58"/>
        <v>2012</v>
      </c>
      <c r="V426" s="8">
        <f t="shared" si="59"/>
        <v>40994.334479166668</v>
      </c>
      <c r="W426" s="8" t="str">
        <f t="shared" si="60"/>
        <v>Mar</v>
      </c>
      <c r="X426" s="8" t="str">
        <f t="shared" si="61"/>
        <v>2012</v>
      </c>
      <c r="Y426" s="7">
        <f t="shared" si="62"/>
        <v>28</v>
      </c>
    </row>
    <row r="427" spans="1:25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6">
        <f t="shared" si="54"/>
        <v>1.2E-2</v>
      </c>
      <c r="P427" s="10">
        <f t="shared" si="55"/>
        <v>3</v>
      </c>
      <c r="Q427" t="s">
        <v>8311</v>
      </c>
      <c r="R427" t="s">
        <v>8317</v>
      </c>
      <c r="S427" s="8">
        <f t="shared" si="56"/>
        <v>42275.861157407402</v>
      </c>
      <c r="T427" s="8" t="str">
        <f t="shared" si="57"/>
        <v>Sep</v>
      </c>
      <c r="U427" s="8" t="str">
        <f t="shared" si="58"/>
        <v>2015</v>
      </c>
      <c r="V427" s="8">
        <f t="shared" si="59"/>
        <v>42335.902824074074</v>
      </c>
      <c r="W427" s="8" t="str">
        <f t="shared" si="60"/>
        <v>Nov</v>
      </c>
      <c r="X427" s="8" t="str">
        <f t="shared" si="61"/>
        <v>2015</v>
      </c>
      <c r="Y427" s="7">
        <f t="shared" si="62"/>
        <v>29</v>
      </c>
    </row>
    <row r="428" spans="1:25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6">
        <f t="shared" si="54"/>
        <v>1.3299999999999998</v>
      </c>
      <c r="P428" s="10">
        <f t="shared" si="55"/>
        <v>16.625</v>
      </c>
      <c r="Q428" t="s">
        <v>8311</v>
      </c>
      <c r="R428" t="s">
        <v>8317</v>
      </c>
      <c r="S428" s="8">
        <f t="shared" si="56"/>
        <v>42400.711967592593</v>
      </c>
      <c r="T428" s="8" t="str">
        <f t="shared" si="57"/>
        <v>Jan</v>
      </c>
      <c r="U428" s="8" t="str">
        <f t="shared" si="58"/>
        <v>2016</v>
      </c>
      <c r="V428" s="8">
        <f t="shared" si="59"/>
        <v>42430.711967592593</v>
      </c>
      <c r="W428" s="8" t="str">
        <f t="shared" si="60"/>
        <v>Mar</v>
      </c>
      <c r="X428" s="8" t="str">
        <f t="shared" si="61"/>
        <v>2016</v>
      </c>
      <c r="Y428" s="7">
        <f t="shared" si="62"/>
        <v>30</v>
      </c>
    </row>
    <row r="429" spans="1:25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6">
        <f t="shared" si="54"/>
        <v>0</v>
      </c>
      <c r="P429" s="10">
        <f t="shared" si="55"/>
        <v>0</v>
      </c>
      <c r="Q429" t="s">
        <v>8311</v>
      </c>
      <c r="R429" t="s">
        <v>8317</v>
      </c>
      <c r="S429" s="8">
        <f t="shared" si="56"/>
        <v>42285.909027777772</v>
      </c>
      <c r="T429" s="8" t="str">
        <f t="shared" si="57"/>
        <v>Oct</v>
      </c>
      <c r="U429" s="8" t="str">
        <f t="shared" si="58"/>
        <v>2015</v>
      </c>
      <c r="V429" s="8">
        <f t="shared" si="59"/>
        <v>42299.790972222225</v>
      </c>
      <c r="W429" s="8" t="str">
        <f t="shared" si="60"/>
        <v>Oct</v>
      </c>
      <c r="X429" s="8" t="str">
        <f t="shared" si="61"/>
        <v>2015</v>
      </c>
      <c r="Y429" s="7">
        <f t="shared" si="62"/>
        <v>13</v>
      </c>
    </row>
    <row r="430" spans="1:25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6">
        <f t="shared" si="54"/>
        <v>5.6333333333333329</v>
      </c>
      <c r="P430" s="10">
        <f t="shared" si="55"/>
        <v>52</v>
      </c>
      <c r="Q430" t="s">
        <v>8311</v>
      </c>
      <c r="R430" t="s">
        <v>8317</v>
      </c>
      <c r="S430" s="8">
        <f t="shared" si="56"/>
        <v>41778.766724537039</v>
      </c>
      <c r="T430" s="8" t="str">
        <f t="shared" si="57"/>
        <v>May</v>
      </c>
      <c r="U430" s="8" t="str">
        <f t="shared" si="58"/>
        <v>2014</v>
      </c>
      <c r="V430" s="8">
        <f t="shared" si="59"/>
        <v>41806.916666666664</v>
      </c>
      <c r="W430" s="8" t="str">
        <f t="shared" si="60"/>
        <v>Jun</v>
      </c>
      <c r="X430" s="8" t="str">
        <f t="shared" si="61"/>
        <v>2014</v>
      </c>
      <c r="Y430" s="7">
        <f t="shared" si="62"/>
        <v>28</v>
      </c>
    </row>
    <row r="431" spans="1:25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6">
        <f t="shared" si="54"/>
        <v>0</v>
      </c>
      <c r="P431" s="10">
        <f t="shared" si="55"/>
        <v>0</v>
      </c>
      <c r="Q431" t="s">
        <v>8311</v>
      </c>
      <c r="R431" t="s">
        <v>8317</v>
      </c>
      <c r="S431" s="8">
        <f t="shared" si="56"/>
        <v>40070.901412037041</v>
      </c>
      <c r="T431" s="8" t="str">
        <f t="shared" si="57"/>
        <v>Sep</v>
      </c>
      <c r="U431" s="8" t="str">
        <f t="shared" si="58"/>
        <v>2009</v>
      </c>
      <c r="V431" s="8">
        <f t="shared" si="59"/>
        <v>40144.207638888889</v>
      </c>
      <c r="W431" s="8" t="str">
        <f t="shared" si="60"/>
        <v>Nov</v>
      </c>
      <c r="X431" s="8" t="str">
        <f t="shared" si="61"/>
        <v>2009</v>
      </c>
      <c r="Y431" s="7">
        <f t="shared" si="62"/>
        <v>13</v>
      </c>
    </row>
    <row r="432" spans="1:25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6">
        <f t="shared" si="54"/>
        <v>2.4</v>
      </c>
      <c r="P432" s="10">
        <f t="shared" si="55"/>
        <v>4.8</v>
      </c>
      <c r="Q432" t="s">
        <v>8311</v>
      </c>
      <c r="R432" t="s">
        <v>8317</v>
      </c>
      <c r="S432" s="8">
        <f t="shared" si="56"/>
        <v>41513.107256944444</v>
      </c>
      <c r="T432" s="8" t="str">
        <f t="shared" si="57"/>
        <v>Aug</v>
      </c>
      <c r="U432" s="8" t="str">
        <f t="shared" si="58"/>
        <v>2013</v>
      </c>
      <c r="V432" s="8">
        <f t="shared" si="59"/>
        <v>41528.107256944444</v>
      </c>
      <c r="W432" s="8" t="str">
        <f t="shared" si="60"/>
        <v>Sep</v>
      </c>
      <c r="X432" s="8" t="str">
        <f t="shared" si="61"/>
        <v>2013</v>
      </c>
      <c r="Y432" s="7">
        <f t="shared" si="62"/>
        <v>15</v>
      </c>
    </row>
    <row r="433" spans="1:25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6">
        <f t="shared" si="54"/>
        <v>13.833333333333334</v>
      </c>
      <c r="P433" s="10">
        <f t="shared" si="55"/>
        <v>51.875</v>
      </c>
      <c r="Q433" t="s">
        <v>8311</v>
      </c>
      <c r="R433" t="s">
        <v>8317</v>
      </c>
      <c r="S433" s="8">
        <f t="shared" si="56"/>
        <v>42526.871331018512</v>
      </c>
      <c r="T433" s="8" t="str">
        <f t="shared" si="57"/>
        <v>Jun</v>
      </c>
      <c r="U433" s="8" t="str">
        <f t="shared" si="58"/>
        <v>2016</v>
      </c>
      <c r="V433" s="8">
        <f t="shared" si="59"/>
        <v>42556.871331018512</v>
      </c>
      <c r="W433" s="8" t="str">
        <f t="shared" si="60"/>
        <v>Jul</v>
      </c>
      <c r="X433" s="8" t="str">
        <f t="shared" si="61"/>
        <v>2016</v>
      </c>
      <c r="Y433" s="7">
        <f t="shared" si="62"/>
        <v>30</v>
      </c>
    </row>
    <row r="434" spans="1:25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6">
        <f t="shared" si="54"/>
        <v>9.5</v>
      </c>
      <c r="P434" s="10">
        <f t="shared" si="55"/>
        <v>71.25</v>
      </c>
      <c r="Q434" t="s">
        <v>8311</v>
      </c>
      <c r="R434" t="s">
        <v>8317</v>
      </c>
      <c r="S434" s="8">
        <f t="shared" si="56"/>
        <v>42238.726631944446</v>
      </c>
      <c r="T434" s="8" t="str">
        <f t="shared" si="57"/>
        <v>Aug</v>
      </c>
      <c r="U434" s="8" t="str">
        <f t="shared" si="58"/>
        <v>2015</v>
      </c>
      <c r="V434" s="8">
        <f t="shared" si="59"/>
        <v>42298.726631944446</v>
      </c>
      <c r="W434" s="8" t="str">
        <f t="shared" si="60"/>
        <v>Oct</v>
      </c>
      <c r="X434" s="8" t="str">
        <f t="shared" si="61"/>
        <v>2015</v>
      </c>
      <c r="Y434" s="7">
        <f t="shared" si="62"/>
        <v>29</v>
      </c>
    </row>
    <row r="435" spans="1:25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6">
        <f t="shared" si="54"/>
        <v>0</v>
      </c>
      <c r="P435" s="10">
        <f t="shared" si="55"/>
        <v>0</v>
      </c>
      <c r="Q435" t="s">
        <v>8311</v>
      </c>
      <c r="R435" t="s">
        <v>8317</v>
      </c>
      <c r="S435" s="8">
        <f t="shared" si="56"/>
        <v>42228.629884259266</v>
      </c>
      <c r="T435" s="8" t="str">
        <f t="shared" si="57"/>
        <v>Aug</v>
      </c>
      <c r="U435" s="8" t="str">
        <f t="shared" si="58"/>
        <v>2015</v>
      </c>
      <c r="V435" s="8">
        <f t="shared" si="59"/>
        <v>42288.629884259266</v>
      </c>
      <c r="W435" s="8" t="str">
        <f t="shared" si="60"/>
        <v>Oct</v>
      </c>
      <c r="X435" s="8" t="str">
        <f t="shared" si="61"/>
        <v>2015</v>
      </c>
      <c r="Y435" s="7">
        <f t="shared" si="62"/>
        <v>29</v>
      </c>
    </row>
    <row r="436" spans="1:25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6">
        <f t="shared" si="54"/>
        <v>5</v>
      </c>
      <c r="P436" s="10">
        <f t="shared" si="55"/>
        <v>62.5</v>
      </c>
      <c r="Q436" t="s">
        <v>8311</v>
      </c>
      <c r="R436" t="s">
        <v>8317</v>
      </c>
      <c r="S436" s="8">
        <f t="shared" si="56"/>
        <v>41576.834513888891</v>
      </c>
      <c r="T436" s="8" t="str">
        <f t="shared" si="57"/>
        <v>Oct</v>
      </c>
      <c r="U436" s="8" t="str">
        <f t="shared" si="58"/>
        <v>2013</v>
      </c>
      <c r="V436" s="8">
        <f t="shared" si="59"/>
        <v>41609.876180555555</v>
      </c>
      <c r="W436" s="8" t="str">
        <f t="shared" si="60"/>
        <v>Dec</v>
      </c>
      <c r="X436" s="8" t="str">
        <f t="shared" si="61"/>
        <v>2013</v>
      </c>
      <c r="Y436" s="7">
        <f t="shared" si="62"/>
        <v>2</v>
      </c>
    </row>
    <row r="437" spans="1:25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6">
        <f t="shared" si="54"/>
        <v>2.7272727272727275E-3</v>
      </c>
      <c r="P437" s="10">
        <f t="shared" si="55"/>
        <v>1</v>
      </c>
      <c r="Q437" t="s">
        <v>8311</v>
      </c>
      <c r="R437" t="s">
        <v>8317</v>
      </c>
      <c r="S437" s="8">
        <f t="shared" si="56"/>
        <v>41500.747453703705</v>
      </c>
      <c r="T437" s="8" t="str">
        <f t="shared" si="57"/>
        <v>Aug</v>
      </c>
      <c r="U437" s="8" t="str">
        <f t="shared" si="58"/>
        <v>2013</v>
      </c>
      <c r="V437" s="8">
        <f t="shared" si="59"/>
        <v>41530.747453703705</v>
      </c>
      <c r="W437" s="8" t="str">
        <f t="shared" si="60"/>
        <v>Sep</v>
      </c>
      <c r="X437" s="8" t="str">
        <f t="shared" si="61"/>
        <v>2013</v>
      </c>
      <c r="Y437" s="7">
        <f t="shared" si="62"/>
        <v>30</v>
      </c>
    </row>
    <row r="438" spans="1:25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6">
        <f t="shared" si="54"/>
        <v>0</v>
      </c>
      <c r="P438" s="10">
        <f t="shared" si="55"/>
        <v>0</v>
      </c>
      <c r="Q438" t="s">
        <v>8311</v>
      </c>
      <c r="R438" t="s">
        <v>8317</v>
      </c>
      <c r="S438" s="8">
        <f t="shared" si="56"/>
        <v>41456.36241898148</v>
      </c>
      <c r="T438" s="8" t="str">
        <f t="shared" si="57"/>
        <v>Jul</v>
      </c>
      <c r="U438" s="8" t="str">
        <f t="shared" si="58"/>
        <v>2013</v>
      </c>
      <c r="V438" s="8">
        <f t="shared" si="59"/>
        <v>41486.36241898148</v>
      </c>
      <c r="W438" s="8" t="str">
        <f t="shared" si="60"/>
        <v>Jul</v>
      </c>
      <c r="X438" s="8" t="str">
        <f t="shared" si="61"/>
        <v>2013</v>
      </c>
      <c r="Y438" s="7">
        <f t="shared" si="62"/>
        <v>30</v>
      </c>
    </row>
    <row r="439" spans="1:25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6">
        <f t="shared" si="54"/>
        <v>0</v>
      </c>
      <c r="P439" s="10">
        <f t="shared" si="55"/>
        <v>0</v>
      </c>
      <c r="Q439" t="s">
        <v>8311</v>
      </c>
      <c r="R439" t="s">
        <v>8317</v>
      </c>
      <c r="S439" s="8">
        <f t="shared" si="56"/>
        <v>42591.31858796296</v>
      </c>
      <c r="T439" s="8" t="str">
        <f t="shared" si="57"/>
        <v>Aug</v>
      </c>
      <c r="U439" s="8" t="str">
        <f t="shared" si="58"/>
        <v>2016</v>
      </c>
      <c r="V439" s="8">
        <f t="shared" si="59"/>
        <v>42651.31858796296</v>
      </c>
      <c r="W439" s="8" t="str">
        <f t="shared" si="60"/>
        <v>Oct</v>
      </c>
      <c r="X439" s="8" t="str">
        <f t="shared" si="61"/>
        <v>2016</v>
      </c>
      <c r="Y439" s="7">
        <f t="shared" si="62"/>
        <v>29</v>
      </c>
    </row>
    <row r="440" spans="1:25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6">
        <f t="shared" si="54"/>
        <v>9.379999999999999</v>
      </c>
      <c r="P440" s="10">
        <f t="shared" si="55"/>
        <v>170.54545454545453</v>
      </c>
      <c r="Q440" t="s">
        <v>8311</v>
      </c>
      <c r="R440" t="s">
        <v>8317</v>
      </c>
      <c r="S440" s="8">
        <f t="shared" si="56"/>
        <v>42296.261087962965</v>
      </c>
      <c r="T440" s="8" t="str">
        <f t="shared" si="57"/>
        <v>Oct</v>
      </c>
      <c r="U440" s="8" t="str">
        <f t="shared" si="58"/>
        <v>2015</v>
      </c>
      <c r="V440" s="8">
        <f t="shared" si="59"/>
        <v>42326.302754629629</v>
      </c>
      <c r="W440" s="8" t="str">
        <f t="shared" si="60"/>
        <v>Nov</v>
      </c>
      <c r="X440" s="8" t="str">
        <f t="shared" si="61"/>
        <v>2015</v>
      </c>
      <c r="Y440" s="7">
        <f t="shared" si="62"/>
        <v>30</v>
      </c>
    </row>
    <row r="441" spans="1:25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6">
        <f t="shared" si="54"/>
        <v>0</v>
      </c>
      <c r="P441" s="10">
        <f t="shared" si="55"/>
        <v>0</v>
      </c>
      <c r="Q441" t="s">
        <v>8311</v>
      </c>
      <c r="R441" t="s">
        <v>8317</v>
      </c>
      <c r="S441" s="8">
        <f t="shared" si="56"/>
        <v>41919.761782407404</v>
      </c>
      <c r="T441" s="8" t="str">
        <f t="shared" si="57"/>
        <v>Oct</v>
      </c>
      <c r="U441" s="8" t="str">
        <f t="shared" si="58"/>
        <v>2014</v>
      </c>
      <c r="V441" s="8">
        <f t="shared" si="59"/>
        <v>41929.761782407404</v>
      </c>
      <c r="W441" s="8" t="str">
        <f t="shared" si="60"/>
        <v>Oct</v>
      </c>
      <c r="X441" s="8" t="str">
        <f t="shared" si="61"/>
        <v>2014</v>
      </c>
      <c r="Y441" s="7">
        <f t="shared" si="62"/>
        <v>10</v>
      </c>
    </row>
    <row r="442" spans="1:25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6">
        <f t="shared" si="54"/>
        <v>0.1</v>
      </c>
      <c r="P442" s="10">
        <f t="shared" si="55"/>
        <v>5</v>
      </c>
      <c r="Q442" t="s">
        <v>8311</v>
      </c>
      <c r="R442" t="s">
        <v>8317</v>
      </c>
      <c r="S442" s="8">
        <f t="shared" si="56"/>
        <v>42423.985567129625</v>
      </c>
      <c r="T442" s="8" t="str">
        <f t="shared" si="57"/>
        <v>Feb</v>
      </c>
      <c r="U442" s="8" t="str">
        <f t="shared" si="58"/>
        <v>2016</v>
      </c>
      <c r="V442" s="8">
        <f t="shared" si="59"/>
        <v>42453.943900462968</v>
      </c>
      <c r="W442" s="8" t="str">
        <f t="shared" si="60"/>
        <v>Mar</v>
      </c>
      <c r="X442" s="8" t="str">
        <f t="shared" si="61"/>
        <v>2016</v>
      </c>
      <c r="Y442" s="7">
        <f t="shared" si="62"/>
        <v>29</v>
      </c>
    </row>
    <row r="443" spans="1:25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6">
        <f t="shared" si="54"/>
        <v>0</v>
      </c>
      <c r="P443" s="10">
        <f t="shared" si="55"/>
        <v>0</v>
      </c>
      <c r="Q443" t="s">
        <v>8311</v>
      </c>
      <c r="R443" t="s">
        <v>8317</v>
      </c>
      <c r="S443" s="8">
        <f>(((J443/60)/60)/24)+DATE(1970,1,1)</f>
        <v>41550.793935185182</v>
      </c>
      <c r="T443" s="8" t="str">
        <f t="shared" si="57"/>
        <v>Oct</v>
      </c>
      <c r="U443" s="8" t="str">
        <f t="shared" si="58"/>
        <v>2013</v>
      </c>
      <c r="V443" s="8">
        <f t="shared" si="59"/>
        <v>41580.793935185182</v>
      </c>
      <c r="W443" s="8" t="str">
        <f t="shared" si="60"/>
        <v>Nov</v>
      </c>
      <c r="X443" s="8" t="str">
        <f t="shared" si="61"/>
        <v>2013</v>
      </c>
      <c r="Y443" s="7">
        <f t="shared" si="62"/>
        <v>30</v>
      </c>
    </row>
    <row r="444" spans="1:25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6">
        <f t="shared" si="54"/>
        <v>39.358823529411765</v>
      </c>
      <c r="P444" s="10">
        <f t="shared" si="55"/>
        <v>393.58823529411762</v>
      </c>
      <c r="Q444" t="s">
        <v>8311</v>
      </c>
      <c r="R444" t="s">
        <v>8317</v>
      </c>
      <c r="S444" s="8">
        <f t="shared" si="56"/>
        <v>42024.888692129629</v>
      </c>
      <c r="T444" s="8" t="str">
        <f t="shared" si="57"/>
        <v>Jan</v>
      </c>
      <c r="U444" s="8" t="str">
        <f t="shared" si="58"/>
        <v>2015</v>
      </c>
      <c r="V444" s="8">
        <f t="shared" si="59"/>
        <v>42054.888692129629</v>
      </c>
      <c r="W444" s="8" t="str">
        <f t="shared" si="60"/>
        <v>Feb</v>
      </c>
      <c r="X444" s="8" t="str">
        <f t="shared" si="61"/>
        <v>2015</v>
      </c>
      <c r="Y444" s="7">
        <f t="shared" si="62"/>
        <v>30</v>
      </c>
    </row>
    <row r="445" spans="1:25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6">
        <f t="shared" si="54"/>
        <v>0.1</v>
      </c>
      <c r="P445" s="10">
        <f t="shared" si="55"/>
        <v>5</v>
      </c>
      <c r="Q445" t="s">
        <v>8311</v>
      </c>
      <c r="R445" t="s">
        <v>8317</v>
      </c>
      <c r="S445" s="8">
        <f t="shared" si="56"/>
        <v>41650.015057870369</v>
      </c>
      <c r="T445" s="8" t="str">
        <f t="shared" si="57"/>
        <v>Jan</v>
      </c>
      <c r="U445" s="8" t="str">
        <f t="shared" si="58"/>
        <v>2014</v>
      </c>
      <c r="V445" s="8">
        <f t="shared" si="59"/>
        <v>41680.015057870369</v>
      </c>
      <c r="W445" s="8" t="str">
        <f t="shared" si="60"/>
        <v>Feb</v>
      </c>
      <c r="X445" s="8" t="str">
        <f t="shared" si="61"/>
        <v>2014</v>
      </c>
      <c r="Y445" s="7">
        <f t="shared" si="62"/>
        <v>30</v>
      </c>
    </row>
    <row r="446" spans="1:25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6">
        <f t="shared" si="54"/>
        <v>5</v>
      </c>
      <c r="P446" s="10">
        <f t="shared" si="55"/>
        <v>50</v>
      </c>
      <c r="Q446" t="s">
        <v>8311</v>
      </c>
      <c r="R446" t="s">
        <v>8317</v>
      </c>
      <c r="S446" s="8">
        <f t="shared" si="56"/>
        <v>40894.906956018516</v>
      </c>
      <c r="T446" s="8" t="str">
        <f t="shared" si="57"/>
        <v>Dec</v>
      </c>
      <c r="U446" s="8" t="str">
        <f t="shared" si="58"/>
        <v>2011</v>
      </c>
      <c r="V446" s="8">
        <f t="shared" si="59"/>
        <v>40954.906956018516</v>
      </c>
      <c r="W446" s="8" t="str">
        <f t="shared" si="60"/>
        <v>Feb</v>
      </c>
      <c r="X446" s="8" t="str">
        <f t="shared" si="61"/>
        <v>2012</v>
      </c>
      <c r="Y446" s="7">
        <f t="shared" si="62"/>
        <v>29</v>
      </c>
    </row>
    <row r="447" spans="1:25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6">
        <f t="shared" si="54"/>
        <v>3.3333333333333335E-3</v>
      </c>
      <c r="P447" s="10">
        <f t="shared" si="55"/>
        <v>1</v>
      </c>
      <c r="Q447" t="s">
        <v>8311</v>
      </c>
      <c r="R447" t="s">
        <v>8317</v>
      </c>
      <c r="S447" s="8">
        <f t="shared" si="56"/>
        <v>42130.335358796292</v>
      </c>
      <c r="T447" s="8" t="str">
        <f t="shared" si="57"/>
        <v>May</v>
      </c>
      <c r="U447" s="8" t="str">
        <f t="shared" si="58"/>
        <v>2015</v>
      </c>
      <c r="V447" s="8">
        <f t="shared" si="59"/>
        <v>42145.335358796292</v>
      </c>
      <c r="W447" s="8" t="str">
        <f t="shared" si="60"/>
        <v>May</v>
      </c>
      <c r="X447" s="8" t="str">
        <f t="shared" si="61"/>
        <v>2015</v>
      </c>
      <c r="Y447" s="7">
        <f t="shared" si="62"/>
        <v>15</v>
      </c>
    </row>
    <row r="448" spans="1:25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6">
        <f t="shared" si="54"/>
        <v>7.2952380952380951</v>
      </c>
      <c r="P448" s="10">
        <f t="shared" si="55"/>
        <v>47.875</v>
      </c>
      <c r="Q448" t="s">
        <v>8311</v>
      </c>
      <c r="R448" t="s">
        <v>8317</v>
      </c>
      <c r="S448" s="8">
        <f t="shared" si="56"/>
        <v>42037.083564814813</v>
      </c>
      <c r="T448" s="8" t="str">
        <f t="shared" si="57"/>
        <v>Feb</v>
      </c>
      <c r="U448" s="8" t="str">
        <f t="shared" si="58"/>
        <v>2015</v>
      </c>
      <c r="V448" s="8">
        <f t="shared" si="59"/>
        <v>42067.083564814813</v>
      </c>
      <c r="W448" s="8" t="str">
        <f t="shared" si="60"/>
        <v>Mar</v>
      </c>
      <c r="X448" s="8" t="str">
        <f t="shared" si="61"/>
        <v>2015</v>
      </c>
      <c r="Y448" s="7">
        <f t="shared" si="62"/>
        <v>30</v>
      </c>
    </row>
    <row r="449" spans="1:25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6">
        <f t="shared" si="54"/>
        <v>1.6666666666666666E-2</v>
      </c>
      <c r="P449" s="10">
        <f t="shared" si="55"/>
        <v>5</v>
      </c>
      <c r="Q449" t="s">
        <v>8311</v>
      </c>
      <c r="R449" t="s">
        <v>8317</v>
      </c>
      <c r="S449" s="8">
        <f t="shared" si="56"/>
        <v>41331.555127314816</v>
      </c>
      <c r="T449" s="8" t="str">
        <f t="shared" si="57"/>
        <v>Feb</v>
      </c>
      <c r="U449" s="8" t="str">
        <f t="shared" si="58"/>
        <v>2013</v>
      </c>
      <c r="V449" s="8">
        <f t="shared" si="59"/>
        <v>41356.513460648144</v>
      </c>
      <c r="W449" s="8" t="str">
        <f t="shared" si="60"/>
        <v>Mar</v>
      </c>
      <c r="X449" s="8" t="str">
        <f t="shared" si="61"/>
        <v>2013</v>
      </c>
      <c r="Y449" s="7">
        <f t="shared" si="62"/>
        <v>24</v>
      </c>
    </row>
    <row r="450" spans="1:25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6">
        <f t="shared" si="54"/>
        <v>3.2804000000000002</v>
      </c>
      <c r="P450" s="10">
        <f t="shared" si="55"/>
        <v>20.502500000000001</v>
      </c>
      <c r="Q450" t="s">
        <v>8311</v>
      </c>
      <c r="R450" t="s">
        <v>8317</v>
      </c>
      <c r="S450" s="8">
        <f t="shared" si="56"/>
        <v>41753.758043981477</v>
      </c>
      <c r="T450" s="8" t="str">
        <f t="shared" si="57"/>
        <v>Apr</v>
      </c>
      <c r="U450" s="8" t="str">
        <f t="shared" si="58"/>
        <v>2014</v>
      </c>
      <c r="V450" s="8">
        <f t="shared" si="59"/>
        <v>41773.758043981477</v>
      </c>
      <c r="W450" s="8" t="str">
        <f t="shared" si="60"/>
        <v>May</v>
      </c>
      <c r="X450" s="8" t="str">
        <f t="shared" si="61"/>
        <v>2014</v>
      </c>
      <c r="Y450" s="7">
        <f t="shared" si="62"/>
        <v>20</v>
      </c>
    </row>
    <row r="451" spans="1:25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6">
        <f t="shared" ref="O451:O514" si="63">E451/D451*100</f>
        <v>2.25</v>
      </c>
      <c r="P451" s="10">
        <f t="shared" ref="P451:P514" si="64">IFERROR(E451/L451,0)</f>
        <v>9</v>
      </c>
      <c r="Q451" t="s">
        <v>8311</v>
      </c>
      <c r="R451" t="s">
        <v>8317</v>
      </c>
      <c r="S451" s="8">
        <f t="shared" ref="S451:S514" si="65">(((J451/60)/60)/24)+DATE(1970,1,1)</f>
        <v>41534.568113425928</v>
      </c>
      <c r="T451" s="8" t="str">
        <f t="shared" ref="T451:T514" si="66">TEXT(S451,"MMM")</f>
        <v>Sep</v>
      </c>
      <c r="U451" s="8" t="str">
        <f t="shared" ref="U451:U514" si="67">TEXT(S451,"YYYY")</f>
        <v>2013</v>
      </c>
      <c r="V451" s="8">
        <f t="shared" ref="V451:V514" si="68">(((I451/60)/60)/24)+DATE(1970,1,1)</f>
        <v>41564.568113425928</v>
      </c>
      <c r="W451" s="8" t="str">
        <f t="shared" ref="W451:W514" si="69">TEXT(V451,"MMM")</f>
        <v>Oct</v>
      </c>
      <c r="X451" s="8" t="str">
        <f t="shared" ref="X451:X514" si="70">TEXT(V451,"YYYY")</f>
        <v>2013</v>
      </c>
      <c r="Y451" s="7">
        <f t="shared" ref="Y451:Y514" si="71">DAY(V451-S451)</f>
        <v>30</v>
      </c>
    </row>
    <row r="452" spans="1:25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6">
        <f t="shared" si="63"/>
        <v>0.79200000000000004</v>
      </c>
      <c r="P452" s="10">
        <f t="shared" si="64"/>
        <v>56.571428571428569</v>
      </c>
      <c r="Q452" t="s">
        <v>8311</v>
      </c>
      <c r="R452" t="s">
        <v>8317</v>
      </c>
      <c r="S452" s="8">
        <f t="shared" si="65"/>
        <v>41654.946759259255</v>
      </c>
      <c r="T452" s="8" t="str">
        <f t="shared" si="66"/>
        <v>Jan</v>
      </c>
      <c r="U452" s="8" t="str">
        <f t="shared" si="67"/>
        <v>2014</v>
      </c>
      <c r="V452" s="8">
        <f t="shared" si="68"/>
        <v>41684.946759259255</v>
      </c>
      <c r="W452" s="8" t="str">
        <f t="shared" si="69"/>
        <v>Feb</v>
      </c>
      <c r="X452" s="8" t="str">
        <f t="shared" si="70"/>
        <v>2014</v>
      </c>
      <c r="Y452" s="7">
        <f t="shared" si="71"/>
        <v>30</v>
      </c>
    </row>
    <row r="453" spans="1:25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6">
        <f t="shared" si="63"/>
        <v>0</v>
      </c>
      <c r="P453" s="10">
        <f t="shared" si="64"/>
        <v>0</v>
      </c>
      <c r="Q453" t="s">
        <v>8311</v>
      </c>
      <c r="R453" t="s">
        <v>8317</v>
      </c>
      <c r="S453" s="8">
        <f t="shared" si="65"/>
        <v>41634.715173611112</v>
      </c>
      <c r="T453" s="8" t="str">
        <f t="shared" si="66"/>
        <v>Dec</v>
      </c>
      <c r="U453" s="8" t="str">
        <f t="shared" si="67"/>
        <v>2013</v>
      </c>
      <c r="V453" s="8">
        <f t="shared" si="68"/>
        <v>41664.715173611112</v>
      </c>
      <c r="W453" s="8" t="str">
        <f t="shared" si="69"/>
        <v>Jan</v>
      </c>
      <c r="X453" s="8" t="str">
        <f t="shared" si="70"/>
        <v>2014</v>
      </c>
      <c r="Y453" s="7">
        <f t="shared" si="71"/>
        <v>30</v>
      </c>
    </row>
    <row r="454" spans="1:25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6">
        <f t="shared" si="63"/>
        <v>64</v>
      </c>
      <c r="P454" s="10">
        <f t="shared" si="64"/>
        <v>40</v>
      </c>
      <c r="Q454" t="s">
        <v>8311</v>
      </c>
      <c r="R454" t="s">
        <v>8317</v>
      </c>
      <c r="S454" s="8">
        <f t="shared" si="65"/>
        <v>42107.703877314809</v>
      </c>
      <c r="T454" s="8" t="str">
        <f t="shared" si="66"/>
        <v>Apr</v>
      </c>
      <c r="U454" s="8" t="str">
        <f t="shared" si="67"/>
        <v>2015</v>
      </c>
      <c r="V454" s="8">
        <f t="shared" si="68"/>
        <v>42137.703877314809</v>
      </c>
      <c r="W454" s="8" t="str">
        <f t="shared" si="69"/>
        <v>May</v>
      </c>
      <c r="X454" s="8" t="str">
        <f t="shared" si="70"/>
        <v>2015</v>
      </c>
      <c r="Y454" s="7">
        <f t="shared" si="71"/>
        <v>30</v>
      </c>
    </row>
    <row r="455" spans="1:25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6">
        <f t="shared" si="63"/>
        <v>2.7404479578392621E-2</v>
      </c>
      <c r="P455" s="10">
        <f t="shared" si="64"/>
        <v>13</v>
      </c>
      <c r="Q455" t="s">
        <v>8311</v>
      </c>
      <c r="R455" t="s">
        <v>8317</v>
      </c>
      <c r="S455" s="8">
        <f t="shared" si="65"/>
        <v>42038.824988425928</v>
      </c>
      <c r="T455" s="8" t="str">
        <f t="shared" si="66"/>
        <v>Feb</v>
      </c>
      <c r="U455" s="8" t="str">
        <f t="shared" si="67"/>
        <v>2015</v>
      </c>
      <c r="V455" s="8">
        <f t="shared" si="68"/>
        <v>42054.824988425928</v>
      </c>
      <c r="W455" s="8" t="str">
        <f t="shared" si="69"/>
        <v>Feb</v>
      </c>
      <c r="X455" s="8" t="str">
        <f t="shared" si="70"/>
        <v>2015</v>
      </c>
      <c r="Y455" s="7">
        <f t="shared" si="71"/>
        <v>16</v>
      </c>
    </row>
    <row r="456" spans="1:25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6">
        <f t="shared" si="63"/>
        <v>0.82000000000000006</v>
      </c>
      <c r="P456" s="10">
        <f t="shared" si="64"/>
        <v>16.399999999999999</v>
      </c>
      <c r="Q456" t="s">
        <v>8311</v>
      </c>
      <c r="R456" t="s">
        <v>8317</v>
      </c>
      <c r="S456" s="8">
        <f t="shared" si="65"/>
        <v>41938.717256944445</v>
      </c>
      <c r="T456" s="8" t="str">
        <f t="shared" si="66"/>
        <v>Oct</v>
      </c>
      <c r="U456" s="8" t="str">
        <f t="shared" si="67"/>
        <v>2014</v>
      </c>
      <c r="V456" s="8">
        <f t="shared" si="68"/>
        <v>41969.551388888889</v>
      </c>
      <c r="W456" s="8" t="str">
        <f t="shared" si="69"/>
        <v>Nov</v>
      </c>
      <c r="X456" s="8" t="str">
        <f t="shared" si="70"/>
        <v>2014</v>
      </c>
      <c r="Y456" s="7">
        <f t="shared" si="71"/>
        <v>30</v>
      </c>
    </row>
    <row r="457" spans="1:25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6">
        <f t="shared" si="63"/>
        <v>6.9230769230769221E-2</v>
      </c>
      <c r="P457" s="10">
        <f t="shared" si="64"/>
        <v>22.5</v>
      </c>
      <c r="Q457" t="s">
        <v>8311</v>
      </c>
      <c r="R457" t="s">
        <v>8317</v>
      </c>
      <c r="S457" s="8">
        <f t="shared" si="65"/>
        <v>40971.002569444441</v>
      </c>
      <c r="T457" s="8" t="str">
        <f t="shared" si="66"/>
        <v>Mar</v>
      </c>
      <c r="U457" s="8" t="str">
        <f t="shared" si="67"/>
        <v>2012</v>
      </c>
      <c r="V457" s="8">
        <f t="shared" si="68"/>
        <v>41016.021527777775</v>
      </c>
      <c r="W457" s="8" t="str">
        <f t="shared" si="69"/>
        <v>Apr</v>
      </c>
      <c r="X457" s="8" t="str">
        <f t="shared" si="70"/>
        <v>2012</v>
      </c>
      <c r="Y457" s="7">
        <f t="shared" si="71"/>
        <v>14</v>
      </c>
    </row>
    <row r="458" spans="1:25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6">
        <f t="shared" si="63"/>
        <v>0.68631863186318631</v>
      </c>
      <c r="P458" s="10">
        <f t="shared" si="64"/>
        <v>20.333333333333332</v>
      </c>
      <c r="Q458" t="s">
        <v>8311</v>
      </c>
      <c r="R458" t="s">
        <v>8317</v>
      </c>
      <c r="S458" s="8">
        <f t="shared" si="65"/>
        <v>41547.694456018515</v>
      </c>
      <c r="T458" s="8" t="str">
        <f t="shared" si="66"/>
        <v>Sep</v>
      </c>
      <c r="U458" s="8" t="str">
        <f t="shared" si="67"/>
        <v>2013</v>
      </c>
      <c r="V458" s="8">
        <f t="shared" si="68"/>
        <v>41569.165972222225</v>
      </c>
      <c r="W458" s="8" t="str">
        <f t="shared" si="69"/>
        <v>Oct</v>
      </c>
      <c r="X458" s="8" t="str">
        <f t="shared" si="70"/>
        <v>2013</v>
      </c>
      <c r="Y458" s="7">
        <f t="shared" si="71"/>
        <v>21</v>
      </c>
    </row>
    <row r="459" spans="1:25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6">
        <f t="shared" si="63"/>
        <v>0</v>
      </c>
      <c r="P459" s="10">
        <f t="shared" si="64"/>
        <v>0</v>
      </c>
      <c r="Q459" t="s">
        <v>8311</v>
      </c>
      <c r="R459" t="s">
        <v>8317</v>
      </c>
      <c r="S459" s="8">
        <f t="shared" si="65"/>
        <v>41837.767500000002</v>
      </c>
      <c r="T459" s="8" t="str">
        <f t="shared" si="66"/>
        <v>Jul</v>
      </c>
      <c r="U459" s="8" t="str">
        <f t="shared" si="67"/>
        <v>2014</v>
      </c>
      <c r="V459" s="8">
        <f t="shared" si="68"/>
        <v>41867.767500000002</v>
      </c>
      <c r="W459" s="8" t="str">
        <f t="shared" si="69"/>
        <v>Aug</v>
      </c>
      <c r="X459" s="8" t="str">
        <f t="shared" si="70"/>
        <v>2014</v>
      </c>
      <c r="Y459" s="7">
        <f t="shared" si="71"/>
        <v>30</v>
      </c>
    </row>
    <row r="460" spans="1:25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6">
        <f t="shared" si="63"/>
        <v>8.2100000000000009</v>
      </c>
      <c r="P460" s="10">
        <f t="shared" si="64"/>
        <v>16.755102040816325</v>
      </c>
      <c r="Q460" t="s">
        <v>8311</v>
      </c>
      <c r="R460" t="s">
        <v>8317</v>
      </c>
      <c r="S460" s="8">
        <f t="shared" si="65"/>
        <v>41378.69976851852</v>
      </c>
      <c r="T460" s="8" t="str">
        <f t="shared" si="66"/>
        <v>Apr</v>
      </c>
      <c r="U460" s="8" t="str">
        <f t="shared" si="67"/>
        <v>2013</v>
      </c>
      <c r="V460" s="8">
        <f t="shared" si="68"/>
        <v>41408.69976851852</v>
      </c>
      <c r="W460" s="8" t="str">
        <f t="shared" si="69"/>
        <v>May</v>
      </c>
      <c r="X460" s="8" t="str">
        <f t="shared" si="70"/>
        <v>2013</v>
      </c>
      <c r="Y460" s="7">
        <f t="shared" si="71"/>
        <v>30</v>
      </c>
    </row>
    <row r="461" spans="1:25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6">
        <f t="shared" si="63"/>
        <v>6.4102564102564097E-2</v>
      </c>
      <c r="P461" s="10">
        <f t="shared" si="64"/>
        <v>25</v>
      </c>
      <c r="Q461" t="s">
        <v>8311</v>
      </c>
      <c r="R461" t="s">
        <v>8317</v>
      </c>
      <c r="S461" s="8">
        <f t="shared" si="65"/>
        <v>40800.6403587963</v>
      </c>
      <c r="T461" s="8" t="str">
        <f t="shared" si="66"/>
        <v>Sep</v>
      </c>
      <c r="U461" s="8" t="str">
        <f t="shared" si="67"/>
        <v>2011</v>
      </c>
      <c r="V461" s="8">
        <f t="shared" si="68"/>
        <v>40860.682025462964</v>
      </c>
      <c r="W461" s="8" t="str">
        <f t="shared" si="69"/>
        <v>Nov</v>
      </c>
      <c r="X461" s="8" t="str">
        <f t="shared" si="70"/>
        <v>2011</v>
      </c>
      <c r="Y461" s="7">
        <f t="shared" si="71"/>
        <v>29</v>
      </c>
    </row>
    <row r="462" spans="1:25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6">
        <f t="shared" si="63"/>
        <v>0.29411764705882354</v>
      </c>
      <c r="P462" s="10">
        <f t="shared" si="64"/>
        <v>12.5</v>
      </c>
      <c r="Q462" t="s">
        <v>8311</v>
      </c>
      <c r="R462" t="s">
        <v>8317</v>
      </c>
      <c r="S462" s="8">
        <f t="shared" si="65"/>
        <v>41759.542534722219</v>
      </c>
      <c r="T462" s="8" t="str">
        <f t="shared" si="66"/>
        <v>Apr</v>
      </c>
      <c r="U462" s="8" t="str">
        <f t="shared" si="67"/>
        <v>2014</v>
      </c>
      <c r="V462" s="8">
        <f t="shared" si="68"/>
        <v>41791.166666666664</v>
      </c>
      <c r="W462" s="8" t="str">
        <f t="shared" si="69"/>
        <v>Jun</v>
      </c>
      <c r="X462" s="8" t="str">
        <f t="shared" si="70"/>
        <v>2014</v>
      </c>
      <c r="Y462" s="7">
        <f t="shared" si="71"/>
        <v>31</v>
      </c>
    </row>
    <row r="463" spans="1:25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6">
        <f t="shared" si="63"/>
        <v>0</v>
      </c>
      <c r="P463" s="10">
        <f t="shared" si="64"/>
        <v>0</v>
      </c>
      <c r="Q463" t="s">
        <v>8311</v>
      </c>
      <c r="R463" t="s">
        <v>8317</v>
      </c>
      <c r="S463" s="8">
        <f t="shared" si="65"/>
        <v>41407.84684027778</v>
      </c>
      <c r="T463" s="8" t="str">
        <f t="shared" si="66"/>
        <v>May</v>
      </c>
      <c r="U463" s="8" t="str">
        <f t="shared" si="67"/>
        <v>2013</v>
      </c>
      <c r="V463" s="8">
        <f t="shared" si="68"/>
        <v>41427.84684027778</v>
      </c>
      <c r="W463" s="8" t="str">
        <f t="shared" si="69"/>
        <v>Jun</v>
      </c>
      <c r="X463" s="8" t="str">
        <f t="shared" si="70"/>
        <v>2013</v>
      </c>
      <c r="Y463" s="7">
        <f t="shared" si="71"/>
        <v>20</v>
      </c>
    </row>
    <row r="464" spans="1:25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6">
        <f t="shared" si="63"/>
        <v>0</v>
      </c>
      <c r="P464" s="10">
        <f t="shared" si="64"/>
        <v>0</v>
      </c>
      <c r="Q464" t="s">
        <v>8311</v>
      </c>
      <c r="R464" t="s">
        <v>8317</v>
      </c>
      <c r="S464" s="8">
        <f t="shared" si="65"/>
        <v>40705.126631944448</v>
      </c>
      <c r="T464" s="8" t="str">
        <f t="shared" si="66"/>
        <v>Jun</v>
      </c>
      <c r="U464" s="8" t="str">
        <f t="shared" si="67"/>
        <v>2011</v>
      </c>
      <c r="V464" s="8">
        <f t="shared" si="68"/>
        <v>40765.126631944448</v>
      </c>
      <c r="W464" s="8" t="str">
        <f t="shared" si="69"/>
        <v>Aug</v>
      </c>
      <c r="X464" s="8" t="str">
        <f t="shared" si="70"/>
        <v>2011</v>
      </c>
      <c r="Y464" s="7">
        <f t="shared" si="71"/>
        <v>29</v>
      </c>
    </row>
    <row r="465" spans="1:25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6">
        <f t="shared" si="63"/>
        <v>2.2727272727272729</v>
      </c>
      <c r="P465" s="10">
        <f t="shared" si="64"/>
        <v>113.63636363636364</v>
      </c>
      <c r="Q465" t="s">
        <v>8311</v>
      </c>
      <c r="R465" t="s">
        <v>8317</v>
      </c>
      <c r="S465" s="8">
        <f t="shared" si="65"/>
        <v>40750.710104166668</v>
      </c>
      <c r="T465" s="8" t="str">
        <f t="shared" si="66"/>
        <v>Jul</v>
      </c>
      <c r="U465" s="8" t="str">
        <f t="shared" si="67"/>
        <v>2011</v>
      </c>
      <c r="V465" s="8">
        <f t="shared" si="68"/>
        <v>40810.710104166668</v>
      </c>
      <c r="W465" s="8" t="str">
        <f t="shared" si="69"/>
        <v>Sep</v>
      </c>
      <c r="X465" s="8" t="str">
        <f t="shared" si="70"/>
        <v>2011</v>
      </c>
      <c r="Y465" s="7">
        <f t="shared" si="71"/>
        <v>29</v>
      </c>
    </row>
    <row r="466" spans="1:25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6">
        <f t="shared" si="63"/>
        <v>9.9009900990099015E-2</v>
      </c>
      <c r="P466" s="10">
        <f t="shared" si="64"/>
        <v>1</v>
      </c>
      <c r="Q466" t="s">
        <v>8311</v>
      </c>
      <c r="R466" t="s">
        <v>8317</v>
      </c>
      <c r="S466" s="8">
        <f t="shared" si="65"/>
        <v>42488.848784722228</v>
      </c>
      <c r="T466" s="8" t="str">
        <f t="shared" si="66"/>
        <v>Apr</v>
      </c>
      <c r="U466" s="8" t="str">
        <f t="shared" si="67"/>
        <v>2016</v>
      </c>
      <c r="V466" s="8">
        <f t="shared" si="68"/>
        <v>42508.848784722228</v>
      </c>
      <c r="W466" s="8" t="str">
        <f t="shared" si="69"/>
        <v>May</v>
      </c>
      <c r="X466" s="8" t="str">
        <f t="shared" si="70"/>
        <v>2016</v>
      </c>
      <c r="Y466" s="7">
        <f t="shared" si="71"/>
        <v>20</v>
      </c>
    </row>
    <row r="467" spans="1:25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6">
        <f t="shared" si="63"/>
        <v>26.953125</v>
      </c>
      <c r="P467" s="10">
        <f t="shared" si="64"/>
        <v>17.25</v>
      </c>
      <c r="Q467" t="s">
        <v>8311</v>
      </c>
      <c r="R467" t="s">
        <v>8317</v>
      </c>
      <c r="S467" s="8">
        <f t="shared" si="65"/>
        <v>41801.120069444441</v>
      </c>
      <c r="T467" s="8" t="str">
        <f t="shared" si="66"/>
        <v>Jun</v>
      </c>
      <c r="U467" s="8" t="str">
        <f t="shared" si="67"/>
        <v>2014</v>
      </c>
      <c r="V467" s="8">
        <f t="shared" si="68"/>
        <v>41817.120069444441</v>
      </c>
      <c r="W467" s="8" t="str">
        <f t="shared" si="69"/>
        <v>Jun</v>
      </c>
      <c r="X467" s="8" t="str">
        <f t="shared" si="70"/>
        <v>2014</v>
      </c>
      <c r="Y467" s="7">
        <f t="shared" si="71"/>
        <v>16</v>
      </c>
    </row>
    <row r="468" spans="1:25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6">
        <f t="shared" si="63"/>
        <v>0.76</v>
      </c>
      <c r="P468" s="10">
        <f t="shared" si="64"/>
        <v>15.2</v>
      </c>
      <c r="Q468" t="s">
        <v>8311</v>
      </c>
      <c r="R468" t="s">
        <v>8317</v>
      </c>
      <c r="S468" s="8">
        <f t="shared" si="65"/>
        <v>41129.942870370374</v>
      </c>
      <c r="T468" s="8" t="str">
        <f t="shared" si="66"/>
        <v>Aug</v>
      </c>
      <c r="U468" s="8" t="str">
        <f t="shared" si="67"/>
        <v>2012</v>
      </c>
      <c r="V468" s="8">
        <f t="shared" si="68"/>
        <v>41159.942870370374</v>
      </c>
      <c r="W468" s="8" t="str">
        <f t="shared" si="69"/>
        <v>Sep</v>
      </c>
      <c r="X468" s="8" t="str">
        <f t="shared" si="70"/>
        <v>2012</v>
      </c>
      <c r="Y468" s="7">
        <f t="shared" si="71"/>
        <v>30</v>
      </c>
    </row>
    <row r="469" spans="1:25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6">
        <f t="shared" si="63"/>
        <v>21.574999999999999</v>
      </c>
      <c r="P469" s="10">
        <f t="shared" si="64"/>
        <v>110.64102564102564</v>
      </c>
      <c r="Q469" t="s">
        <v>8311</v>
      </c>
      <c r="R469" t="s">
        <v>8317</v>
      </c>
      <c r="S469" s="8">
        <f t="shared" si="65"/>
        <v>41135.679791666669</v>
      </c>
      <c r="T469" s="8" t="str">
        <f t="shared" si="66"/>
        <v>Aug</v>
      </c>
      <c r="U469" s="8" t="str">
        <f t="shared" si="67"/>
        <v>2012</v>
      </c>
      <c r="V469" s="8">
        <f t="shared" si="68"/>
        <v>41180.679791666669</v>
      </c>
      <c r="W469" s="8" t="str">
        <f t="shared" si="69"/>
        <v>Sep</v>
      </c>
      <c r="X469" s="8" t="str">
        <f t="shared" si="70"/>
        <v>2012</v>
      </c>
      <c r="Y469" s="7">
        <f t="shared" si="71"/>
        <v>14</v>
      </c>
    </row>
    <row r="470" spans="1:25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6">
        <f t="shared" si="63"/>
        <v>0</v>
      </c>
      <c r="P470" s="10">
        <f t="shared" si="64"/>
        <v>0</v>
      </c>
      <c r="Q470" t="s">
        <v>8311</v>
      </c>
      <c r="R470" t="s">
        <v>8317</v>
      </c>
      <c r="S470" s="8">
        <f t="shared" si="65"/>
        <v>41041.167627314811</v>
      </c>
      <c r="T470" s="8" t="str">
        <f t="shared" si="66"/>
        <v>May</v>
      </c>
      <c r="U470" s="8" t="str">
        <f t="shared" si="67"/>
        <v>2012</v>
      </c>
      <c r="V470" s="8">
        <f t="shared" si="68"/>
        <v>41101.160474537035</v>
      </c>
      <c r="W470" s="8" t="str">
        <f t="shared" si="69"/>
        <v>Jul</v>
      </c>
      <c r="X470" s="8" t="str">
        <f t="shared" si="70"/>
        <v>2012</v>
      </c>
      <c r="Y470" s="7">
        <f t="shared" si="71"/>
        <v>28</v>
      </c>
    </row>
    <row r="471" spans="1:25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6">
        <f t="shared" si="63"/>
        <v>0</v>
      </c>
      <c r="P471" s="10">
        <f t="shared" si="64"/>
        <v>0</v>
      </c>
      <c r="Q471" t="s">
        <v>8311</v>
      </c>
      <c r="R471" t="s">
        <v>8317</v>
      </c>
      <c r="S471" s="8">
        <f t="shared" si="65"/>
        <v>41827.989861111113</v>
      </c>
      <c r="T471" s="8" t="str">
        <f t="shared" si="66"/>
        <v>Jul</v>
      </c>
      <c r="U471" s="8" t="str">
        <f t="shared" si="67"/>
        <v>2014</v>
      </c>
      <c r="V471" s="8">
        <f t="shared" si="68"/>
        <v>41887.989861111113</v>
      </c>
      <c r="W471" s="8" t="str">
        <f t="shared" si="69"/>
        <v>Sep</v>
      </c>
      <c r="X471" s="8" t="str">
        <f t="shared" si="70"/>
        <v>2014</v>
      </c>
      <c r="Y471" s="7">
        <f t="shared" si="71"/>
        <v>29</v>
      </c>
    </row>
    <row r="472" spans="1:25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6">
        <f t="shared" si="63"/>
        <v>1.02</v>
      </c>
      <c r="P472" s="10">
        <f t="shared" si="64"/>
        <v>25.5</v>
      </c>
      <c r="Q472" t="s">
        <v>8311</v>
      </c>
      <c r="R472" t="s">
        <v>8317</v>
      </c>
      <c r="S472" s="8">
        <f t="shared" si="65"/>
        <v>41605.167696759258</v>
      </c>
      <c r="T472" s="8" t="str">
        <f t="shared" si="66"/>
        <v>Nov</v>
      </c>
      <c r="U472" s="8" t="str">
        <f t="shared" si="67"/>
        <v>2013</v>
      </c>
      <c r="V472" s="8">
        <f t="shared" si="68"/>
        <v>41655.166666666664</v>
      </c>
      <c r="W472" s="8" t="str">
        <f t="shared" si="69"/>
        <v>Jan</v>
      </c>
      <c r="X472" s="8" t="str">
        <f t="shared" si="70"/>
        <v>2014</v>
      </c>
      <c r="Y472" s="7">
        <f t="shared" si="71"/>
        <v>18</v>
      </c>
    </row>
    <row r="473" spans="1:25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6">
        <f t="shared" si="63"/>
        <v>11.892727272727273</v>
      </c>
      <c r="P473" s="10">
        <f t="shared" si="64"/>
        <v>38.476470588235294</v>
      </c>
      <c r="Q473" t="s">
        <v>8311</v>
      </c>
      <c r="R473" t="s">
        <v>8317</v>
      </c>
      <c r="S473" s="8">
        <f t="shared" si="65"/>
        <v>41703.721979166665</v>
      </c>
      <c r="T473" s="8" t="str">
        <f t="shared" si="66"/>
        <v>Mar</v>
      </c>
      <c r="U473" s="8" t="str">
        <f t="shared" si="67"/>
        <v>2014</v>
      </c>
      <c r="V473" s="8">
        <f t="shared" si="68"/>
        <v>41748.680312500001</v>
      </c>
      <c r="W473" s="8" t="str">
        <f t="shared" si="69"/>
        <v>Apr</v>
      </c>
      <c r="X473" s="8" t="str">
        <f t="shared" si="70"/>
        <v>2014</v>
      </c>
      <c r="Y473" s="7">
        <f t="shared" si="71"/>
        <v>13</v>
      </c>
    </row>
    <row r="474" spans="1:25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6">
        <f t="shared" si="63"/>
        <v>17.625</v>
      </c>
      <c r="P474" s="10">
        <f t="shared" si="64"/>
        <v>28.2</v>
      </c>
      <c r="Q474" t="s">
        <v>8311</v>
      </c>
      <c r="R474" t="s">
        <v>8317</v>
      </c>
      <c r="S474" s="8">
        <f t="shared" si="65"/>
        <v>41844.922662037039</v>
      </c>
      <c r="T474" s="8" t="str">
        <f t="shared" si="66"/>
        <v>Jul</v>
      </c>
      <c r="U474" s="8" t="str">
        <f t="shared" si="67"/>
        <v>2014</v>
      </c>
      <c r="V474" s="8">
        <f t="shared" si="68"/>
        <v>41874.922662037039</v>
      </c>
      <c r="W474" s="8" t="str">
        <f t="shared" si="69"/>
        <v>Aug</v>
      </c>
      <c r="X474" s="8" t="str">
        <f t="shared" si="70"/>
        <v>2014</v>
      </c>
      <c r="Y474" s="7">
        <f t="shared" si="71"/>
        <v>30</v>
      </c>
    </row>
    <row r="475" spans="1:25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6">
        <f t="shared" si="63"/>
        <v>2.87</v>
      </c>
      <c r="P475" s="10">
        <f t="shared" si="64"/>
        <v>61.5</v>
      </c>
      <c r="Q475" t="s">
        <v>8311</v>
      </c>
      <c r="R475" t="s">
        <v>8317</v>
      </c>
      <c r="S475" s="8">
        <f t="shared" si="65"/>
        <v>41869.698136574072</v>
      </c>
      <c r="T475" s="8" t="str">
        <f t="shared" si="66"/>
        <v>Aug</v>
      </c>
      <c r="U475" s="8" t="str">
        <f t="shared" si="67"/>
        <v>2014</v>
      </c>
      <c r="V475" s="8">
        <f t="shared" si="68"/>
        <v>41899.698136574072</v>
      </c>
      <c r="W475" s="8" t="str">
        <f t="shared" si="69"/>
        <v>Sep</v>
      </c>
      <c r="X475" s="8" t="str">
        <f t="shared" si="70"/>
        <v>2014</v>
      </c>
      <c r="Y475" s="7">
        <f t="shared" si="71"/>
        <v>30</v>
      </c>
    </row>
    <row r="476" spans="1:25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6">
        <f t="shared" si="63"/>
        <v>3.0303030303030304E-2</v>
      </c>
      <c r="P476" s="10">
        <f t="shared" si="64"/>
        <v>1</v>
      </c>
      <c r="Q476" t="s">
        <v>8311</v>
      </c>
      <c r="R476" t="s">
        <v>8317</v>
      </c>
      <c r="S476" s="8">
        <f t="shared" si="65"/>
        <v>42753.329039351855</v>
      </c>
      <c r="T476" s="8" t="str">
        <f t="shared" si="66"/>
        <v>Jan</v>
      </c>
      <c r="U476" s="8" t="str">
        <f t="shared" si="67"/>
        <v>2017</v>
      </c>
      <c r="V476" s="8">
        <f t="shared" si="68"/>
        <v>42783.329039351855</v>
      </c>
      <c r="W476" s="8" t="str">
        <f t="shared" si="69"/>
        <v>Feb</v>
      </c>
      <c r="X476" s="8" t="str">
        <f t="shared" si="70"/>
        <v>2017</v>
      </c>
      <c r="Y476" s="7">
        <f t="shared" si="71"/>
        <v>30</v>
      </c>
    </row>
    <row r="477" spans="1:25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6">
        <f t="shared" si="63"/>
        <v>0</v>
      </c>
      <c r="P477" s="10">
        <f t="shared" si="64"/>
        <v>0</v>
      </c>
      <c r="Q477" t="s">
        <v>8311</v>
      </c>
      <c r="R477" t="s">
        <v>8317</v>
      </c>
      <c r="S477" s="8">
        <f t="shared" si="65"/>
        <v>42100.086145833338</v>
      </c>
      <c r="T477" s="8" t="str">
        <f t="shared" si="66"/>
        <v>Apr</v>
      </c>
      <c r="U477" s="8" t="str">
        <f t="shared" si="67"/>
        <v>2015</v>
      </c>
      <c r="V477" s="8">
        <f t="shared" si="68"/>
        <v>42130.086145833338</v>
      </c>
      <c r="W477" s="8" t="str">
        <f t="shared" si="69"/>
        <v>May</v>
      </c>
      <c r="X477" s="8" t="str">
        <f t="shared" si="70"/>
        <v>2015</v>
      </c>
      <c r="Y477" s="7">
        <f t="shared" si="71"/>
        <v>30</v>
      </c>
    </row>
    <row r="478" spans="1:25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6">
        <f t="shared" si="63"/>
        <v>2.230268181818182</v>
      </c>
      <c r="P478" s="10">
        <f t="shared" si="64"/>
        <v>39.569274193548388</v>
      </c>
      <c r="Q478" t="s">
        <v>8311</v>
      </c>
      <c r="R478" t="s">
        <v>8317</v>
      </c>
      <c r="S478" s="8">
        <f t="shared" si="65"/>
        <v>41757.975011574075</v>
      </c>
      <c r="T478" s="8" t="str">
        <f t="shared" si="66"/>
        <v>Apr</v>
      </c>
      <c r="U478" s="8" t="str">
        <f t="shared" si="67"/>
        <v>2014</v>
      </c>
      <c r="V478" s="8">
        <f t="shared" si="68"/>
        <v>41793.165972222225</v>
      </c>
      <c r="W478" s="8" t="str">
        <f t="shared" si="69"/>
        <v>Jun</v>
      </c>
      <c r="X478" s="8" t="str">
        <f t="shared" si="70"/>
        <v>2014</v>
      </c>
      <c r="Y478" s="7">
        <f t="shared" si="71"/>
        <v>4</v>
      </c>
    </row>
    <row r="479" spans="1:25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6">
        <f t="shared" si="63"/>
        <v>0</v>
      </c>
      <c r="P479" s="10">
        <f t="shared" si="64"/>
        <v>0</v>
      </c>
      <c r="Q479" t="s">
        <v>8311</v>
      </c>
      <c r="R479" t="s">
        <v>8317</v>
      </c>
      <c r="S479" s="8">
        <f t="shared" si="65"/>
        <v>40987.83488425926</v>
      </c>
      <c r="T479" s="8" t="str">
        <f t="shared" si="66"/>
        <v>Mar</v>
      </c>
      <c r="U479" s="8" t="str">
        <f t="shared" si="67"/>
        <v>2012</v>
      </c>
      <c r="V479" s="8">
        <f t="shared" si="68"/>
        <v>41047.83488425926</v>
      </c>
      <c r="W479" s="8" t="str">
        <f t="shared" si="69"/>
        <v>May</v>
      </c>
      <c r="X479" s="8" t="str">
        <f t="shared" si="70"/>
        <v>2012</v>
      </c>
      <c r="Y479" s="7">
        <f t="shared" si="71"/>
        <v>29</v>
      </c>
    </row>
    <row r="480" spans="1:25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6">
        <f t="shared" si="63"/>
        <v>0</v>
      </c>
      <c r="P480" s="10">
        <f t="shared" si="64"/>
        <v>0</v>
      </c>
      <c r="Q480" t="s">
        <v>8311</v>
      </c>
      <c r="R480" t="s">
        <v>8317</v>
      </c>
      <c r="S480" s="8">
        <f t="shared" si="65"/>
        <v>42065.910983796297</v>
      </c>
      <c r="T480" s="8" t="str">
        <f t="shared" si="66"/>
        <v>Mar</v>
      </c>
      <c r="U480" s="8" t="str">
        <f t="shared" si="67"/>
        <v>2015</v>
      </c>
      <c r="V480" s="8">
        <f t="shared" si="68"/>
        <v>42095.869317129633</v>
      </c>
      <c r="W480" s="8" t="str">
        <f t="shared" si="69"/>
        <v>Apr</v>
      </c>
      <c r="X480" s="8" t="str">
        <f t="shared" si="70"/>
        <v>2015</v>
      </c>
      <c r="Y480" s="7">
        <f t="shared" si="71"/>
        <v>29</v>
      </c>
    </row>
    <row r="481" spans="1:25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6">
        <f t="shared" si="63"/>
        <v>32.56</v>
      </c>
      <c r="P481" s="10">
        <f t="shared" si="64"/>
        <v>88.8</v>
      </c>
      <c r="Q481" t="s">
        <v>8311</v>
      </c>
      <c r="R481" t="s">
        <v>8317</v>
      </c>
      <c r="S481" s="8">
        <f t="shared" si="65"/>
        <v>41904.407812500001</v>
      </c>
      <c r="T481" s="8" t="str">
        <f t="shared" si="66"/>
        <v>Sep</v>
      </c>
      <c r="U481" s="8" t="str">
        <f t="shared" si="67"/>
        <v>2014</v>
      </c>
      <c r="V481" s="8">
        <f t="shared" si="68"/>
        <v>41964.449479166666</v>
      </c>
      <c r="W481" s="8" t="str">
        <f t="shared" si="69"/>
        <v>Nov</v>
      </c>
      <c r="X481" s="8" t="str">
        <f t="shared" si="70"/>
        <v>2014</v>
      </c>
      <c r="Y481" s="7">
        <f t="shared" si="71"/>
        <v>29</v>
      </c>
    </row>
    <row r="482" spans="1:25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6">
        <f t="shared" si="63"/>
        <v>19.41</v>
      </c>
      <c r="P482" s="10">
        <f t="shared" si="64"/>
        <v>55.457142857142856</v>
      </c>
      <c r="Q482" t="s">
        <v>8311</v>
      </c>
      <c r="R482" t="s">
        <v>8317</v>
      </c>
      <c r="S482" s="8">
        <f t="shared" si="65"/>
        <v>41465.500173611108</v>
      </c>
      <c r="T482" s="8" t="str">
        <f t="shared" si="66"/>
        <v>Jul</v>
      </c>
      <c r="U482" s="8" t="str">
        <f t="shared" si="67"/>
        <v>2013</v>
      </c>
      <c r="V482" s="8">
        <f t="shared" si="68"/>
        <v>41495.500173611108</v>
      </c>
      <c r="W482" s="8" t="str">
        <f t="shared" si="69"/>
        <v>Aug</v>
      </c>
      <c r="X482" s="8" t="str">
        <f t="shared" si="70"/>
        <v>2013</v>
      </c>
      <c r="Y482" s="7">
        <f t="shared" si="71"/>
        <v>30</v>
      </c>
    </row>
    <row r="483" spans="1:25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6">
        <f t="shared" si="63"/>
        <v>6.1</v>
      </c>
      <c r="P483" s="10">
        <f t="shared" si="64"/>
        <v>87.142857142857139</v>
      </c>
      <c r="Q483" t="s">
        <v>8311</v>
      </c>
      <c r="R483" t="s">
        <v>8317</v>
      </c>
      <c r="S483" s="8">
        <f t="shared" si="65"/>
        <v>41162.672326388885</v>
      </c>
      <c r="T483" s="8" t="str">
        <f t="shared" si="66"/>
        <v>Sep</v>
      </c>
      <c r="U483" s="8" t="str">
        <f t="shared" si="67"/>
        <v>2012</v>
      </c>
      <c r="V483" s="8">
        <f t="shared" si="68"/>
        <v>41192.672326388885</v>
      </c>
      <c r="W483" s="8" t="str">
        <f t="shared" si="69"/>
        <v>Oct</v>
      </c>
      <c r="X483" s="8" t="str">
        <f t="shared" si="70"/>
        <v>2012</v>
      </c>
      <c r="Y483" s="7">
        <f t="shared" si="71"/>
        <v>30</v>
      </c>
    </row>
    <row r="484" spans="1:25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6">
        <f t="shared" si="63"/>
        <v>0.1</v>
      </c>
      <c r="P484" s="10">
        <f t="shared" si="64"/>
        <v>10</v>
      </c>
      <c r="Q484" t="s">
        <v>8311</v>
      </c>
      <c r="R484" t="s">
        <v>8317</v>
      </c>
      <c r="S484" s="8">
        <f t="shared" si="65"/>
        <v>42447.896875000006</v>
      </c>
      <c r="T484" s="8" t="str">
        <f t="shared" si="66"/>
        <v>Mar</v>
      </c>
      <c r="U484" s="8" t="str">
        <f t="shared" si="67"/>
        <v>2016</v>
      </c>
      <c r="V484" s="8">
        <f t="shared" si="68"/>
        <v>42474.606944444444</v>
      </c>
      <c r="W484" s="8" t="str">
        <f t="shared" si="69"/>
        <v>Apr</v>
      </c>
      <c r="X484" s="8" t="str">
        <f t="shared" si="70"/>
        <v>2016</v>
      </c>
      <c r="Y484" s="7">
        <f t="shared" si="71"/>
        <v>26</v>
      </c>
    </row>
    <row r="485" spans="1:25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6">
        <f t="shared" si="63"/>
        <v>50.2</v>
      </c>
      <c r="P485" s="10">
        <f t="shared" si="64"/>
        <v>51.224489795918366</v>
      </c>
      <c r="Q485" t="s">
        <v>8311</v>
      </c>
      <c r="R485" t="s">
        <v>8317</v>
      </c>
      <c r="S485" s="8">
        <f t="shared" si="65"/>
        <v>41243.197592592594</v>
      </c>
      <c r="T485" s="8" t="str">
        <f t="shared" si="66"/>
        <v>Nov</v>
      </c>
      <c r="U485" s="8" t="str">
        <f t="shared" si="67"/>
        <v>2012</v>
      </c>
      <c r="V485" s="8">
        <f t="shared" si="68"/>
        <v>41303.197592592594</v>
      </c>
      <c r="W485" s="8" t="str">
        <f t="shared" si="69"/>
        <v>Jan</v>
      </c>
      <c r="X485" s="8" t="str">
        <f t="shared" si="70"/>
        <v>2013</v>
      </c>
      <c r="Y485" s="7">
        <f t="shared" si="71"/>
        <v>29</v>
      </c>
    </row>
    <row r="486" spans="1:25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6">
        <f t="shared" si="63"/>
        <v>0.18625</v>
      </c>
      <c r="P486" s="10">
        <f t="shared" si="64"/>
        <v>13.545454545454545</v>
      </c>
      <c r="Q486" t="s">
        <v>8311</v>
      </c>
      <c r="R486" t="s">
        <v>8317</v>
      </c>
      <c r="S486" s="8">
        <f t="shared" si="65"/>
        <v>42272.93949074074</v>
      </c>
      <c r="T486" s="8" t="str">
        <f t="shared" si="66"/>
        <v>Sep</v>
      </c>
      <c r="U486" s="8" t="str">
        <f t="shared" si="67"/>
        <v>2015</v>
      </c>
      <c r="V486" s="8">
        <f t="shared" si="68"/>
        <v>42313.981157407412</v>
      </c>
      <c r="W486" s="8" t="str">
        <f t="shared" si="69"/>
        <v>Nov</v>
      </c>
      <c r="X486" s="8" t="str">
        <f t="shared" si="70"/>
        <v>2015</v>
      </c>
      <c r="Y486" s="7">
        <f t="shared" si="71"/>
        <v>10</v>
      </c>
    </row>
    <row r="487" spans="1:25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6">
        <f t="shared" si="63"/>
        <v>21.906971229845084</v>
      </c>
      <c r="P487" s="10">
        <f t="shared" si="64"/>
        <v>66.520080000000007</v>
      </c>
      <c r="Q487" t="s">
        <v>8311</v>
      </c>
      <c r="R487" t="s">
        <v>8317</v>
      </c>
      <c r="S487" s="8">
        <f t="shared" si="65"/>
        <v>41381.50577546296</v>
      </c>
      <c r="T487" s="8" t="str">
        <f t="shared" si="66"/>
        <v>Apr</v>
      </c>
      <c r="U487" s="8" t="str">
        <f t="shared" si="67"/>
        <v>2013</v>
      </c>
      <c r="V487" s="8">
        <f t="shared" si="68"/>
        <v>41411.50577546296</v>
      </c>
      <c r="W487" s="8" t="str">
        <f t="shared" si="69"/>
        <v>May</v>
      </c>
      <c r="X487" s="8" t="str">
        <f t="shared" si="70"/>
        <v>2013</v>
      </c>
      <c r="Y487" s="7">
        <f t="shared" si="71"/>
        <v>30</v>
      </c>
    </row>
    <row r="488" spans="1:25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6">
        <f t="shared" si="63"/>
        <v>9.0909090909090905E-3</v>
      </c>
      <c r="P488" s="10">
        <f t="shared" si="64"/>
        <v>50</v>
      </c>
      <c r="Q488" t="s">
        <v>8311</v>
      </c>
      <c r="R488" t="s">
        <v>8317</v>
      </c>
      <c r="S488" s="8">
        <f t="shared" si="65"/>
        <v>41761.94258101852</v>
      </c>
      <c r="T488" s="8" t="str">
        <f t="shared" si="66"/>
        <v>May</v>
      </c>
      <c r="U488" s="8" t="str">
        <f t="shared" si="67"/>
        <v>2014</v>
      </c>
      <c r="V488" s="8">
        <f t="shared" si="68"/>
        <v>41791.94258101852</v>
      </c>
      <c r="W488" s="8" t="str">
        <f t="shared" si="69"/>
        <v>Jun</v>
      </c>
      <c r="X488" s="8" t="str">
        <f t="shared" si="70"/>
        <v>2014</v>
      </c>
      <c r="Y488" s="7">
        <f t="shared" si="71"/>
        <v>30</v>
      </c>
    </row>
    <row r="489" spans="1:25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6">
        <f t="shared" si="63"/>
        <v>0</v>
      </c>
      <c r="P489" s="10">
        <f t="shared" si="64"/>
        <v>0</v>
      </c>
      <c r="Q489" t="s">
        <v>8311</v>
      </c>
      <c r="R489" t="s">
        <v>8317</v>
      </c>
      <c r="S489" s="8">
        <f t="shared" si="65"/>
        <v>42669.594837962963</v>
      </c>
      <c r="T489" s="8" t="str">
        <f t="shared" si="66"/>
        <v>Oct</v>
      </c>
      <c r="U489" s="8" t="str">
        <f t="shared" si="67"/>
        <v>2016</v>
      </c>
      <c r="V489" s="8">
        <f t="shared" si="68"/>
        <v>42729.636504629627</v>
      </c>
      <c r="W489" s="8" t="str">
        <f t="shared" si="69"/>
        <v>Dec</v>
      </c>
      <c r="X489" s="8" t="str">
        <f t="shared" si="70"/>
        <v>2016</v>
      </c>
      <c r="Y489" s="7">
        <f t="shared" si="71"/>
        <v>29</v>
      </c>
    </row>
    <row r="490" spans="1:25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6">
        <f t="shared" si="63"/>
        <v>0</v>
      </c>
      <c r="P490" s="10">
        <f t="shared" si="64"/>
        <v>0</v>
      </c>
      <c r="Q490" t="s">
        <v>8311</v>
      </c>
      <c r="R490" t="s">
        <v>8317</v>
      </c>
      <c r="S490" s="8">
        <f t="shared" si="65"/>
        <v>42714.054398148146</v>
      </c>
      <c r="T490" s="8" t="str">
        <f t="shared" si="66"/>
        <v>Dec</v>
      </c>
      <c r="U490" s="8" t="str">
        <f t="shared" si="67"/>
        <v>2016</v>
      </c>
      <c r="V490" s="8">
        <f t="shared" si="68"/>
        <v>42744.054398148146</v>
      </c>
      <c r="W490" s="8" t="str">
        <f t="shared" si="69"/>
        <v>Jan</v>
      </c>
      <c r="X490" s="8" t="str">
        <f t="shared" si="70"/>
        <v>2017</v>
      </c>
      <c r="Y490" s="7">
        <f t="shared" si="71"/>
        <v>30</v>
      </c>
    </row>
    <row r="491" spans="1:25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6">
        <f t="shared" si="63"/>
        <v>0.28667813379201834</v>
      </c>
      <c r="P491" s="10">
        <f t="shared" si="64"/>
        <v>71.666666666666671</v>
      </c>
      <c r="Q491" t="s">
        <v>8311</v>
      </c>
      <c r="R491" t="s">
        <v>8317</v>
      </c>
      <c r="S491" s="8">
        <f t="shared" si="65"/>
        <v>40882.481666666667</v>
      </c>
      <c r="T491" s="8" t="str">
        <f t="shared" si="66"/>
        <v>Dec</v>
      </c>
      <c r="U491" s="8" t="str">
        <f t="shared" si="67"/>
        <v>2011</v>
      </c>
      <c r="V491" s="8">
        <f t="shared" si="68"/>
        <v>40913.481249999997</v>
      </c>
      <c r="W491" s="8" t="str">
        <f t="shared" si="69"/>
        <v>Jan</v>
      </c>
      <c r="X491" s="8" t="str">
        <f t="shared" si="70"/>
        <v>2012</v>
      </c>
      <c r="Y491" s="7">
        <f t="shared" si="71"/>
        <v>30</v>
      </c>
    </row>
    <row r="492" spans="1:25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6">
        <f t="shared" si="63"/>
        <v>0</v>
      </c>
      <c r="P492" s="10">
        <f t="shared" si="64"/>
        <v>0</v>
      </c>
      <c r="Q492" t="s">
        <v>8311</v>
      </c>
      <c r="R492" t="s">
        <v>8317</v>
      </c>
      <c r="S492" s="8">
        <f t="shared" si="65"/>
        <v>41113.968576388892</v>
      </c>
      <c r="T492" s="8" t="str">
        <f t="shared" si="66"/>
        <v>Jul</v>
      </c>
      <c r="U492" s="8" t="str">
        <f t="shared" si="67"/>
        <v>2012</v>
      </c>
      <c r="V492" s="8">
        <f t="shared" si="68"/>
        <v>41143.968576388892</v>
      </c>
      <c r="W492" s="8" t="str">
        <f t="shared" si="69"/>
        <v>Aug</v>
      </c>
      <c r="X492" s="8" t="str">
        <f t="shared" si="70"/>
        <v>2012</v>
      </c>
      <c r="Y492" s="7">
        <f t="shared" si="71"/>
        <v>30</v>
      </c>
    </row>
    <row r="493" spans="1:25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6">
        <f t="shared" si="63"/>
        <v>0</v>
      </c>
      <c r="P493" s="10">
        <f t="shared" si="64"/>
        <v>0</v>
      </c>
      <c r="Q493" t="s">
        <v>8311</v>
      </c>
      <c r="R493" t="s">
        <v>8317</v>
      </c>
      <c r="S493" s="8">
        <f t="shared" si="65"/>
        <v>42366.982627314821</v>
      </c>
      <c r="T493" s="8" t="str">
        <f t="shared" si="66"/>
        <v>Dec</v>
      </c>
      <c r="U493" s="8" t="str">
        <f t="shared" si="67"/>
        <v>2015</v>
      </c>
      <c r="V493" s="8">
        <f t="shared" si="68"/>
        <v>42396.982627314821</v>
      </c>
      <c r="W493" s="8" t="str">
        <f t="shared" si="69"/>
        <v>Jan</v>
      </c>
      <c r="X493" s="8" t="str">
        <f t="shared" si="70"/>
        <v>2016</v>
      </c>
      <c r="Y493" s="7">
        <f t="shared" si="71"/>
        <v>30</v>
      </c>
    </row>
    <row r="494" spans="1:25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6">
        <f t="shared" si="63"/>
        <v>0</v>
      </c>
      <c r="P494" s="10">
        <f t="shared" si="64"/>
        <v>0</v>
      </c>
      <c r="Q494" t="s">
        <v>8311</v>
      </c>
      <c r="R494" t="s">
        <v>8317</v>
      </c>
      <c r="S494" s="8">
        <f t="shared" si="65"/>
        <v>42596.03506944445</v>
      </c>
      <c r="T494" s="8" t="str">
        <f t="shared" si="66"/>
        <v>Aug</v>
      </c>
      <c r="U494" s="8" t="str">
        <f t="shared" si="67"/>
        <v>2016</v>
      </c>
      <c r="V494" s="8">
        <f t="shared" si="68"/>
        <v>42656.03506944445</v>
      </c>
      <c r="W494" s="8" t="str">
        <f t="shared" si="69"/>
        <v>Oct</v>
      </c>
      <c r="X494" s="8" t="str">
        <f t="shared" si="70"/>
        <v>2016</v>
      </c>
      <c r="Y494" s="7">
        <f t="shared" si="71"/>
        <v>29</v>
      </c>
    </row>
    <row r="495" spans="1:25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6">
        <f t="shared" si="63"/>
        <v>0</v>
      </c>
      <c r="P495" s="10">
        <f t="shared" si="64"/>
        <v>0</v>
      </c>
      <c r="Q495" t="s">
        <v>8311</v>
      </c>
      <c r="R495" t="s">
        <v>8317</v>
      </c>
      <c r="S495" s="8">
        <f t="shared" si="65"/>
        <v>42114.726134259254</v>
      </c>
      <c r="T495" s="8" t="str">
        <f t="shared" si="66"/>
        <v>Apr</v>
      </c>
      <c r="U495" s="8" t="str">
        <f t="shared" si="67"/>
        <v>2015</v>
      </c>
      <c r="V495" s="8">
        <f t="shared" si="68"/>
        <v>42144.726134259254</v>
      </c>
      <c r="W495" s="8" t="str">
        <f t="shared" si="69"/>
        <v>May</v>
      </c>
      <c r="X495" s="8" t="str">
        <f t="shared" si="70"/>
        <v>2015</v>
      </c>
      <c r="Y495" s="7">
        <f t="shared" si="71"/>
        <v>30</v>
      </c>
    </row>
    <row r="496" spans="1:25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6">
        <f t="shared" si="63"/>
        <v>0.155</v>
      </c>
      <c r="P496" s="10">
        <f t="shared" si="64"/>
        <v>10.333333333333334</v>
      </c>
      <c r="Q496" t="s">
        <v>8311</v>
      </c>
      <c r="R496" t="s">
        <v>8317</v>
      </c>
      <c r="S496" s="8">
        <f t="shared" si="65"/>
        <v>41799.830613425926</v>
      </c>
      <c r="T496" s="8" t="str">
        <f t="shared" si="66"/>
        <v>Jun</v>
      </c>
      <c r="U496" s="8" t="str">
        <f t="shared" si="67"/>
        <v>2014</v>
      </c>
      <c r="V496" s="8">
        <f t="shared" si="68"/>
        <v>41823.125</v>
      </c>
      <c r="W496" s="8" t="str">
        <f t="shared" si="69"/>
        <v>Jul</v>
      </c>
      <c r="X496" s="8" t="str">
        <f t="shared" si="70"/>
        <v>2014</v>
      </c>
      <c r="Y496" s="7">
        <f t="shared" si="71"/>
        <v>23</v>
      </c>
    </row>
    <row r="497" spans="1:25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6">
        <f t="shared" si="63"/>
        <v>0</v>
      </c>
      <c r="P497" s="10">
        <f t="shared" si="64"/>
        <v>0</v>
      </c>
      <c r="Q497" t="s">
        <v>8311</v>
      </c>
      <c r="R497" t="s">
        <v>8317</v>
      </c>
      <c r="S497" s="8">
        <f t="shared" si="65"/>
        <v>42171.827604166669</v>
      </c>
      <c r="T497" s="8" t="str">
        <f t="shared" si="66"/>
        <v>Jun</v>
      </c>
      <c r="U497" s="8" t="str">
        <f t="shared" si="67"/>
        <v>2015</v>
      </c>
      <c r="V497" s="8">
        <f t="shared" si="68"/>
        <v>42201.827604166669</v>
      </c>
      <c r="W497" s="8" t="str">
        <f t="shared" si="69"/>
        <v>Jul</v>
      </c>
      <c r="X497" s="8" t="str">
        <f t="shared" si="70"/>
        <v>2015</v>
      </c>
      <c r="Y497" s="7">
        <f t="shared" si="71"/>
        <v>30</v>
      </c>
    </row>
    <row r="498" spans="1:25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6">
        <f t="shared" si="63"/>
        <v>1.6666666666666668E-3</v>
      </c>
      <c r="P498" s="10">
        <f t="shared" si="64"/>
        <v>1</v>
      </c>
      <c r="Q498" t="s">
        <v>8311</v>
      </c>
      <c r="R498" t="s">
        <v>8317</v>
      </c>
      <c r="S498" s="8">
        <f t="shared" si="65"/>
        <v>41620.93141203704</v>
      </c>
      <c r="T498" s="8" t="str">
        <f t="shared" si="66"/>
        <v>Dec</v>
      </c>
      <c r="U498" s="8" t="str">
        <f t="shared" si="67"/>
        <v>2013</v>
      </c>
      <c r="V498" s="8">
        <f t="shared" si="68"/>
        <v>41680.93141203704</v>
      </c>
      <c r="W498" s="8" t="str">
        <f t="shared" si="69"/>
        <v>Feb</v>
      </c>
      <c r="X498" s="8" t="str">
        <f t="shared" si="70"/>
        <v>2014</v>
      </c>
      <c r="Y498" s="7">
        <f t="shared" si="71"/>
        <v>29</v>
      </c>
    </row>
    <row r="499" spans="1:25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6">
        <f t="shared" si="63"/>
        <v>0.6696428571428571</v>
      </c>
      <c r="P499" s="10">
        <f t="shared" si="64"/>
        <v>10</v>
      </c>
      <c r="Q499" t="s">
        <v>8311</v>
      </c>
      <c r="R499" t="s">
        <v>8317</v>
      </c>
      <c r="S499" s="8">
        <f t="shared" si="65"/>
        <v>41945.037789351853</v>
      </c>
      <c r="T499" s="8" t="str">
        <f t="shared" si="66"/>
        <v>Nov</v>
      </c>
      <c r="U499" s="8" t="str">
        <f t="shared" si="67"/>
        <v>2014</v>
      </c>
      <c r="V499" s="8">
        <f t="shared" si="68"/>
        <v>41998.208333333328</v>
      </c>
      <c r="W499" s="8" t="str">
        <f t="shared" si="69"/>
        <v>Dec</v>
      </c>
      <c r="X499" s="8" t="str">
        <f t="shared" si="70"/>
        <v>2014</v>
      </c>
      <c r="Y499" s="7">
        <f t="shared" si="71"/>
        <v>22</v>
      </c>
    </row>
    <row r="500" spans="1:25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6">
        <f t="shared" si="63"/>
        <v>4.5985132395404564</v>
      </c>
      <c r="P500" s="10">
        <f t="shared" si="64"/>
        <v>136.09090909090909</v>
      </c>
      <c r="Q500" t="s">
        <v>8311</v>
      </c>
      <c r="R500" t="s">
        <v>8317</v>
      </c>
      <c r="S500" s="8">
        <f t="shared" si="65"/>
        <v>40858.762141203704</v>
      </c>
      <c r="T500" s="8" t="str">
        <f t="shared" si="66"/>
        <v>Nov</v>
      </c>
      <c r="U500" s="8" t="str">
        <f t="shared" si="67"/>
        <v>2011</v>
      </c>
      <c r="V500" s="8">
        <f t="shared" si="68"/>
        <v>40900.762141203704</v>
      </c>
      <c r="W500" s="8" t="str">
        <f t="shared" si="69"/>
        <v>Dec</v>
      </c>
      <c r="X500" s="8" t="str">
        <f t="shared" si="70"/>
        <v>2011</v>
      </c>
      <c r="Y500" s="7">
        <f t="shared" si="71"/>
        <v>11</v>
      </c>
    </row>
    <row r="501" spans="1:25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6">
        <f t="shared" si="63"/>
        <v>9.5500000000000007</v>
      </c>
      <c r="P501" s="10">
        <f t="shared" si="64"/>
        <v>73.461538461538467</v>
      </c>
      <c r="Q501" t="s">
        <v>8311</v>
      </c>
      <c r="R501" t="s">
        <v>8317</v>
      </c>
      <c r="S501" s="8">
        <f t="shared" si="65"/>
        <v>40043.895462962959</v>
      </c>
      <c r="T501" s="8" t="str">
        <f t="shared" si="66"/>
        <v>Aug</v>
      </c>
      <c r="U501" s="8" t="str">
        <f t="shared" si="67"/>
        <v>2009</v>
      </c>
      <c r="V501" s="8">
        <f t="shared" si="68"/>
        <v>40098.874305555553</v>
      </c>
      <c r="W501" s="8" t="str">
        <f t="shared" si="69"/>
        <v>Oct</v>
      </c>
      <c r="X501" s="8" t="str">
        <f t="shared" si="70"/>
        <v>2009</v>
      </c>
      <c r="Y501" s="7">
        <f t="shared" si="71"/>
        <v>23</v>
      </c>
    </row>
    <row r="502" spans="1:25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6">
        <f t="shared" si="63"/>
        <v>3.3076923076923079</v>
      </c>
      <c r="P502" s="10">
        <f t="shared" si="64"/>
        <v>53.75</v>
      </c>
      <c r="Q502" t="s">
        <v>8311</v>
      </c>
      <c r="R502" t="s">
        <v>8317</v>
      </c>
      <c r="S502" s="8">
        <f t="shared" si="65"/>
        <v>40247.886006944449</v>
      </c>
      <c r="T502" s="8" t="str">
        <f t="shared" si="66"/>
        <v>Mar</v>
      </c>
      <c r="U502" s="8" t="str">
        <f t="shared" si="67"/>
        <v>2010</v>
      </c>
      <c r="V502" s="8">
        <f t="shared" si="68"/>
        <v>40306.927777777775</v>
      </c>
      <c r="W502" s="8" t="str">
        <f t="shared" si="69"/>
        <v>May</v>
      </c>
      <c r="X502" s="8" t="str">
        <f t="shared" si="70"/>
        <v>2010</v>
      </c>
      <c r="Y502" s="7">
        <f t="shared" si="71"/>
        <v>28</v>
      </c>
    </row>
    <row r="503" spans="1:25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6">
        <f t="shared" si="63"/>
        <v>0</v>
      </c>
      <c r="P503" s="10">
        <f t="shared" si="64"/>
        <v>0</v>
      </c>
      <c r="Q503" t="s">
        <v>8311</v>
      </c>
      <c r="R503" t="s">
        <v>8317</v>
      </c>
      <c r="S503" s="8">
        <f t="shared" si="65"/>
        <v>40703.234386574077</v>
      </c>
      <c r="T503" s="8" t="str">
        <f t="shared" si="66"/>
        <v>Jun</v>
      </c>
      <c r="U503" s="8" t="str">
        <f t="shared" si="67"/>
        <v>2011</v>
      </c>
      <c r="V503" s="8">
        <f t="shared" si="68"/>
        <v>40733.234386574077</v>
      </c>
      <c r="W503" s="8" t="str">
        <f t="shared" si="69"/>
        <v>Jul</v>
      </c>
      <c r="X503" s="8" t="str">
        <f t="shared" si="70"/>
        <v>2011</v>
      </c>
      <c r="Y503" s="7">
        <f t="shared" si="71"/>
        <v>30</v>
      </c>
    </row>
    <row r="504" spans="1:25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6">
        <f t="shared" si="63"/>
        <v>1.1499999999999999</v>
      </c>
      <c r="P504" s="10">
        <f t="shared" si="64"/>
        <v>57.5</v>
      </c>
      <c r="Q504" t="s">
        <v>8311</v>
      </c>
      <c r="R504" t="s">
        <v>8317</v>
      </c>
      <c r="S504" s="8">
        <f t="shared" si="65"/>
        <v>40956.553530092591</v>
      </c>
      <c r="T504" s="8" t="str">
        <f t="shared" si="66"/>
        <v>Feb</v>
      </c>
      <c r="U504" s="8" t="str">
        <f t="shared" si="67"/>
        <v>2012</v>
      </c>
      <c r="V504" s="8">
        <f t="shared" si="68"/>
        <v>40986.511863425927</v>
      </c>
      <c r="W504" s="8" t="str">
        <f t="shared" si="69"/>
        <v>Mar</v>
      </c>
      <c r="X504" s="8" t="str">
        <f t="shared" si="70"/>
        <v>2012</v>
      </c>
      <c r="Y504" s="7">
        <f t="shared" si="71"/>
        <v>29</v>
      </c>
    </row>
    <row r="505" spans="1:25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6">
        <f t="shared" si="63"/>
        <v>1.7538461538461538</v>
      </c>
      <c r="P505" s="10">
        <f t="shared" si="64"/>
        <v>12.666666666666666</v>
      </c>
      <c r="Q505" t="s">
        <v>8311</v>
      </c>
      <c r="R505" t="s">
        <v>8317</v>
      </c>
      <c r="S505" s="8">
        <f t="shared" si="65"/>
        <v>41991.526655092588</v>
      </c>
      <c r="T505" s="8" t="str">
        <f t="shared" si="66"/>
        <v>Dec</v>
      </c>
      <c r="U505" s="8" t="str">
        <f t="shared" si="67"/>
        <v>2014</v>
      </c>
      <c r="V505" s="8">
        <f t="shared" si="68"/>
        <v>42021.526655092588</v>
      </c>
      <c r="W505" s="8" t="str">
        <f t="shared" si="69"/>
        <v>Jan</v>
      </c>
      <c r="X505" s="8" t="str">
        <f t="shared" si="70"/>
        <v>2015</v>
      </c>
      <c r="Y505" s="7">
        <f t="shared" si="71"/>
        <v>30</v>
      </c>
    </row>
    <row r="506" spans="1:25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6">
        <f t="shared" si="63"/>
        <v>1.3673469387755102</v>
      </c>
      <c r="P506" s="10">
        <f t="shared" si="64"/>
        <v>67</v>
      </c>
      <c r="Q506" t="s">
        <v>8311</v>
      </c>
      <c r="R506" t="s">
        <v>8317</v>
      </c>
      <c r="S506" s="8">
        <f t="shared" si="65"/>
        <v>40949.98364583333</v>
      </c>
      <c r="T506" s="8" t="str">
        <f t="shared" si="66"/>
        <v>Feb</v>
      </c>
      <c r="U506" s="8" t="str">
        <f t="shared" si="67"/>
        <v>2012</v>
      </c>
      <c r="V506" s="8">
        <f t="shared" si="68"/>
        <v>41009.941979166666</v>
      </c>
      <c r="W506" s="8" t="str">
        <f t="shared" si="69"/>
        <v>Apr</v>
      </c>
      <c r="X506" s="8" t="str">
        <f t="shared" si="70"/>
        <v>2012</v>
      </c>
      <c r="Y506" s="7">
        <f t="shared" si="71"/>
        <v>28</v>
      </c>
    </row>
    <row r="507" spans="1:25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6">
        <f t="shared" si="63"/>
        <v>0.43333333333333329</v>
      </c>
      <c r="P507" s="10">
        <f t="shared" si="64"/>
        <v>3.7142857142857144</v>
      </c>
      <c r="Q507" t="s">
        <v>8311</v>
      </c>
      <c r="R507" t="s">
        <v>8317</v>
      </c>
      <c r="S507" s="8">
        <f t="shared" si="65"/>
        <v>42318.098217592589</v>
      </c>
      <c r="T507" s="8" t="str">
        <f t="shared" si="66"/>
        <v>Nov</v>
      </c>
      <c r="U507" s="8" t="str">
        <f t="shared" si="67"/>
        <v>2015</v>
      </c>
      <c r="V507" s="8">
        <f t="shared" si="68"/>
        <v>42363.098217592589</v>
      </c>
      <c r="W507" s="8" t="str">
        <f t="shared" si="69"/>
        <v>Dec</v>
      </c>
      <c r="X507" s="8" t="str">
        <f t="shared" si="70"/>
        <v>2015</v>
      </c>
      <c r="Y507" s="7">
        <f t="shared" si="71"/>
        <v>14</v>
      </c>
    </row>
    <row r="508" spans="1:25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6">
        <f t="shared" si="63"/>
        <v>0.125</v>
      </c>
      <c r="P508" s="10">
        <f t="shared" si="64"/>
        <v>250</v>
      </c>
      <c r="Q508" t="s">
        <v>8311</v>
      </c>
      <c r="R508" t="s">
        <v>8317</v>
      </c>
      <c r="S508" s="8">
        <f t="shared" si="65"/>
        <v>41466.552314814813</v>
      </c>
      <c r="T508" s="8" t="str">
        <f t="shared" si="66"/>
        <v>Jul</v>
      </c>
      <c r="U508" s="8" t="str">
        <f t="shared" si="67"/>
        <v>2013</v>
      </c>
      <c r="V508" s="8">
        <f t="shared" si="68"/>
        <v>41496.552314814813</v>
      </c>
      <c r="W508" s="8" t="str">
        <f t="shared" si="69"/>
        <v>Aug</v>
      </c>
      <c r="X508" s="8" t="str">
        <f t="shared" si="70"/>
        <v>2013</v>
      </c>
      <c r="Y508" s="7">
        <f t="shared" si="71"/>
        <v>30</v>
      </c>
    </row>
    <row r="509" spans="1:25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6">
        <f t="shared" si="63"/>
        <v>3.2</v>
      </c>
      <c r="P509" s="10">
        <f t="shared" si="64"/>
        <v>64</v>
      </c>
      <c r="Q509" t="s">
        <v>8311</v>
      </c>
      <c r="R509" t="s">
        <v>8317</v>
      </c>
      <c r="S509" s="8">
        <f t="shared" si="65"/>
        <v>41156.958993055552</v>
      </c>
      <c r="T509" s="8" t="str">
        <f t="shared" si="66"/>
        <v>Sep</v>
      </c>
      <c r="U509" s="8" t="str">
        <f t="shared" si="67"/>
        <v>2012</v>
      </c>
      <c r="V509" s="8">
        <f t="shared" si="68"/>
        <v>41201.958993055552</v>
      </c>
      <c r="W509" s="8" t="str">
        <f t="shared" si="69"/>
        <v>Oct</v>
      </c>
      <c r="X509" s="8" t="str">
        <f t="shared" si="70"/>
        <v>2012</v>
      </c>
      <c r="Y509" s="7">
        <f t="shared" si="71"/>
        <v>14</v>
      </c>
    </row>
    <row r="510" spans="1:25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6">
        <f t="shared" si="63"/>
        <v>0.8</v>
      </c>
      <c r="P510" s="10">
        <f t="shared" si="64"/>
        <v>133.33333333333334</v>
      </c>
      <c r="Q510" t="s">
        <v>8311</v>
      </c>
      <c r="R510" t="s">
        <v>8317</v>
      </c>
      <c r="S510" s="8">
        <f t="shared" si="65"/>
        <v>40995.024317129632</v>
      </c>
      <c r="T510" s="8" t="str">
        <f t="shared" si="66"/>
        <v>Mar</v>
      </c>
      <c r="U510" s="8" t="str">
        <f t="shared" si="67"/>
        <v>2012</v>
      </c>
      <c r="V510" s="8">
        <f t="shared" si="68"/>
        <v>41054.593055555553</v>
      </c>
      <c r="W510" s="8" t="str">
        <f t="shared" si="69"/>
        <v>May</v>
      </c>
      <c r="X510" s="8" t="str">
        <f t="shared" si="70"/>
        <v>2012</v>
      </c>
      <c r="Y510" s="7">
        <f t="shared" si="71"/>
        <v>28</v>
      </c>
    </row>
    <row r="511" spans="1:25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6">
        <f t="shared" si="63"/>
        <v>0.2</v>
      </c>
      <c r="P511" s="10">
        <f t="shared" si="64"/>
        <v>10</v>
      </c>
      <c r="Q511" t="s">
        <v>8311</v>
      </c>
      <c r="R511" t="s">
        <v>8317</v>
      </c>
      <c r="S511" s="8">
        <f t="shared" si="65"/>
        <v>42153.631597222222</v>
      </c>
      <c r="T511" s="8" t="str">
        <f t="shared" si="66"/>
        <v>May</v>
      </c>
      <c r="U511" s="8" t="str">
        <f t="shared" si="67"/>
        <v>2015</v>
      </c>
      <c r="V511" s="8">
        <f t="shared" si="68"/>
        <v>42183.631597222222</v>
      </c>
      <c r="W511" s="8" t="str">
        <f t="shared" si="69"/>
        <v>Jun</v>
      </c>
      <c r="X511" s="8" t="str">
        <f t="shared" si="70"/>
        <v>2015</v>
      </c>
      <c r="Y511" s="7">
        <f t="shared" si="71"/>
        <v>30</v>
      </c>
    </row>
    <row r="512" spans="1:25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6">
        <f t="shared" si="63"/>
        <v>0</v>
      </c>
      <c r="P512" s="10">
        <f t="shared" si="64"/>
        <v>0</v>
      </c>
      <c r="Q512" t="s">
        <v>8311</v>
      </c>
      <c r="R512" t="s">
        <v>8317</v>
      </c>
      <c r="S512" s="8">
        <f t="shared" si="65"/>
        <v>42400.176377314812</v>
      </c>
      <c r="T512" s="8" t="str">
        <f t="shared" si="66"/>
        <v>Jan</v>
      </c>
      <c r="U512" s="8" t="str">
        <f t="shared" si="67"/>
        <v>2016</v>
      </c>
      <c r="V512" s="8">
        <f t="shared" si="68"/>
        <v>42430.176377314812</v>
      </c>
      <c r="W512" s="8" t="str">
        <f t="shared" si="69"/>
        <v>Mar</v>
      </c>
      <c r="X512" s="8" t="str">
        <f t="shared" si="70"/>
        <v>2016</v>
      </c>
      <c r="Y512" s="7">
        <f t="shared" si="71"/>
        <v>30</v>
      </c>
    </row>
    <row r="513" spans="1:25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6">
        <f t="shared" si="63"/>
        <v>3</v>
      </c>
      <c r="P513" s="10">
        <f t="shared" si="64"/>
        <v>30</v>
      </c>
      <c r="Q513" t="s">
        <v>8311</v>
      </c>
      <c r="R513" t="s">
        <v>8317</v>
      </c>
      <c r="S513" s="8">
        <f t="shared" si="65"/>
        <v>41340.303032407406</v>
      </c>
      <c r="T513" s="8" t="str">
        <f t="shared" si="66"/>
        <v>Mar</v>
      </c>
      <c r="U513" s="8" t="str">
        <f t="shared" si="67"/>
        <v>2013</v>
      </c>
      <c r="V513" s="8">
        <f t="shared" si="68"/>
        <v>41370.261365740742</v>
      </c>
      <c r="W513" s="8" t="str">
        <f t="shared" si="69"/>
        <v>Apr</v>
      </c>
      <c r="X513" s="8" t="str">
        <f t="shared" si="70"/>
        <v>2013</v>
      </c>
      <c r="Y513" s="7">
        <f t="shared" si="71"/>
        <v>29</v>
      </c>
    </row>
    <row r="514" spans="1:25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6">
        <f t="shared" si="63"/>
        <v>0.13749999999999998</v>
      </c>
      <c r="P514" s="10">
        <f t="shared" si="64"/>
        <v>5.5</v>
      </c>
      <c r="Q514" t="s">
        <v>8311</v>
      </c>
      <c r="R514" t="s">
        <v>8317</v>
      </c>
      <c r="S514" s="8">
        <f t="shared" si="65"/>
        <v>42649.742210648154</v>
      </c>
      <c r="T514" s="8" t="str">
        <f t="shared" si="66"/>
        <v>Oct</v>
      </c>
      <c r="U514" s="8" t="str">
        <f t="shared" si="67"/>
        <v>2016</v>
      </c>
      <c r="V514" s="8">
        <f t="shared" si="68"/>
        <v>42694.783877314811</v>
      </c>
      <c r="W514" s="8" t="str">
        <f t="shared" si="69"/>
        <v>Nov</v>
      </c>
      <c r="X514" s="8" t="str">
        <f t="shared" si="70"/>
        <v>2016</v>
      </c>
      <c r="Y514" s="7">
        <f t="shared" si="71"/>
        <v>14</v>
      </c>
    </row>
    <row r="515" spans="1:25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6">
        <f t="shared" ref="O515:O578" si="72">E515/D515*100</f>
        <v>13.923999999999999</v>
      </c>
      <c r="P515" s="10">
        <f t="shared" ref="P515:P578" si="73">IFERROR(E515/L515,0)</f>
        <v>102.38235294117646</v>
      </c>
      <c r="Q515" t="s">
        <v>8311</v>
      </c>
      <c r="R515" t="s">
        <v>8317</v>
      </c>
      <c r="S515" s="8">
        <f t="shared" ref="S515:S578" si="74">(((J515/60)/60)/24)+DATE(1970,1,1)</f>
        <v>42552.653993055559</v>
      </c>
      <c r="T515" s="8" t="str">
        <f t="shared" ref="T515:T578" si="75">TEXT(S515,"MMM")</f>
        <v>Jul</v>
      </c>
      <c r="U515" s="8" t="str">
        <f t="shared" ref="U515:U578" si="76">TEXT(S515,"YYYY")</f>
        <v>2016</v>
      </c>
      <c r="V515" s="8">
        <f t="shared" ref="V515:V578" si="77">(((I515/60)/60)/24)+DATE(1970,1,1)</f>
        <v>42597.291666666672</v>
      </c>
      <c r="W515" s="8" t="str">
        <f t="shared" ref="W515:W578" si="78">TEXT(V515,"MMM")</f>
        <v>Aug</v>
      </c>
      <c r="X515" s="8" t="str">
        <f t="shared" ref="X515:X578" si="79">TEXT(V515,"YYYY")</f>
        <v>2016</v>
      </c>
      <c r="Y515" s="7">
        <f t="shared" ref="Y515:Y578" si="80">DAY(V515-S515)</f>
        <v>13</v>
      </c>
    </row>
    <row r="516" spans="1:25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6">
        <f t="shared" si="72"/>
        <v>3.3333333333333335</v>
      </c>
      <c r="P516" s="10">
        <f t="shared" si="73"/>
        <v>16.666666666666668</v>
      </c>
      <c r="Q516" t="s">
        <v>8311</v>
      </c>
      <c r="R516" t="s">
        <v>8317</v>
      </c>
      <c r="S516" s="8">
        <f t="shared" si="74"/>
        <v>41830.613969907405</v>
      </c>
      <c r="T516" s="8" t="str">
        <f t="shared" si="75"/>
        <v>Jul</v>
      </c>
      <c r="U516" s="8" t="str">
        <f t="shared" si="76"/>
        <v>2014</v>
      </c>
      <c r="V516" s="8">
        <f t="shared" si="77"/>
        <v>41860.613969907405</v>
      </c>
      <c r="W516" s="8" t="str">
        <f t="shared" si="78"/>
        <v>Aug</v>
      </c>
      <c r="X516" s="8" t="str">
        <f t="shared" si="79"/>
        <v>2014</v>
      </c>
      <c r="Y516" s="7">
        <f t="shared" si="80"/>
        <v>30</v>
      </c>
    </row>
    <row r="517" spans="1:25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6">
        <f t="shared" si="72"/>
        <v>25.41340206185567</v>
      </c>
      <c r="P517" s="10">
        <f t="shared" si="73"/>
        <v>725.02941176470586</v>
      </c>
      <c r="Q517" t="s">
        <v>8311</v>
      </c>
      <c r="R517" t="s">
        <v>8317</v>
      </c>
      <c r="S517" s="8">
        <f t="shared" si="74"/>
        <v>42327.490752314814</v>
      </c>
      <c r="T517" s="8" t="str">
        <f t="shared" si="75"/>
        <v>Nov</v>
      </c>
      <c r="U517" s="8" t="str">
        <f t="shared" si="76"/>
        <v>2015</v>
      </c>
      <c r="V517" s="8">
        <f t="shared" si="77"/>
        <v>42367.490752314814</v>
      </c>
      <c r="W517" s="8" t="str">
        <f t="shared" si="78"/>
        <v>Dec</v>
      </c>
      <c r="X517" s="8" t="str">
        <f t="shared" si="79"/>
        <v>2015</v>
      </c>
      <c r="Y517" s="7">
        <f t="shared" si="80"/>
        <v>9</v>
      </c>
    </row>
    <row r="518" spans="1:25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6">
        <f t="shared" si="72"/>
        <v>0</v>
      </c>
      <c r="P518" s="10">
        <f t="shared" si="73"/>
        <v>0</v>
      </c>
      <c r="Q518" t="s">
        <v>8311</v>
      </c>
      <c r="R518" t="s">
        <v>8317</v>
      </c>
      <c r="S518" s="8">
        <f t="shared" si="74"/>
        <v>42091.778703703705</v>
      </c>
      <c r="T518" s="8" t="str">
        <f t="shared" si="75"/>
        <v>Mar</v>
      </c>
      <c r="U518" s="8" t="str">
        <f t="shared" si="76"/>
        <v>2015</v>
      </c>
      <c r="V518" s="8">
        <f t="shared" si="77"/>
        <v>42151.778703703705</v>
      </c>
      <c r="W518" s="8" t="str">
        <f t="shared" si="78"/>
        <v>May</v>
      </c>
      <c r="X518" s="8" t="str">
        <f t="shared" si="79"/>
        <v>2015</v>
      </c>
      <c r="Y518" s="7">
        <f t="shared" si="80"/>
        <v>29</v>
      </c>
    </row>
    <row r="519" spans="1:25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6">
        <f t="shared" si="72"/>
        <v>1.3666666666666667</v>
      </c>
      <c r="P519" s="10">
        <f t="shared" si="73"/>
        <v>68.333333333333329</v>
      </c>
      <c r="Q519" t="s">
        <v>8311</v>
      </c>
      <c r="R519" t="s">
        <v>8317</v>
      </c>
      <c r="S519" s="8">
        <f t="shared" si="74"/>
        <v>42738.615289351852</v>
      </c>
      <c r="T519" s="8" t="str">
        <f t="shared" si="75"/>
        <v>Jan</v>
      </c>
      <c r="U519" s="8" t="str">
        <f t="shared" si="76"/>
        <v>2017</v>
      </c>
      <c r="V519" s="8">
        <f t="shared" si="77"/>
        <v>42768.615289351852</v>
      </c>
      <c r="W519" s="8" t="str">
        <f t="shared" si="78"/>
        <v>Feb</v>
      </c>
      <c r="X519" s="8" t="str">
        <f t="shared" si="79"/>
        <v>2017</v>
      </c>
      <c r="Y519" s="7">
        <f t="shared" si="80"/>
        <v>30</v>
      </c>
    </row>
    <row r="520" spans="1:25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6">
        <f t="shared" si="72"/>
        <v>0</v>
      </c>
      <c r="P520" s="10">
        <f t="shared" si="73"/>
        <v>0</v>
      </c>
      <c r="Q520" t="s">
        <v>8311</v>
      </c>
      <c r="R520" t="s">
        <v>8317</v>
      </c>
      <c r="S520" s="8">
        <f t="shared" si="74"/>
        <v>42223.616018518514</v>
      </c>
      <c r="T520" s="8" t="str">
        <f t="shared" si="75"/>
        <v>Aug</v>
      </c>
      <c r="U520" s="8" t="str">
        <f t="shared" si="76"/>
        <v>2015</v>
      </c>
      <c r="V520" s="8">
        <f t="shared" si="77"/>
        <v>42253.615277777775</v>
      </c>
      <c r="W520" s="8" t="str">
        <f t="shared" si="78"/>
        <v>Sep</v>
      </c>
      <c r="X520" s="8" t="str">
        <f t="shared" si="79"/>
        <v>2015</v>
      </c>
      <c r="Y520" s="7">
        <f t="shared" si="80"/>
        <v>29</v>
      </c>
    </row>
    <row r="521" spans="1:25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6">
        <f t="shared" si="72"/>
        <v>22.881426547787683</v>
      </c>
      <c r="P521" s="10">
        <f t="shared" si="73"/>
        <v>39.228571428571428</v>
      </c>
      <c r="Q521" t="s">
        <v>8311</v>
      </c>
      <c r="R521" t="s">
        <v>8317</v>
      </c>
      <c r="S521" s="8">
        <f t="shared" si="74"/>
        <v>41218.391446759262</v>
      </c>
      <c r="T521" s="8" t="str">
        <f t="shared" si="75"/>
        <v>Nov</v>
      </c>
      <c r="U521" s="8" t="str">
        <f t="shared" si="76"/>
        <v>2012</v>
      </c>
      <c r="V521" s="8">
        <f t="shared" si="77"/>
        <v>41248.391446759262</v>
      </c>
      <c r="W521" s="8" t="str">
        <f t="shared" si="78"/>
        <v>Dec</v>
      </c>
      <c r="X521" s="8" t="str">
        <f t="shared" si="79"/>
        <v>2012</v>
      </c>
      <c r="Y521" s="7">
        <f t="shared" si="80"/>
        <v>30</v>
      </c>
    </row>
    <row r="522" spans="1:25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6">
        <f t="shared" si="72"/>
        <v>102.1</v>
      </c>
      <c r="P522" s="10">
        <f t="shared" si="73"/>
        <v>150.14705882352942</v>
      </c>
      <c r="Q522" t="s">
        <v>8318</v>
      </c>
      <c r="R522" t="s">
        <v>8319</v>
      </c>
      <c r="S522" s="8">
        <f t="shared" si="74"/>
        <v>42318.702094907407</v>
      </c>
      <c r="T522" s="8" t="str">
        <f t="shared" si="75"/>
        <v>Nov</v>
      </c>
      <c r="U522" s="8" t="str">
        <f t="shared" si="76"/>
        <v>2015</v>
      </c>
      <c r="V522" s="8">
        <f t="shared" si="77"/>
        <v>42348.702094907407</v>
      </c>
      <c r="W522" s="8" t="str">
        <f t="shared" si="78"/>
        <v>Dec</v>
      </c>
      <c r="X522" s="8" t="str">
        <f t="shared" si="79"/>
        <v>2015</v>
      </c>
      <c r="Y522" s="7">
        <f t="shared" si="80"/>
        <v>30</v>
      </c>
    </row>
    <row r="523" spans="1:25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6">
        <f t="shared" si="72"/>
        <v>104.64</v>
      </c>
      <c r="P523" s="10">
        <f t="shared" si="73"/>
        <v>93.428571428571431</v>
      </c>
      <c r="Q523" t="s">
        <v>8318</v>
      </c>
      <c r="R523" t="s">
        <v>8319</v>
      </c>
      <c r="S523" s="8">
        <f t="shared" si="74"/>
        <v>42646.092812499999</v>
      </c>
      <c r="T523" s="8" t="str">
        <f t="shared" si="75"/>
        <v>Oct</v>
      </c>
      <c r="U523" s="8" t="str">
        <f t="shared" si="76"/>
        <v>2016</v>
      </c>
      <c r="V523" s="8">
        <f t="shared" si="77"/>
        <v>42675.207638888889</v>
      </c>
      <c r="W523" s="8" t="str">
        <f t="shared" si="78"/>
        <v>Nov</v>
      </c>
      <c r="X523" s="8" t="str">
        <f t="shared" si="79"/>
        <v>2016</v>
      </c>
      <c r="Y523" s="7">
        <f t="shared" si="80"/>
        <v>29</v>
      </c>
    </row>
    <row r="524" spans="1:25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6">
        <f t="shared" si="72"/>
        <v>114.66666666666667</v>
      </c>
      <c r="P524" s="10">
        <f t="shared" si="73"/>
        <v>110.96774193548387</v>
      </c>
      <c r="Q524" t="s">
        <v>8318</v>
      </c>
      <c r="R524" t="s">
        <v>8319</v>
      </c>
      <c r="S524" s="8">
        <f t="shared" si="74"/>
        <v>42430.040798611109</v>
      </c>
      <c r="T524" s="8" t="str">
        <f t="shared" si="75"/>
        <v>Mar</v>
      </c>
      <c r="U524" s="8" t="str">
        <f t="shared" si="76"/>
        <v>2016</v>
      </c>
      <c r="V524" s="8">
        <f t="shared" si="77"/>
        <v>42449.999131944445</v>
      </c>
      <c r="W524" s="8" t="str">
        <f t="shared" si="78"/>
        <v>Mar</v>
      </c>
      <c r="X524" s="8" t="str">
        <f t="shared" si="79"/>
        <v>2016</v>
      </c>
      <c r="Y524" s="7">
        <f t="shared" si="80"/>
        <v>19</v>
      </c>
    </row>
    <row r="525" spans="1:25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6">
        <f t="shared" si="72"/>
        <v>120.6</v>
      </c>
      <c r="P525" s="10">
        <f t="shared" si="73"/>
        <v>71.785714285714292</v>
      </c>
      <c r="Q525" t="s">
        <v>8318</v>
      </c>
      <c r="R525" t="s">
        <v>8319</v>
      </c>
      <c r="S525" s="8">
        <f t="shared" si="74"/>
        <v>42238.13282407407</v>
      </c>
      <c r="T525" s="8" t="str">
        <f t="shared" si="75"/>
        <v>Aug</v>
      </c>
      <c r="U525" s="8" t="str">
        <f t="shared" si="76"/>
        <v>2015</v>
      </c>
      <c r="V525" s="8">
        <f t="shared" si="77"/>
        <v>42268.13282407407</v>
      </c>
      <c r="W525" s="8" t="str">
        <f t="shared" si="78"/>
        <v>Sep</v>
      </c>
      <c r="X525" s="8" t="str">
        <f t="shared" si="79"/>
        <v>2015</v>
      </c>
      <c r="Y525" s="7">
        <f t="shared" si="80"/>
        <v>30</v>
      </c>
    </row>
    <row r="526" spans="1:25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6">
        <f t="shared" si="72"/>
        <v>108.67285714285715</v>
      </c>
      <c r="P526" s="10">
        <f t="shared" si="73"/>
        <v>29.258076923076924</v>
      </c>
      <c r="Q526" t="s">
        <v>8318</v>
      </c>
      <c r="R526" t="s">
        <v>8319</v>
      </c>
      <c r="S526" s="8">
        <f t="shared" si="74"/>
        <v>42492.717233796298</v>
      </c>
      <c r="T526" s="8" t="str">
        <f t="shared" si="75"/>
        <v>May</v>
      </c>
      <c r="U526" s="8" t="str">
        <f t="shared" si="76"/>
        <v>2016</v>
      </c>
      <c r="V526" s="8">
        <f t="shared" si="77"/>
        <v>42522.717233796298</v>
      </c>
      <c r="W526" s="8" t="str">
        <f t="shared" si="78"/>
        <v>Jun</v>
      </c>
      <c r="X526" s="8" t="str">
        <f t="shared" si="79"/>
        <v>2016</v>
      </c>
      <c r="Y526" s="7">
        <f t="shared" si="80"/>
        <v>30</v>
      </c>
    </row>
    <row r="527" spans="1:25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6">
        <f t="shared" si="72"/>
        <v>100</v>
      </c>
      <c r="P527" s="10">
        <f t="shared" si="73"/>
        <v>1000</v>
      </c>
      <c r="Q527" t="s">
        <v>8318</v>
      </c>
      <c r="R527" t="s">
        <v>8319</v>
      </c>
      <c r="S527" s="8">
        <f t="shared" si="74"/>
        <v>41850.400937500002</v>
      </c>
      <c r="T527" s="8" t="str">
        <f t="shared" si="75"/>
        <v>Jul</v>
      </c>
      <c r="U527" s="8" t="str">
        <f t="shared" si="76"/>
        <v>2014</v>
      </c>
      <c r="V527" s="8">
        <f t="shared" si="77"/>
        <v>41895.400937500002</v>
      </c>
      <c r="W527" s="8" t="str">
        <f t="shared" si="78"/>
        <v>Sep</v>
      </c>
      <c r="X527" s="8" t="str">
        <f t="shared" si="79"/>
        <v>2014</v>
      </c>
      <c r="Y527" s="7">
        <f t="shared" si="80"/>
        <v>14</v>
      </c>
    </row>
    <row r="528" spans="1:25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6">
        <f t="shared" si="72"/>
        <v>113.99999999999999</v>
      </c>
      <c r="P528" s="10">
        <f t="shared" si="73"/>
        <v>74.347826086956516</v>
      </c>
      <c r="Q528" t="s">
        <v>8318</v>
      </c>
      <c r="R528" t="s">
        <v>8319</v>
      </c>
      <c r="S528" s="8">
        <f t="shared" si="74"/>
        <v>42192.591944444444</v>
      </c>
      <c r="T528" s="8" t="str">
        <f t="shared" si="75"/>
        <v>Jul</v>
      </c>
      <c r="U528" s="8" t="str">
        <f t="shared" si="76"/>
        <v>2015</v>
      </c>
      <c r="V528" s="8">
        <f t="shared" si="77"/>
        <v>42223.708333333328</v>
      </c>
      <c r="W528" s="8" t="str">
        <f t="shared" si="78"/>
        <v>Aug</v>
      </c>
      <c r="X528" s="8" t="str">
        <f t="shared" si="79"/>
        <v>2015</v>
      </c>
      <c r="Y528" s="7">
        <f t="shared" si="80"/>
        <v>31</v>
      </c>
    </row>
    <row r="529" spans="1:25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6">
        <f t="shared" si="72"/>
        <v>100.85</v>
      </c>
      <c r="P529" s="10">
        <f t="shared" si="73"/>
        <v>63.829113924050631</v>
      </c>
      <c r="Q529" t="s">
        <v>8318</v>
      </c>
      <c r="R529" t="s">
        <v>8319</v>
      </c>
      <c r="S529" s="8">
        <f t="shared" si="74"/>
        <v>42753.205625000002</v>
      </c>
      <c r="T529" s="8" t="str">
        <f t="shared" si="75"/>
        <v>Jan</v>
      </c>
      <c r="U529" s="8" t="str">
        <f t="shared" si="76"/>
        <v>2017</v>
      </c>
      <c r="V529" s="8">
        <f t="shared" si="77"/>
        <v>42783.670138888891</v>
      </c>
      <c r="W529" s="8" t="str">
        <f t="shared" si="78"/>
        <v>Feb</v>
      </c>
      <c r="X529" s="8" t="str">
        <f t="shared" si="79"/>
        <v>2017</v>
      </c>
      <c r="Y529" s="7">
        <f t="shared" si="80"/>
        <v>30</v>
      </c>
    </row>
    <row r="530" spans="1:25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6">
        <f t="shared" si="72"/>
        <v>115.65217391304347</v>
      </c>
      <c r="P530" s="10">
        <f t="shared" si="73"/>
        <v>44.333333333333336</v>
      </c>
      <c r="Q530" t="s">
        <v>8318</v>
      </c>
      <c r="R530" t="s">
        <v>8319</v>
      </c>
      <c r="S530" s="8">
        <f t="shared" si="74"/>
        <v>42155.920219907406</v>
      </c>
      <c r="T530" s="8" t="str">
        <f t="shared" si="75"/>
        <v>May</v>
      </c>
      <c r="U530" s="8" t="str">
        <f t="shared" si="76"/>
        <v>2015</v>
      </c>
      <c r="V530" s="8">
        <f t="shared" si="77"/>
        <v>42176.888888888891</v>
      </c>
      <c r="W530" s="8" t="str">
        <f t="shared" si="78"/>
        <v>Jun</v>
      </c>
      <c r="X530" s="8" t="str">
        <f t="shared" si="79"/>
        <v>2015</v>
      </c>
      <c r="Y530" s="7">
        <f t="shared" si="80"/>
        <v>20</v>
      </c>
    </row>
    <row r="531" spans="1:25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6">
        <f t="shared" si="72"/>
        <v>130.41666666666666</v>
      </c>
      <c r="P531" s="10">
        <f t="shared" si="73"/>
        <v>86.944444444444443</v>
      </c>
      <c r="Q531" t="s">
        <v>8318</v>
      </c>
      <c r="R531" t="s">
        <v>8319</v>
      </c>
      <c r="S531" s="8">
        <f t="shared" si="74"/>
        <v>42725.031180555554</v>
      </c>
      <c r="T531" s="8" t="str">
        <f t="shared" si="75"/>
        <v>Dec</v>
      </c>
      <c r="U531" s="8" t="str">
        <f t="shared" si="76"/>
        <v>2016</v>
      </c>
      <c r="V531" s="8">
        <f t="shared" si="77"/>
        <v>42746.208333333328</v>
      </c>
      <c r="W531" s="8" t="str">
        <f t="shared" si="78"/>
        <v>Jan</v>
      </c>
      <c r="X531" s="8" t="str">
        <f t="shared" si="79"/>
        <v>2017</v>
      </c>
      <c r="Y531" s="7">
        <f t="shared" si="80"/>
        <v>21</v>
      </c>
    </row>
    <row r="532" spans="1:25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6">
        <f t="shared" si="72"/>
        <v>107.78267254038178</v>
      </c>
      <c r="P532" s="10">
        <f t="shared" si="73"/>
        <v>126.55172413793103</v>
      </c>
      <c r="Q532" t="s">
        <v>8318</v>
      </c>
      <c r="R532" t="s">
        <v>8319</v>
      </c>
      <c r="S532" s="8">
        <f t="shared" si="74"/>
        <v>42157.591064814813</v>
      </c>
      <c r="T532" s="8" t="str">
        <f t="shared" si="75"/>
        <v>Jun</v>
      </c>
      <c r="U532" s="8" t="str">
        <f t="shared" si="76"/>
        <v>2015</v>
      </c>
      <c r="V532" s="8">
        <f t="shared" si="77"/>
        <v>42179.083333333328</v>
      </c>
      <c r="W532" s="8" t="str">
        <f t="shared" si="78"/>
        <v>Jun</v>
      </c>
      <c r="X532" s="8" t="str">
        <f t="shared" si="79"/>
        <v>2015</v>
      </c>
      <c r="Y532" s="7">
        <f t="shared" si="80"/>
        <v>21</v>
      </c>
    </row>
    <row r="533" spans="1:25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6">
        <f t="shared" si="72"/>
        <v>100</v>
      </c>
      <c r="P533" s="10">
        <f t="shared" si="73"/>
        <v>129.03225806451613</v>
      </c>
      <c r="Q533" t="s">
        <v>8318</v>
      </c>
      <c r="R533" t="s">
        <v>8319</v>
      </c>
      <c r="S533" s="8">
        <f t="shared" si="74"/>
        <v>42676.065150462964</v>
      </c>
      <c r="T533" s="8" t="str">
        <f t="shared" si="75"/>
        <v>Nov</v>
      </c>
      <c r="U533" s="8" t="str">
        <f t="shared" si="76"/>
        <v>2016</v>
      </c>
      <c r="V533" s="8">
        <f t="shared" si="77"/>
        <v>42721.290972222225</v>
      </c>
      <c r="W533" s="8" t="str">
        <f t="shared" si="78"/>
        <v>Dec</v>
      </c>
      <c r="X533" s="8" t="str">
        <f t="shared" si="79"/>
        <v>2016</v>
      </c>
      <c r="Y533" s="7">
        <f t="shared" si="80"/>
        <v>14</v>
      </c>
    </row>
    <row r="534" spans="1:25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6">
        <f t="shared" si="72"/>
        <v>123.25</v>
      </c>
      <c r="P534" s="10">
        <f t="shared" si="73"/>
        <v>71.242774566473983</v>
      </c>
      <c r="Q534" t="s">
        <v>8318</v>
      </c>
      <c r="R534" t="s">
        <v>8319</v>
      </c>
      <c r="S534" s="8">
        <f t="shared" si="74"/>
        <v>42473.007037037038</v>
      </c>
      <c r="T534" s="8" t="str">
        <f t="shared" si="75"/>
        <v>Apr</v>
      </c>
      <c r="U534" s="8" t="str">
        <f t="shared" si="76"/>
        <v>2016</v>
      </c>
      <c r="V534" s="8">
        <f t="shared" si="77"/>
        <v>42503.007037037038</v>
      </c>
      <c r="W534" s="8" t="str">
        <f t="shared" si="78"/>
        <v>May</v>
      </c>
      <c r="X534" s="8" t="str">
        <f t="shared" si="79"/>
        <v>2016</v>
      </c>
      <c r="Y534" s="7">
        <f t="shared" si="80"/>
        <v>30</v>
      </c>
    </row>
    <row r="535" spans="1:25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6">
        <f t="shared" si="72"/>
        <v>100.2</v>
      </c>
      <c r="P535" s="10">
        <f t="shared" si="73"/>
        <v>117.88235294117646</v>
      </c>
      <c r="Q535" t="s">
        <v>8318</v>
      </c>
      <c r="R535" t="s">
        <v>8319</v>
      </c>
      <c r="S535" s="8">
        <f t="shared" si="74"/>
        <v>42482.43478009259</v>
      </c>
      <c r="T535" s="8" t="str">
        <f t="shared" si="75"/>
        <v>Apr</v>
      </c>
      <c r="U535" s="8" t="str">
        <f t="shared" si="76"/>
        <v>2016</v>
      </c>
      <c r="V535" s="8">
        <f t="shared" si="77"/>
        <v>42506.43478009259</v>
      </c>
      <c r="W535" s="8" t="str">
        <f t="shared" si="78"/>
        <v>May</v>
      </c>
      <c r="X535" s="8" t="str">
        <f t="shared" si="79"/>
        <v>2016</v>
      </c>
      <c r="Y535" s="7">
        <f t="shared" si="80"/>
        <v>24</v>
      </c>
    </row>
    <row r="536" spans="1:25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6">
        <f t="shared" si="72"/>
        <v>104.66666666666666</v>
      </c>
      <c r="P536" s="10">
        <f t="shared" si="73"/>
        <v>327.08333333333331</v>
      </c>
      <c r="Q536" t="s">
        <v>8318</v>
      </c>
      <c r="R536" t="s">
        <v>8319</v>
      </c>
      <c r="S536" s="8">
        <f t="shared" si="74"/>
        <v>42270.810995370368</v>
      </c>
      <c r="T536" s="8" t="str">
        <f t="shared" si="75"/>
        <v>Sep</v>
      </c>
      <c r="U536" s="8" t="str">
        <f t="shared" si="76"/>
        <v>2015</v>
      </c>
      <c r="V536" s="8">
        <f t="shared" si="77"/>
        <v>42309.958333333328</v>
      </c>
      <c r="W536" s="8" t="str">
        <f t="shared" si="78"/>
        <v>Nov</v>
      </c>
      <c r="X536" s="8" t="str">
        <f t="shared" si="79"/>
        <v>2015</v>
      </c>
      <c r="Y536" s="7">
        <f t="shared" si="80"/>
        <v>8</v>
      </c>
    </row>
    <row r="537" spans="1:25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6">
        <f t="shared" si="72"/>
        <v>102.49999999999999</v>
      </c>
      <c r="P537" s="10">
        <f t="shared" si="73"/>
        <v>34.745762711864408</v>
      </c>
      <c r="Q537" t="s">
        <v>8318</v>
      </c>
      <c r="R537" t="s">
        <v>8319</v>
      </c>
      <c r="S537" s="8">
        <f t="shared" si="74"/>
        <v>42711.545196759253</v>
      </c>
      <c r="T537" s="8" t="str">
        <f t="shared" si="75"/>
        <v>Dec</v>
      </c>
      <c r="U537" s="8" t="str">
        <f t="shared" si="76"/>
        <v>2016</v>
      </c>
      <c r="V537" s="8">
        <f t="shared" si="77"/>
        <v>42741.545196759253</v>
      </c>
      <c r="W537" s="8" t="str">
        <f t="shared" si="78"/>
        <v>Jan</v>
      </c>
      <c r="X537" s="8" t="str">
        <f t="shared" si="79"/>
        <v>2017</v>
      </c>
      <c r="Y537" s="7">
        <f t="shared" si="80"/>
        <v>30</v>
      </c>
    </row>
    <row r="538" spans="1:25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6">
        <f t="shared" si="72"/>
        <v>118.25757575757576</v>
      </c>
      <c r="P538" s="10">
        <f t="shared" si="73"/>
        <v>100.06410256410257</v>
      </c>
      <c r="Q538" t="s">
        <v>8318</v>
      </c>
      <c r="R538" t="s">
        <v>8319</v>
      </c>
      <c r="S538" s="8">
        <f t="shared" si="74"/>
        <v>42179.344988425932</v>
      </c>
      <c r="T538" s="8" t="str">
        <f t="shared" si="75"/>
        <v>Jun</v>
      </c>
      <c r="U538" s="8" t="str">
        <f t="shared" si="76"/>
        <v>2015</v>
      </c>
      <c r="V538" s="8">
        <f t="shared" si="77"/>
        <v>42219.75</v>
      </c>
      <c r="W538" s="8" t="str">
        <f t="shared" si="78"/>
        <v>Aug</v>
      </c>
      <c r="X538" s="8" t="str">
        <f t="shared" si="79"/>
        <v>2015</v>
      </c>
      <c r="Y538" s="7">
        <f t="shared" si="80"/>
        <v>9</v>
      </c>
    </row>
    <row r="539" spans="1:25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6">
        <f t="shared" si="72"/>
        <v>120.5</v>
      </c>
      <c r="P539" s="10">
        <f t="shared" si="73"/>
        <v>40.847457627118644</v>
      </c>
      <c r="Q539" t="s">
        <v>8318</v>
      </c>
      <c r="R539" t="s">
        <v>8319</v>
      </c>
      <c r="S539" s="8">
        <f t="shared" si="74"/>
        <v>42282.768414351856</v>
      </c>
      <c r="T539" s="8" t="str">
        <f t="shared" si="75"/>
        <v>Oct</v>
      </c>
      <c r="U539" s="8" t="str">
        <f t="shared" si="76"/>
        <v>2015</v>
      </c>
      <c r="V539" s="8">
        <f t="shared" si="77"/>
        <v>42312.810081018513</v>
      </c>
      <c r="W539" s="8" t="str">
        <f t="shared" si="78"/>
        <v>Nov</v>
      </c>
      <c r="X539" s="8" t="str">
        <f t="shared" si="79"/>
        <v>2015</v>
      </c>
      <c r="Y539" s="7">
        <f t="shared" si="80"/>
        <v>30</v>
      </c>
    </row>
    <row r="540" spans="1:25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6">
        <f t="shared" si="72"/>
        <v>302.42</v>
      </c>
      <c r="P540" s="10">
        <f t="shared" si="73"/>
        <v>252.01666666666668</v>
      </c>
      <c r="Q540" t="s">
        <v>8318</v>
      </c>
      <c r="R540" t="s">
        <v>8319</v>
      </c>
      <c r="S540" s="8">
        <f t="shared" si="74"/>
        <v>42473.794710648144</v>
      </c>
      <c r="T540" s="8" t="str">
        <f t="shared" si="75"/>
        <v>Apr</v>
      </c>
      <c r="U540" s="8" t="str">
        <f t="shared" si="76"/>
        <v>2016</v>
      </c>
      <c r="V540" s="8">
        <f t="shared" si="77"/>
        <v>42503.794710648144</v>
      </c>
      <c r="W540" s="8" t="str">
        <f t="shared" si="78"/>
        <v>May</v>
      </c>
      <c r="X540" s="8" t="str">
        <f t="shared" si="79"/>
        <v>2016</v>
      </c>
      <c r="Y540" s="7">
        <f t="shared" si="80"/>
        <v>30</v>
      </c>
    </row>
    <row r="541" spans="1:25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6">
        <f t="shared" si="72"/>
        <v>100.64400000000001</v>
      </c>
      <c r="P541" s="10">
        <f t="shared" si="73"/>
        <v>25.161000000000001</v>
      </c>
      <c r="Q541" t="s">
        <v>8318</v>
      </c>
      <c r="R541" t="s">
        <v>8319</v>
      </c>
      <c r="S541" s="8">
        <f t="shared" si="74"/>
        <v>42535.049849537041</v>
      </c>
      <c r="T541" s="8" t="str">
        <f t="shared" si="75"/>
        <v>Jun</v>
      </c>
      <c r="U541" s="8" t="str">
        <f t="shared" si="76"/>
        <v>2016</v>
      </c>
      <c r="V541" s="8">
        <f t="shared" si="77"/>
        <v>42556.049849537041</v>
      </c>
      <c r="W541" s="8" t="str">
        <f t="shared" si="78"/>
        <v>Jul</v>
      </c>
      <c r="X541" s="8" t="str">
        <f t="shared" si="79"/>
        <v>2016</v>
      </c>
      <c r="Y541" s="7">
        <f t="shared" si="80"/>
        <v>21</v>
      </c>
    </row>
    <row r="542" spans="1:25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6">
        <f t="shared" si="72"/>
        <v>6.6666666666666671E-3</v>
      </c>
      <c r="P542" s="10">
        <f t="shared" si="73"/>
        <v>1</v>
      </c>
      <c r="Q542" t="s">
        <v>8320</v>
      </c>
      <c r="R542" t="s">
        <v>8321</v>
      </c>
      <c r="S542" s="8">
        <f t="shared" si="74"/>
        <v>42009.817199074074</v>
      </c>
      <c r="T542" s="8" t="str">
        <f t="shared" si="75"/>
        <v>Jan</v>
      </c>
      <c r="U542" s="8" t="str">
        <f t="shared" si="76"/>
        <v>2015</v>
      </c>
      <c r="V542" s="8">
        <f t="shared" si="77"/>
        <v>42039.817199074074</v>
      </c>
      <c r="W542" s="8" t="str">
        <f t="shared" si="78"/>
        <v>Feb</v>
      </c>
      <c r="X542" s="8" t="str">
        <f t="shared" si="79"/>
        <v>2015</v>
      </c>
      <c r="Y542" s="7">
        <f t="shared" si="80"/>
        <v>30</v>
      </c>
    </row>
    <row r="543" spans="1:25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6">
        <f t="shared" si="72"/>
        <v>0.55555555555555558</v>
      </c>
      <c r="P543" s="10">
        <f t="shared" si="73"/>
        <v>25</v>
      </c>
      <c r="Q543" t="s">
        <v>8320</v>
      </c>
      <c r="R543" t="s">
        <v>8321</v>
      </c>
      <c r="S543" s="8">
        <f t="shared" si="74"/>
        <v>42276.046689814815</v>
      </c>
      <c r="T543" s="8" t="str">
        <f t="shared" si="75"/>
        <v>Sep</v>
      </c>
      <c r="U543" s="8" t="str">
        <f t="shared" si="76"/>
        <v>2015</v>
      </c>
      <c r="V543" s="8">
        <f t="shared" si="77"/>
        <v>42306.046689814815</v>
      </c>
      <c r="W543" s="8" t="str">
        <f t="shared" si="78"/>
        <v>Oct</v>
      </c>
      <c r="X543" s="8" t="str">
        <f t="shared" si="79"/>
        <v>2015</v>
      </c>
      <c r="Y543" s="7">
        <f t="shared" si="80"/>
        <v>30</v>
      </c>
    </row>
    <row r="544" spans="1:25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6">
        <f t="shared" si="72"/>
        <v>3.9999999999999996E-4</v>
      </c>
      <c r="P544" s="10">
        <f t="shared" si="73"/>
        <v>1</v>
      </c>
      <c r="Q544" t="s">
        <v>8320</v>
      </c>
      <c r="R544" t="s">
        <v>8321</v>
      </c>
      <c r="S544" s="8">
        <f t="shared" si="74"/>
        <v>42433.737453703703</v>
      </c>
      <c r="T544" s="8" t="str">
        <f t="shared" si="75"/>
        <v>Mar</v>
      </c>
      <c r="U544" s="8" t="str">
        <f t="shared" si="76"/>
        <v>2016</v>
      </c>
      <c r="V544" s="8">
        <f t="shared" si="77"/>
        <v>42493.695787037039</v>
      </c>
      <c r="W544" s="8" t="str">
        <f t="shared" si="78"/>
        <v>May</v>
      </c>
      <c r="X544" s="8" t="str">
        <f t="shared" si="79"/>
        <v>2016</v>
      </c>
      <c r="Y544" s="7">
        <f t="shared" si="80"/>
        <v>28</v>
      </c>
    </row>
    <row r="545" spans="1:25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6">
        <f t="shared" si="72"/>
        <v>0.31818181818181818</v>
      </c>
      <c r="P545" s="10">
        <f t="shared" si="73"/>
        <v>35</v>
      </c>
      <c r="Q545" t="s">
        <v>8320</v>
      </c>
      <c r="R545" t="s">
        <v>8321</v>
      </c>
      <c r="S545" s="8">
        <f t="shared" si="74"/>
        <v>41914.092152777775</v>
      </c>
      <c r="T545" s="8" t="str">
        <f t="shared" si="75"/>
        <v>Oct</v>
      </c>
      <c r="U545" s="8" t="str">
        <f t="shared" si="76"/>
        <v>2014</v>
      </c>
      <c r="V545" s="8">
        <f t="shared" si="77"/>
        <v>41944.092152777775</v>
      </c>
      <c r="W545" s="8" t="str">
        <f t="shared" si="78"/>
        <v>Nov</v>
      </c>
      <c r="X545" s="8" t="str">
        <f t="shared" si="79"/>
        <v>2014</v>
      </c>
      <c r="Y545" s="7">
        <f t="shared" si="80"/>
        <v>30</v>
      </c>
    </row>
    <row r="546" spans="1:25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6">
        <f t="shared" si="72"/>
        <v>1.2</v>
      </c>
      <c r="P546" s="10">
        <f t="shared" si="73"/>
        <v>3</v>
      </c>
      <c r="Q546" t="s">
        <v>8320</v>
      </c>
      <c r="R546" t="s">
        <v>8321</v>
      </c>
      <c r="S546" s="8">
        <f t="shared" si="74"/>
        <v>42525.656944444447</v>
      </c>
      <c r="T546" s="8" t="str">
        <f t="shared" si="75"/>
        <v>Jun</v>
      </c>
      <c r="U546" s="8" t="str">
        <f t="shared" si="76"/>
        <v>2016</v>
      </c>
      <c r="V546" s="8">
        <f t="shared" si="77"/>
        <v>42555.656944444447</v>
      </c>
      <c r="W546" s="8" t="str">
        <f t="shared" si="78"/>
        <v>Jul</v>
      </c>
      <c r="X546" s="8" t="str">
        <f t="shared" si="79"/>
        <v>2016</v>
      </c>
      <c r="Y546" s="7">
        <f t="shared" si="80"/>
        <v>30</v>
      </c>
    </row>
    <row r="547" spans="1:25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6">
        <f t="shared" si="72"/>
        <v>27.383999999999997</v>
      </c>
      <c r="P547" s="10">
        <f t="shared" si="73"/>
        <v>402.70588235294116</v>
      </c>
      <c r="Q547" t="s">
        <v>8320</v>
      </c>
      <c r="R547" t="s">
        <v>8321</v>
      </c>
      <c r="S547" s="8">
        <f t="shared" si="74"/>
        <v>42283.592465277776</v>
      </c>
      <c r="T547" s="8" t="str">
        <f t="shared" si="75"/>
        <v>Oct</v>
      </c>
      <c r="U547" s="8" t="str">
        <f t="shared" si="76"/>
        <v>2015</v>
      </c>
      <c r="V547" s="8">
        <f t="shared" si="77"/>
        <v>42323.634131944447</v>
      </c>
      <c r="W547" s="8" t="str">
        <f t="shared" si="78"/>
        <v>Nov</v>
      </c>
      <c r="X547" s="8" t="str">
        <f t="shared" si="79"/>
        <v>2015</v>
      </c>
      <c r="Y547" s="7">
        <f t="shared" si="80"/>
        <v>9</v>
      </c>
    </row>
    <row r="548" spans="1:25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6">
        <f t="shared" si="72"/>
        <v>8.666666666666667E-2</v>
      </c>
      <c r="P548" s="10">
        <f t="shared" si="73"/>
        <v>26</v>
      </c>
      <c r="Q548" t="s">
        <v>8320</v>
      </c>
      <c r="R548" t="s">
        <v>8321</v>
      </c>
      <c r="S548" s="8">
        <f t="shared" si="74"/>
        <v>42249.667997685188</v>
      </c>
      <c r="T548" s="8" t="str">
        <f t="shared" si="75"/>
        <v>Sep</v>
      </c>
      <c r="U548" s="8" t="str">
        <f t="shared" si="76"/>
        <v>2015</v>
      </c>
      <c r="V548" s="8">
        <f t="shared" si="77"/>
        <v>42294.667997685188</v>
      </c>
      <c r="W548" s="8" t="str">
        <f t="shared" si="78"/>
        <v>Oct</v>
      </c>
      <c r="X548" s="8" t="str">
        <f t="shared" si="79"/>
        <v>2015</v>
      </c>
      <c r="Y548" s="7">
        <f t="shared" si="80"/>
        <v>14</v>
      </c>
    </row>
    <row r="549" spans="1:25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6">
        <f t="shared" si="72"/>
        <v>0</v>
      </c>
      <c r="P549" s="10">
        <f t="shared" si="73"/>
        <v>0</v>
      </c>
      <c r="Q549" t="s">
        <v>8320</v>
      </c>
      <c r="R549" t="s">
        <v>8321</v>
      </c>
      <c r="S549" s="8">
        <f t="shared" si="74"/>
        <v>42380.696342592593</v>
      </c>
      <c r="T549" s="8" t="str">
        <f t="shared" si="75"/>
        <v>Jan</v>
      </c>
      <c r="U549" s="8" t="str">
        <f t="shared" si="76"/>
        <v>2016</v>
      </c>
      <c r="V549" s="8">
        <f t="shared" si="77"/>
        <v>42410.696342592593</v>
      </c>
      <c r="W549" s="8" t="str">
        <f t="shared" si="78"/>
        <v>Feb</v>
      </c>
      <c r="X549" s="8" t="str">
        <f t="shared" si="79"/>
        <v>2016</v>
      </c>
      <c r="Y549" s="7">
        <f t="shared" si="80"/>
        <v>30</v>
      </c>
    </row>
    <row r="550" spans="1:25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6">
        <f t="shared" si="72"/>
        <v>0.09</v>
      </c>
      <c r="P550" s="10">
        <f t="shared" si="73"/>
        <v>9</v>
      </c>
      <c r="Q550" t="s">
        <v>8320</v>
      </c>
      <c r="R550" t="s">
        <v>8321</v>
      </c>
      <c r="S550" s="8">
        <f t="shared" si="74"/>
        <v>42276.903333333335</v>
      </c>
      <c r="T550" s="8" t="str">
        <f t="shared" si="75"/>
        <v>Sep</v>
      </c>
      <c r="U550" s="8" t="str">
        <f t="shared" si="76"/>
        <v>2015</v>
      </c>
      <c r="V550" s="8">
        <f t="shared" si="77"/>
        <v>42306.903333333335</v>
      </c>
      <c r="W550" s="8" t="str">
        <f t="shared" si="78"/>
        <v>Oct</v>
      </c>
      <c r="X550" s="8" t="str">
        <f t="shared" si="79"/>
        <v>2015</v>
      </c>
      <c r="Y550" s="7">
        <f t="shared" si="80"/>
        <v>30</v>
      </c>
    </row>
    <row r="551" spans="1:25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6">
        <f t="shared" si="72"/>
        <v>2.7199999999999998</v>
      </c>
      <c r="P551" s="10">
        <f t="shared" si="73"/>
        <v>8.5</v>
      </c>
      <c r="Q551" t="s">
        <v>8320</v>
      </c>
      <c r="R551" t="s">
        <v>8321</v>
      </c>
      <c r="S551" s="8">
        <f t="shared" si="74"/>
        <v>42163.636828703704</v>
      </c>
      <c r="T551" s="8" t="str">
        <f t="shared" si="75"/>
        <v>Jun</v>
      </c>
      <c r="U551" s="8" t="str">
        <f t="shared" si="76"/>
        <v>2015</v>
      </c>
      <c r="V551" s="8">
        <f t="shared" si="77"/>
        <v>42193.636828703704</v>
      </c>
      <c r="W551" s="8" t="str">
        <f t="shared" si="78"/>
        <v>Jul</v>
      </c>
      <c r="X551" s="8" t="str">
        <f t="shared" si="79"/>
        <v>2015</v>
      </c>
      <c r="Y551" s="7">
        <f t="shared" si="80"/>
        <v>30</v>
      </c>
    </row>
    <row r="552" spans="1:25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6">
        <f t="shared" si="72"/>
        <v>0.70000000000000007</v>
      </c>
      <c r="P552" s="10">
        <f t="shared" si="73"/>
        <v>8.75</v>
      </c>
      <c r="Q552" t="s">
        <v>8320</v>
      </c>
      <c r="R552" t="s">
        <v>8321</v>
      </c>
      <c r="S552" s="8">
        <f t="shared" si="74"/>
        <v>42753.678761574076</v>
      </c>
      <c r="T552" s="8" t="str">
        <f t="shared" si="75"/>
        <v>Jan</v>
      </c>
      <c r="U552" s="8" t="str">
        <f t="shared" si="76"/>
        <v>2017</v>
      </c>
      <c r="V552" s="8">
        <f t="shared" si="77"/>
        <v>42766.208333333328</v>
      </c>
      <c r="W552" s="8" t="str">
        <f t="shared" si="78"/>
        <v>Jan</v>
      </c>
      <c r="X552" s="8" t="str">
        <f t="shared" si="79"/>
        <v>2017</v>
      </c>
      <c r="Y552" s="7">
        <f t="shared" si="80"/>
        <v>12</v>
      </c>
    </row>
    <row r="553" spans="1:25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6">
        <f t="shared" si="72"/>
        <v>5.0413333333333332</v>
      </c>
      <c r="P553" s="10">
        <f t="shared" si="73"/>
        <v>135.03571428571428</v>
      </c>
      <c r="Q553" t="s">
        <v>8320</v>
      </c>
      <c r="R553" t="s">
        <v>8321</v>
      </c>
      <c r="S553" s="8">
        <f t="shared" si="74"/>
        <v>42173.275740740741</v>
      </c>
      <c r="T553" s="8" t="str">
        <f t="shared" si="75"/>
        <v>Jun</v>
      </c>
      <c r="U553" s="8" t="str">
        <f t="shared" si="76"/>
        <v>2015</v>
      </c>
      <c r="V553" s="8">
        <f t="shared" si="77"/>
        <v>42217.745138888888</v>
      </c>
      <c r="W553" s="8" t="str">
        <f t="shared" si="78"/>
        <v>Aug</v>
      </c>
      <c r="X553" s="8" t="str">
        <f t="shared" si="79"/>
        <v>2015</v>
      </c>
      <c r="Y553" s="7">
        <f t="shared" si="80"/>
        <v>13</v>
      </c>
    </row>
    <row r="554" spans="1:25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6">
        <f t="shared" si="72"/>
        <v>0</v>
      </c>
      <c r="P554" s="10">
        <f t="shared" si="73"/>
        <v>0</v>
      </c>
      <c r="Q554" t="s">
        <v>8320</v>
      </c>
      <c r="R554" t="s">
        <v>8321</v>
      </c>
      <c r="S554" s="8">
        <f t="shared" si="74"/>
        <v>42318.616851851853</v>
      </c>
      <c r="T554" s="8" t="str">
        <f t="shared" si="75"/>
        <v>Nov</v>
      </c>
      <c r="U554" s="8" t="str">
        <f t="shared" si="76"/>
        <v>2015</v>
      </c>
      <c r="V554" s="8">
        <f t="shared" si="77"/>
        <v>42378.616851851853</v>
      </c>
      <c r="W554" s="8" t="str">
        <f t="shared" si="78"/>
        <v>Jan</v>
      </c>
      <c r="X554" s="8" t="str">
        <f t="shared" si="79"/>
        <v>2016</v>
      </c>
      <c r="Y554" s="7">
        <f t="shared" si="80"/>
        <v>29</v>
      </c>
    </row>
    <row r="555" spans="1:25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6">
        <f t="shared" si="72"/>
        <v>0.49199999999999999</v>
      </c>
      <c r="P555" s="10">
        <f t="shared" si="73"/>
        <v>20.5</v>
      </c>
      <c r="Q555" t="s">
        <v>8320</v>
      </c>
      <c r="R555" t="s">
        <v>8321</v>
      </c>
      <c r="S555" s="8">
        <f t="shared" si="74"/>
        <v>41927.71980324074</v>
      </c>
      <c r="T555" s="8" t="str">
        <f t="shared" si="75"/>
        <v>Oct</v>
      </c>
      <c r="U555" s="8" t="str">
        <f t="shared" si="76"/>
        <v>2014</v>
      </c>
      <c r="V555" s="8">
        <f t="shared" si="77"/>
        <v>41957.761469907404</v>
      </c>
      <c r="W555" s="8" t="str">
        <f t="shared" si="78"/>
        <v>Nov</v>
      </c>
      <c r="X555" s="8" t="str">
        <f t="shared" si="79"/>
        <v>2014</v>
      </c>
      <c r="Y555" s="7">
        <f t="shared" si="80"/>
        <v>30</v>
      </c>
    </row>
    <row r="556" spans="1:25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6">
        <f t="shared" si="72"/>
        <v>36.589147286821706</v>
      </c>
      <c r="P556" s="10">
        <f t="shared" si="73"/>
        <v>64.36363636363636</v>
      </c>
      <c r="Q556" t="s">
        <v>8320</v>
      </c>
      <c r="R556" t="s">
        <v>8321</v>
      </c>
      <c r="S556" s="8">
        <f t="shared" si="74"/>
        <v>41901.684861111113</v>
      </c>
      <c r="T556" s="8" t="str">
        <f t="shared" si="75"/>
        <v>Sep</v>
      </c>
      <c r="U556" s="8" t="str">
        <f t="shared" si="76"/>
        <v>2014</v>
      </c>
      <c r="V556" s="8">
        <f t="shared" si="77"/>
        <v>41931.684861111113</v>
      </c>
      <c r="W556" s="8" t="str">
        <f t="shared" si="78"/>
        <v>Oct</v>
      </c>
      <c r="X556" s="8" t="str">
        <f t="shared" si="79"/>
        <v>2014</v>
      </c>
      <c r="Y556" s="7">
        <f t="shared" si="80"/>
        <v>30</v>
      </c>
    </row>
    <row r="557" spans="1:25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6">
        <f t="shared" si="72"/>
        <v>0</v>
      </c>
      <c r="P557" s="10">
        <f t="shared" si="73"/>
        <v>0</v>
      </c>
      <c r="Q557" t="s">
        <v>8320</v>
      </c>
      <c r="R557" t="s">
        <v>8321</v>
      </c>
      <c r="S557" s="8">
        <f t="shared" si="74"/>
        <v>42503.353506944448</v>
      </c>
      <c r="T557" s="8" t="str">
        <f t="shared" si="75"/>
        <v>May</v>
      </c>
      <c r="U557" s="8" t="str">
        <f t="shared" si="76"/>
        <v>2016</v>
      </c>
      <c r="V557" s="8">
        <f t="shared" si="77"/>
        <v>42533.353506944448</v>
      </c>
      <c r="W557" s="8" t="str">
        <f t="shared" si="78"/>
        <v>Jun</v>
      </c>
      <c r="X557" s="8" t="str">
        <f t="shared" si="79"/>
        <v>2016</v>
      </c>
      <c r="Y557" s="7">
        <f t="shared" si="80"/>
        <v>30</v>
      </c>
    </row>
    <row r="558" spans="1:25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6">
        <f t="shared" si="72"/>
        <v>2.5</v>
      </c>
      <c r="P558" s="10">
        <f t="shared" si="73"/>
        <v>200</v>
      </c>
      <c r="Q558" t="s">
        <v>8320</v>
      </c>
      <c r="R558" t="s">
        <v>8321</v>
      </c>
      <c r="S558" s="8">
        <f t="shared" si="74"/>
        <v>42345.860150462962</v>
      </c>
      <c r="T558" s="8" t="str">
        <f t="shared" si="75"/>
        <v>Dec</v>
      </c>
      <c r="U558" s="8" t="str">
        <f t="shared" si="76"/>
        <v>2015</v>
      </c>
      <c r="V558" s="8">
        <f t="shared" si="77"/>
        <v>42375.860150462962</v>
      </c>
      <c r="W558" s="8" t="str">
        <f t="shared" si="78"/>
        <v>Jan</v>
      </c>
      <c r="X558" s="8" t="str">
        <f t="shared" si="79"/>
        <v>2016</v>
      </c>
      <c r="Y558" s="7">
        <f t="shared" si="80"/>
        <v>30</v>
      </c>
    </row>
    <row r="559" spans="1:25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6">
        <f t="shared" si="72"/>
        <v>0.91066666666666674</v>
      </c>
      <c r="P559" s="10">
        <f t="shared" si="73"/>
        <v>68.3</v>
      </c>
      <c r="Q559" t="s">
        <v>8320</v>
      </c>
      <c r="R559" t="s">
        <v>8321</v>
      </c>
      <c r="S559" s="8">
        <f t="shared" si="74"/>
        <v>42676.942164351851</v>
      </c>
      <c r="T559" s="8" t="str">
        <f t="shared" si="75"/>
        <v>Nov</v>
      </c>
      <c r="U559" s="8" t="str">
        <f t="shared" si="76"/>
        <v>2016</v>
      </c>
      <c r="V559" s="8">
        <f t="shared" si="77"/>
        <v>42706.983831018515</v>
      </c>
      <c r="W559" s="8" t="str">
        <f t="shared" si="78"/>
        <v>Dec</v>
      </c>
      <c r="X559" s="8" t="str">
        <f t="shared" si="79"/>
        <v>2016</v>
      </c>
      <c r="Y559" s="7">
        <f t="shared" si="80"/>
        <v>30</v>
      </c>
    </row>
    <row r="560" spans="1:25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6">
        <f t="shared" si="72"/>
        <v>0</v>
      </c>
      <c r="P560" s="10">
        <f t="shared" si="73"/>
        <v>0</v>
      </c>
      <c r="Q560" t="s">
        <v>8320</v>
      </c>
      <c r="R560" t="s">
        <v>8321</v>
      </c>
      <c r="S560" s="8">
        <f t="shared" si="74"/>
        <v>42057.883159722223</v>
      </c>
      <c r="T560" s="8" t="str">
        <f t="shared" si="75"/>
        <v>Feb</v>
      </c>
      <c r="U560" s="8" t="str">
        <f t="shared" si="76"/>
        <v>2015</v>
      </c>
      <c r="V560" s="8">
        <f t="shared" si="77"/>
        <v>42087.841493055559</v>
      </c>
      <c r="W560" s="8" t="str">
        <f t="shared" si="78"/>
        <v>Mar</v>
      </c>
      <c r="X560" s="8" t="str">
        <f t="shared" si="79"/>
        <v>2015</v>
      </c>
      <c r="Y560" s="7">
        <f t="shared" si="80"/>
        <v>29</v>
      </c>
    </row>
    <row r="561" spans="1:25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6">
        <f t="shared" si="72"/>
        <v>2.0833333333333336E-2</v>
      </c>
      <c r="P561" s="10">
        <f t="shared" si="73"/>
        <v>50</v>
      </c>
      <c r="Q561" t="s">
        <v>8320</v>
      </c>
      <c r="R561" t="s">
        <v>8321</v>
      </c>
      <c r="S561" s="8">
        <f t="shared" si="74"/>
        <v>42321.283101851848</v>
      </c>
      <c r="T561" s="8" t="str">
        <f t="shared" si="75"/>
        <v>Nov</v>
      </c>
      <c r="U561" s="8" t="str">
        <f t="shared" si="76"/>
        <v>2015</v>
      </c>
      <c r="V561" s="8">
        <f t="shared" si="77"/>
        <v>42351.283101851848</v>
      </c>
      <c r="W561" s="8" t="str">
        <f t="shared" si="78"/>
        <v>Dec</v>
      </c>
      <c r="X561" s="8" t="str">
        <f t="shared" si="79"/>
        <v>2015</v>
      </c>
      <c r="Y561" s="7">
        <f t="shared" si="80"/>
        <v>30</v>
      </c>
    </row>
    <row r="562" spans="1:25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6">
        <f t="shared" si="72"/>
        <v>1.2E-2</v>
      </c>
      <c r="P562" s="10">
        <f t="shared" si="73"/>
        <v>4</v>
      </c>
      <c r="Q562" t="s">
        <v>8320</v>
      </c>
      <c r="R562" t="s">
        <v>8321</v>
      </c>
      <c r="S562" s="8">
        <f t="shared" si="74"/>
        <v>41960.771354166667</v>
      </c>
      <c r="T562" s="8" t="str">
        <f t="shared" si="75"/>
        <v>Nov</v>
      </c>
      <c r="U562" s="8" t="str">
        <f t="shared" si="76"/>
        <v>2014</v>
      </c>
      <c r="V562" s="8">
        <f t="shared" si="77"/>
        <v>41990.771354166667</v>
      </c>
      <c r="W562" s="8" t="str">
        <f t="shared" si="78"/>
        <v>Dec</v>
      </c>
      <c r="X562" s="8" t="str">
        <f t="shared" si="79"/>
        <v>2014</v>
      </c>
      <c r="Y562" s="7">
        <f t="shared" si="80"/>
        <v>30</v>
      </c>
    </row>
    <row r="563" spans="1:25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6">
        <f t="shared" si="72"/>
        <v>0.36666666666666664</v>
      </c>
      <c r="P563" s="10">
        <f t="shared" si="73"/>
        <v>27.5</v>
      </c>
      <c r="Q563" t="s">
        <v>8320</v>
      </c>
      <c r="R563" t="s">
        <v>8321</v>
      </c>
      <c r="S563" s="8">
        <f t="shared" si="74"/>
        <v>42268.658715277779</v>
      </c>
      <c r="T563" s="8" t="str">
        <f t="shared" si="75"/>
        <v>Sep</v>
      </c>
      <c r="U563" s="8" t="str">
        <f t="shared" si="76"/>
        <v>2015</v>
      </c>
      <c r="V563" s="8">
        <f t="shared" si="77"/>
        <v>42303.658715277779</v>
      </c>
      <c r="W563" s="8" t="str">
        <f t="shared" si="78"/>
        <v>Oct</v>
      </c>
      <c r="X563" s="8" t="str">
        <f t="shared" si="79"/>
        <v>2015</v>
      </c>
      <c r="Y563" s="7">
        <f t="shared" si="80"/>
        <v>4</v>
      </c>
    </row>
    <row r="564" spans="1:25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6">
        <f t="shared" si="72"/>
        <v>0</v>
      </c>
      <c r="P564" s="10">
        <f t="shared" si="73"/>
        <v>0</v>
      </c>
      <c r="Q564" t="s">
        <v>8320</v>
      </c>
      <c r="R564" t="s">
        <v>8321</v>
      </c>
      <c r="S564" s="8">
        <f t="shared" si="74"/>
        <v>42692.389062500006</v>
      </c>
      <c r="T564" s="8" t="str">
        <f t="shared" si="75"/>
        <v>Nov</v>
      </c>
      <c r="U564" s="8" t="str">
        <f t="shared" si="76"/>
        <v>2016</v>
      </c>
      <c r="V564" s="8">
        <f t="shared" si="77"/>
        <v>42722.389062500006</v>
      </c>
      <c r="W564" s="8" t="str">
        <f t="shared" si="78"/>
        <v>Dec</v>
      </c>
      <c r="X564" s="8" t="str">
        <f t="shared" si="79"/>
        <v>2016</v>
      </c>
      <c r="Y564" s="7">
        <f t="shared" si="80"/>
        <v>30</v>
      </c>
    </row>
    <row r="565" spans="1:25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6">
        <f t="shared" si="72"/>
        <v>9.0666666666666659E-2</v>
      </c>
      <c r="P565" s="10">
        <f t="shared" si="73"/>
        <v>34</v>
      </c>
      <c r="Q565" t="s">
        <v>8320</v>
      </c>
      <c r="R565" t="s">
        <v>8321</v>
      </c>
      <c r="S565" s="8">
        <f t="shared" si="74"/>
        <v>42022.069988425923</v>
      </c>
      <c r="T565" s="8" t="str">
        <f t="shared" si="75"/>
        <v>Jan</v>
      </c>
      <c r="U565" s="8" t="str">
        <f t="shared" si="76"/>
        <v>2015</v>
      </c>
      <c r="V565" s="8">
        <f t="shared" si="77"/>
        <v>42052.069988425923</v>
      </c>
      <c r="W565" s="8" t="str">
        <f t="shared" si="78"/>
        <v>Feb</v>
      </c>
      <c r="X565" s="8" t="str">
        <f t="shared" si="79"/>
        <v>2015</v>
      </c>
      <c r="Y565" s="7">
        <f t="shared" si="80"/>
        <v>30</v>
      </c>
    </row>
    <row r="566" spans="1:25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6">
        <f t="shared" si="72"/>
        <v>5.5555555555555558E-3</v>
      </c>
      <c r="P566" s="10">
        <f t="shared" si="73"/>
        <v>1</v>
      </c>
      <c r="Q566" t="s">
        <v>8320</v>
      </c>
      <c r="R566" t="s">
        <v>8321</v>
      </c>
      <c r="S566" s="8">
        <f t="shared" si="74"/>
        <v>42411.942997685182</v>
      </c>
      <c r="T566" s="8" t="str">
        <f t="shared" si="75"/>
        <v>Feb</v>
      </c>
      <c r="U566" s="8" t="str">
        <f t="shared" si="76"/>
        <v>2016</v>
      </c>
      <c r="V566" s="8">
        <f t="shared" si="77"/>
        <v>42441.942997685182</v>
      </c>
      <c r="W566" s="8" t="str">
        <f t="shared" si="78"/>
        <v>Mar</v>
      </c>
      <c r="X566" s="8" t="str">
        <f t="shared" si="79"/>
        <v>2016</v>
      </c>
      <c r="Y566" s="7">
        <f t="shared" si="80"/>
        <v>30</v>
      </c>
    </row>
    <row r="567" spans="1:25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6">
        <f t="shared" si="72"/>
        <v>0</v>
      </c>
      <c r="P567" s="10">
        <f t="shared" si="73"/>
        <v>0</v>
      </c>
      <c r="Q567" t="s">
        <v>8320</v>
      </c>
      <c r="R567" t="s">
        <v>8321</v>
      </c>
      <c r="S567" s="8">
        <f t="shared" si="74"/>
        <v>42165.785289351858</v>
      </c>
      <c r="T567" s="8" t="str">
        <f t="shared" si="75"/>
        <v>Jun</v>
      </c>
      <c r="U567" s="8" t="str">
        <f t="shared" si="76"/>
        <v>2015</v>
      </c>
      <c r="V567" s="8">
        <f t="shared" si="77"/>
        <v>42195.785289351858</v>
      </c>
      <c r="W567" s="8" t="str">
        <f t="shared" si="78"/>
        <v>Jul</v>
      </c>
      <c r="X567" s="8" t="str">
        <f t="shared" si="79"/>
        <v>2015</v>
      </c>
      <c r="Y567" s="7">
        <f t="shared" si="80"/>
        <v>30</v>
      </c>
    </row>
    <row r="568" spans="1:25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6">
        <f t="shared" si="72"/>
        <v>0.02</v>
      </c>
      <c r="P568" s="10">
        <f t="shared" si="73"/>
        <v>1</v>
      </c>
      <c r="Q568" t="s">
        <v>8320</v>
      </c>
      <c r="R568" t="s">
        <v>8321</v>
      </c>
      <c r="S568" s="8">
        <f t="shared" si="74"/>
        <v>42535.68440972222</v>
      </c>
      <c r="T568" s="8" t="str">
        <f t="shared" si="75"/>
        <v>Jun</v>
      </c>
      <c r="U568" s="8" t="str">
        <f t="shared" si="76"/>
        <v>2016</v>
      </c>
      <c r="V568" s="8">
        <f t="shared" si="77"/>
        <v>42565.68440972222</v>
      </c>
      <c r="W568" s="8" t="str">
        <f t="shared" si="78"/>
        <v>Jul</v>
      </c>
      <c r="X568" s="8" t="str">
        <f t="shared" si="79"/>
        <v>2016</v>
      </c>
      <c r="Y568" s="7">
        <f t="shared" si="80"/>
        <v>30</v>
      </c>
    </row>
    <row r="569" spans="1:25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6">
        <f t="shared" si="72"/>
        <v>0</v>
      </c>
      <c r="P569" s="10">
        <f t="shared" si="73"/>
        <v>0</v>
      </c>
      <c r="Q569" t="s">
        <v>8320</v>
      </c>
      <c r="R569" t="s">
        <v>8321</v>
      </c>
      <c r="S569" s="8">
        <f t="shared" si="74"/>
        <v>41975.842523148152</v>
      </c>
      <c r="T569" s="8" t="str">
        <f t="shared" si="75"/>
        <v>Dec</v>
      </c>
      <c r="U569" s="8" t="str">
        <f t="shared" si="76"/>
        <v>2014</v>
      </c>
      <c r="V569" s="8">
        <f t="shared" si="77"/>
        <v>42005.842523148152</v>
      </c>
      <c r="W569" s="8" t="str">
        <f t="shared" si="78"/>
        <v>Jan</v>
      </c>
      <c r="X569" s="8" t="str">
        <f t="shared" si="79"/>
        <v>2015</v>
      </c>
      <c r="Y569" s="7">
        <f t="shared" si="80"/>
        <v>30</v>
      </c>
    </row>
    <row r="570" spans="1:25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6">
        <f t="shared" si="72"/>
        <v>1</v>
      </c>
      <c r="P570" s="10">
        <f t="shared" si="73"/>
        <v>49</v>
      </c>
      <c r="Q570" t="s">
        <v>8320</v>
      </c>
      <c r="R570" t="s">
        <v>8321</v>
      </c>
      <c r="S570" s="8">
        <f t="shared" si="74"/>
        <v>42348.9215625</v>
      </c>
      <c r="T570" s="8" t="str">
        <f t="shared" si="75"/>
        <v>Dec</v>
      </c>
      <c r="U570" s="8" t="str">
        <f t="shared" si="76"/>
        <v>2015</v>
      </c>
      <c r="V570" s="8">
        <f t="shared" si="77"/>
        <v>42385.458333333328</v>
      </c>
      <c r="W570" s="8" t="str">
        <f t="shared" si="78"/>
        <v>Jan</v>
      </c>
      <c r="X570" s="8" t="str">
        <f t="shared" si="79"/>
        <v>2016</v>
      </c>
      <c r="Y570" s="7">
        <f t="shared" si="80"/>
        <v>5</v>
      </c>
    </row>
    <row r="571" spans="1:25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6">
        <f t="shared" si="72"/>
        <v>0.8</v>
      </c>
      <c r="P571" s="10">
        <f t="shared" si="73"/>
        <v>20</v>
      </c>
      <c r="Q571" t="s">
        <v>8320</v>
      </c>
      <c r="R571" t="s">
        <v>8321</v>
      </c>
      <c r="S571" s="8">
        <f t="shared" si="74"/>
        <v>42340.847361111111</v>
      </c>
      <c r="T571" s="8" t="str">
        <f t="shared" si="75"/>
        <v>Dec</v>
      </c>
      <c r="U571" s="8" t="str">
        <f t="shared" si="76"/>
        <v>2015</v>
      </c>
      <c r="V571" s="8">
        <f t="shared" si="77"/>
        <v>42370.847361111111</v>
      </c>
      <c r="W571" s="8" t="str">
        <f t="shared" si="78"/>
        <v>Jan</v>
      </c>
      <c r="X571" s="8" t="str">
        <f t="shared" si="79"/>
        <v>2016</v>
      </c>
      <c r="Y571" s="7">
        <f t="shared" si="80"/>
        <v>30</v>
      </c>
    </row>
    <row r="572" spans="1:25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6">
        <f t="shared" si="72"/>
        <v>0.16705882352941176</v>
      </c>
      <c r="P572" s="10">
        <f t="shared" si="73"/>
        <v>142</v>
      </c>
      <c r="Q572" t="s">
        <v>8320</v>
      </c>
      <c r="R572" t="s">
        <v>8321</v>
      </c>
      <c r="S572" s="8">
        <f t="shared" si="74"/>
        <v>42388.798252314817</v>
      </c>
      <c r="T572" s="8" t="str">
        <f t="shared" si="75"/>
        <v>Jan</v>
      </c>
      <c r="U572" s="8" t="str">
        <f t="shared" si="76"/>
        <v>2016</v>
      </c>
      <c r="V572" s="8">
        <f t="shared" si="77"/>
        <v>42418.798252314817</v>
      </c>
      <c r="W572" s="8" t="str">
        <f t="shared" si="78"/>
        <v>Feb</v>
      </c>
      <c r="X572" s="8" t="str">
        <f t="shared" si="79"/>
        <v>2016</v>
      </c>
      <c r="Y572" s="7">
        <f t="shared" si="80"/>
        <v>30</v>
      </c>
    </row>
    <row r="573" spans="1:25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6">
        <f t="shared" si="72"/>
        <v>0.42399999999999999</v>
      </c>
      <c r="P573" s="10">
        <f t="shared" si="73"/>
        <v>53</v>
      </c>
      <c r="Q573" t="s">
        <v>8320</v>
      </c>
      <c r="R573" t="s">
        <v>8321</v>
      </c>
      <c r="S573" s="8">
        <f t="shared" si="74"/>
        <v>42192.816238425927</v>
      </c>
      <c r="T573" s="8" t="str">
        <f t="shared" si="75"/>
        <v>Jul</v>
      </c>
      <c r="U573" s="8" t="str">
        <f t="shared" si="76"/>
        <v>2015</v>
      </c>
      <c r="V573" s="8">
        <f t="shared" si="77"/>
        <v>42212.165972222225</v>
      </c>
      <c r="W573" s="8" t="str">
        <f t="shared" si="78"/>
        <v>Jul</v>
      </c>
      <c r="X573" s="8" t="str">
        <f t="shared" si="79"/>
        <v>2015</v>
      </c>
      <c r="Y573" s="7">
        <f t="shared" si="80"/>
        <v>19</v>
      </c>
    </row>
    <row r="574" spans="1:25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6">
        <f t="shared" si="72"/>
        <v>0</v>
      </c>
      <c r="P574" s="10">
        <f t="shared" si="73"/>
        <v>0</v>
      </c>
      <c r="Q574" t="s">
        <v>8320</v>
      </c>
      <c r="R574" t="s">
        <v>8321</v>
      </c>
      <c r="S574" s="8">
        <f t="shared" si="74"/>
        <v>42282.71629629629</v>
      </c>
      <c r="T574" s="8" t="str">
        <f t="shared" si="75"/>
        <v>Oct</v>
      </c>
      <c r="U574" s="8" t="str">
        <f t="shared" si="76"/>
        <v>2015</v>
      </c>
      <c r="V574" s="8">
        <f t="shared" si="77"/>
        <v>42312.757962962962</v>
      </c>
      <c r="W574" s="8" t="str">
        <f t="shared" si="78"/>
        <v>Nov</v>
      </c>
      <c r="X574" s="8" t="str">
        <f t="shared" si="79"/>
        <v>2015</v>
      </c>
      <c r="Y574" s="7">
        <f t="shared" si="80"/>
        <v>30</v>
      </c>
    </row>
    <row r="575" spans="1:25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6">
        <f t="shared" si="72"/>
        <v>0.38925389253892539</v>
      </c>
      <c r="P575" s="10">
        <f t="shared" si="73"/>
        <v>38.444444444444443</v>
      </c>
      <c r="Q575" t="s">
        <v>8320</v>
      </c>
      <c r="R575" t="s">
        <v>8321</v>
      </c>
      <c r="S575" s="8">
        <f t="shared" si="74"/>
        <v>41963.050127314811</v>
      </c>
      <c r="T575" s="8" t="str">
        <f t="shared" si="75"/>
        <v>Nov</v>
      </c>
      <c r="U575" s="8" t="str">
        <f t="shared" si="76"/>
        <v>2014</v>
      </c>
      <c r="V575" s="8">
        <f t="shared" si="77"/>
        <v>42022.05</v>
      </c>
      <c r="W575" s="8" t="str">
        <f t="shared" si="78"/>
        <v>Jan</v>
      </c>
      <c r="X575" s="8" t="str">
        <f t="shared" si="79"/>
        <v>2015</v>
      </c>
      <c r="Y575" s="7">
        <f t="shared" si="80"/>
        <v>27</v>
      </c>
    </row>
    <row r="576" spans="1:25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6">
        <f t="shared" si="72"/>
        <v>0.7155635062611807</v>
      </c>
      <c r="P576" s="10">
        <f t="shared" si="73"/>
        <v>20</v>
      </c>
      <c r="Q576" t="s">
        <v>8320</v>
      </c>
      <c r="R576" t="s">
        <v>8321</v>
      </c>
      <c r="S576" s="8">
        <f t="shared" si="74"/>
        <v>42632.443368055552</v>
      </c>
      <c r="T576" s="8" t="str">
        <f t="shared" si="75"/>
        <v>Sep</v>
      </c>
      <c r="U576" s="8" t="str">
        <f t="shared" si="76"/>
        <v>2016</v>
      </c>
      <c r="V576" s="8">
        <f t="shared" si="77"/>
        <v>42662.443368055552</v>
      </c>
      <c r="W576" s="8" t="str">
        <f t="shared" si="78"/>
        <v>Oct</v>
      </c>
      <c r="X576" s="8" t="str">
        <f t="shared" si="79"/>
        <v>2016</v>
      </c>
      <c r="Y576" s="7">
        <f t="shared" si="80"/>
        <v>30</v>
      </c>
    </row>
    <row r="577" spans="1:25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6">
        <f t="shared" si="72"/>
        <v>0.43166666666666664</v>
      </c>
      <c r="P577" s="10">
        <f t="shared" si="73"/>
        <v>64.75</v>
      </c>
      <c r="Q577" t="s">
        <v>8320</v>
      </c>
      <c r="R577" t="s">
        <v>8321</v>
      </c>
      <c r="S577" s="8">
        <f t="shared" si="74"/>
        <v>42138.692627314813</v>
      </c>
      <c r="T577" s="8" t="str">
        <f t="shared" si="75"/>
        <v>May</v>
      </c>
      <c r="U577" s="8" t="str">
        <f t="shared" si="76"/>
        <v>2015</v>
      </c>
      <c r="V577" s="8">
        <f t="shared" si="77"/>
        <v>42168.692627314813</v>
      </c>
      <c r="W577" s="8" t="str">
        <f t="shared" si="78"/>
        <v>Jun</v>
      </c>
      <c r="X577" s="8" t="str">
        <f t="shared" si="79"/>
        <v>2015</v>
      </c>
      <c r="Y577" s="7">
        <f t="shared" si="80"/>
        <v>30</v>
      </c>
    </row>
    <row r="578" spans="1:25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6">
        <f t="shared" si="72"/>
        <v>1.25E-3</v>
      </c>
      <c r="P578" s="10">
        <f t="shared" si="73"/>
        <v>1</v>
      </c>
      <c r="Q578" t="s">
        <v>8320</v>
      </c>
      <c r="R578" t="s">
        <v>8321</v>
      </c>
      <c r="S578" s="8">
        <f t="shared" si="74"/>
        <v>42031.471666666665</v>
      </c>
      <c r="T578" s="8" t="str">
        <f t="shared" si="75"/>
        <v>Jan</v>
      </c>
      <c r="U578" s="8" t="str">
        <f t="shared" si="76"/>
        <v>2015</v>
      </c>
      <c r="V578" s="8">
        <f t="shared" si="77"/>
        <v>42091.43</v>
      </c>
      <c r="W578" s="8" t="str">
        <f t="shared" si="78"/>
        <v>Mar</v>
      </c>
      <c r="X578" s="8" t="str">
        <f t="shared" si="79"/>
        <v>2015</v>
      </c>
      <c r="Y578" s="7">
        <f t="shared" si="80"/>
        <v>28</v>
      </c>
    </row>
    <row r="579" spans="1:25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6">
        <f t="shared" ref="O579:O642" si="81">E579/D579*100</f>
        <v>0.2</v>
      </c>
      <c r="P579" s="10">
        <f t="shared" ref="P579:P642" si="82">IFERROR(E579/L579,0)</f>
        <v>10</v>
      </c>
      <c r="Q579" t="s">
        <v>8320</v>
      </c>
      <c r="R579" t="s">
        <v>8321</v>
      </c>
      <c r="S579" s="8">
        <f t="shared" ref="S579:S642" si="83">(((J579/60)/60)/24)+DATE(1970,1,1)</f>
        <v>42450.589143518519</v>
      </c>
      <c r="T579" s="8" t="str">
        <f t="shared" ref="T579:T642" si="84">TEXT(S579,"MMM")</f>
        <v>Mar</v>
      </c>
      <c r="U579" s="8" t="str">
        <f t="shared" ref="U579:U642" si="85">TEXT(S579,"YYYY")</f>
        <v>2016</v>
      </c>
      <c r="V579" s="8">
        <f t="shared" ref="V579:V642" si="86">(((I579/60)/60)/24)+DATE(1970,1,1)</f>
        <v>42510.589143518519</v>
      </c>
      <c r="W579" s="8" t="str">
        <f t="shared" ref="W579:W642" si="87">TEXT(V579,"MMM")</f>
        <v>May</v>
      </c>
      <c r="X579" s="8" t="str">
        <f t="shared" ref="X579:X642" si="88">TEXT(V579,"YYYY")</f>
        <v>2016</v>
      </c>
      <c r="Y579" s="7">
        <f t="shared" ref="Y579:Y642" si="89">DAY(V579-S579)</f>
        <v>29</v>
      </c>
    </row>
    <row r="580" spans="1:25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6">
        <f t="shared" si="81"/>
        <v>1.12E-2</v>
      </c>
      <c r="P580" s="10">
        <f t="shared" si="82"/>
        <v>2</v>
      </c>
      <c r="Q580" t="s">
        <v>8320</v>
      </c>
      <c r="R580" t="s">
        <v>8321</v>
      </c>
      <c r="S580" s="8">
        <f t="shared" si="83"/>
        <v>42230.578622685185</v>
      </c>
      <c r="T580" s="8" t="str">
        <f t="shared" si="84"/>
        <v>Aug</v>
      </c>
      <c r="U580" s="8" t="str">
        <f t="shared" si="85"/>
        <v>2015</v>
      </c>
      <c r="V580" s="8">
        <f t="shared" si="86"/>
        <v>42254.578622685185</v>
      </c>
      <c r="W580" s="8" t="str">
        <f t="shared" si="87"/>
        <v>Sep</v>
      </c>
      <c r="X580" s="8" t="str">
        <f t="shared" si="88"/>
        <v>2015</v>
      </c>
      <c r="Y580" s="7">
        <f t="shared" si="89"/>
        <v>24</v>
      </c>
    </row>
    <row r="581" spans="1:25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6">
        <f t="shared" si="81"/>
        <v>1.4583333333333333</v>
      </c>
      <c r="P581" s="10">
        <f t="shared" si="82"/>
        <v>35</v>
      </c>
      <c r="Q581" t="s">
        <v>8320</v>
      </c>
      <c r="R581" t="s">
        <v>8321</v>
      </c>
      <c r="S581" s="8">
        <f t="shared" si="83"/>
        <v>41968.852118055554</v>
      </c>
      <c r="T581" s="8" t="str">
        <f t="shared" si="84"/>
        <v>Nov</v>
      </c>
      <c r="U581" s="8" t="str">
        <f t="shared" si="85"/>
        <v>2014</v>
      </c>
      <c r="V581" s="8">
        <f t="shared" si="86"/>
        <v>41998.852118055554</v>
      </c>
      <c r="W581" s="8" t="str">
        <f t="shared" si="87"/>
        <v>Dec</v>
      </c>
      <c r="X581" s="8" t="str">
        <f t="shared" si="88"/>
        <v>2014</v>
      </c>
      <c r="Y581" s="7">
        <f t="shared" si="89"/>
        <v>30</v>
      </c>
    </row>
    <row r="582" spans="1:25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6">
        <f t="shared" si="81"/>
        <v>3.3333333333333333E-2</v>
      </c>
      <c r="P582" s="10">
        <f t="shared" si="82"/>
        <v>1</v>
      </c>
      <c r="Q582" t="s">
        <v>8320</v>
      </c>
      <c r="R582" t="s">
        <v>8321</v>
      </c>
      <c r="S582" s="8">
        <f t="shared" si="83"/>
        <v>42605.908182870371</v>
      </c>
      <c r="T582" s="8" t="str">
        <f t="shared" si="84"/>
        <v>Aug</v>
      </c>
      <c r="U582" s="8" t="str">
        <f t="shared" si="85"/>
        <v>2016</v>
      </c>
      <c r="V582" s="8">
        <f t="shared" si="86"/>
        <v>42635.908182870371</v>
      </c>
      <c r="W582" s="8" t="str">
        <f t="shared" si="87"/>
        <v>Sep</v>
      </c>
      <c r="X582" s="8" t="str">
        <f t="shared" si="88"/>
        <v>2016</v>
      </c>
      <c r="Y582" s="7">
        <f t="shared" si="89"/>
        <v>30</v>
      </c>
    </row>
    <row r="583" spans="1:25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6">
        <f t="shared" si="81"/>
        <v>0</v>
      </c>
      <c r="P583" s="10">
        <f t="shared" si="82"/>
        <v>0</v>
      </c>
      <c r="Q583" t="s">
        <v>8320</v>
      </c>
      <c r="R583" t="s">
        <v>8321</v>
      </c>
      <c r="S583" s="8">
        <f t="shared" si="83"/>
        <v>42188.012777777782</v>
      </c>
      <c r="T583" s="8" t="str">
        <f t="shared" si="84"/>
        <v>Jul</v>
      </c>
      <c r="U583" s="8" t="str">
        <f t="shared" si="85"/>
        <v>2015</v>
      </c>
      <c r="V583" s="8">
        <f t="shared" si="86"/>
        <v>42218.012777777782</v>
      </c>
      <c r="W583" s="8" t="str">
        <f t="shared" si="87"/>
        <v>Aug</v>
      </c>
      <c r="X583" s="8" t="str">
        <f t="shared" si="88"/>
        <v>2015</v>
      </c>
      <c r="Y583" s="7">
        <f t="shared" si="89"/>
        <v>30</v>
      </c>
    </row>
    <row r="584" spans="1:25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6">
        <f t="shared" si="81"/>
        <v>0</v>
      </c>
      <c r="P584" s="10">
        <f t="shared" si="82"/>
        <v>0</v>
      </c>
      <c r="Q584" t="s">
        <v>8320</v>
      </c>
      <c r="R584" t="s">
        <v>8321</v>
      </c>
      <c r="S584" s="8">
        <f t="shared" si="83"/>
        <v>42055.739803240736</v>
      </c>
      <c r="T584" s="8" t="str">
        <f t="shared" si="84"/>
        <v>Feb</v>
      </c>
      <c r="U584" s="8" t="str">
        <f t="shared" si="85"/>
        <v>2015</v>
      </c>
      <c r="V584" s="8">
        <f t="shared" si="86"/>
        <v>42078.75</v>
      </c>
      <c r="W584" s="8" t="str">
        <f t="shared" si="87"/>
        <v>Mar</v>
      </c>
      <c r="X584" s="8" t="str">
        <f t="shared" si="88"/>
        <v>2015</v>
      </c>
      <c r="Y584" s="7">
        <f t="shared" si="89"/>
        <v>23</v>
      </c>
    </row>
    <row r="585" spans="1:25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6">
        <f t="shared" si="81"/>
        <v>1.1111111111111112E-2</v>
      </c>
      <c r="P585" s="10">
        <f t="shared" si="82"/>
        <v>1</v>
      </c>
      <c r="Q585" t="s">
        <v>8320</v>
      </c>
      <c r="R585" t="s">
        <v>8321</v>
      </c>
      <c r="S585" s="8">
        <f t="shared" si="83"/>
        <v>42052.93850694444</v>
      </c>
      <c r="T585" s="8" t="str">
        <f t="shared" si="84"/>
        <v>Feb</v>
      </c>
      <c r="U585" s="8" t="str">
        <f t="shared" si="85"/>
        <v>2015</v>
      </c>
      <c r="V585" s="8">
        <f t="shared" si="86"/>
        <v>42082.896840277783</v>
      </c>
      <c r="W585" s="8" t="str">
        <f t="shared" si="87"/>
        <v>Mar</v>
      </c>
      <c r="X585" s="8" t="str">
        <f t="shared" si="88"/>
        <v>2015</v>
      </c>
      <c r="Y585" s="7">
        <f t="shared" si="89"/>
        <v>29</v>
      </c>
    </row>
    <row r="586" spans="1:25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6">
        <f t="shared" si="81"/>
        <v>1</v>
      </c>
      <c r="P586" s="10">
        <f t="shared" si="82"/>
        <v>5</v>
      </c>
      <c r="Q586" t="s">
        <v>8320</v>
      </c>
      <c r="R586" t="s">
        <v>8321</v>
      </c>
      <c r="S586" s="8">
        <f t="shared" si="83"/>
        <v>42049.716620370367</v>
      </c>
      <c r="T586" s="8" t="str">
        <f t="shared" si="84"/>
        <v>Feb</v>
      </c>
      <c r="U586" s="8" t="str">
        <f t="shared" si="85"/>
        <v>2015</v>
      </c>
      <c r="V586" s="8">
        <f t="shared" si="86"/>
        <v>42079.674953703703</v>
      </c>
      <c r="W586" s="8" t="str">
        <f t="shared" si="87"/>
        <v>Mar</v>
      </c>
      <c r="X586" s="8" t="str">
        <f t="shared" si="88"/>
        <v>2015</v>
      </c>
      <c r="Y586" s="7">
        <f t="shared" si="89"/>
        <v>29</v>
      </c>
    </row>
    <row r="587" spans="1:25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6">
        <f t="shared" si="81"/>
        <v>0</v>
      </c>
      <c r="P587" s="10">
        <f t="shared" si="82"/>
        <v>0</v>
      </c>
      <c r="Q587" t="s">
        <v>8320</v>
      </c>
      <c r="R587" t="s">
        <v>8321</v>
      </c>
      <c r="S587" s="8">
        <f t="shared" si="83"/>
        <v>42283.3909375</v>
      </c>
      <c r="T587" s="8" t="str">
        <f t="shared" si="84"/>
        <v>Oct</v>
      </c>
      <c r="U587" s="8" t="str">
        <f t="shared" si="85"/>
        <v>2015</v>
      </c>
      <c r="V587" s="8">
        <f t="shared" si="86"/>
        <v>42339</v>
      </c>
      <c r="W587" s="8" t="str">
        <f t="shared" si="87"/>
        <v>Dec</v>
      </c>
      <c r="X587" s="8" t="str">
        <f t="shared" si="88"/>
        <v>2015</v>
      </c>
      <c r="Y587" s="7">
        <f t="shared" si="89"/>
        <v>24</v>
      </c>
    </row>
    <row r="588" spans="1:25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6">
        <f t="shared" si="81"/>
        <v>0.55999999999999994</v>
      </c>
      <c r="P588" s="10">
        <f t="shared" si="82"/>
        <v>14</v>
      </c>
      <c r="Q588" t="s">
        <v>8320</v>
      </c>
      <c r="R588" t="s">
        <v>8321</v>
      </c>
      <c r="S588" s="8">
        <f t="shared" si="83"/>
        <v>42020.854247685187</v>
      </c>
      <c r="T588" s="8" t="str">
        <f t="shared" si="84"/>
        <v>Jan</v>
      </c>
      <c r="U588" s="8" t="str">
        <f t="shared" si="85"/>
        <v>2015</v>
      </c>
      <c r="V588" s="8">
        <f t="shared" si="86"/>
        <v>42050.854247685187</v>
      </c>
      <c r="W588" s="8" t="str">
        <f t="shared" si="87"/>
        <v>Feb</v>
      </c>
      <c r="X588" s="8" t="str">
        <f t="shared" si="88"/>
        <v>2015</v>
      </c>
      <c r="Y588" s="7">
        <f t="shared" si="89"/>
        <v>30</v>
      </c>
    </row>
    <row r="589" spans="1:25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6">
        <f t="shared" si="81"/>
        <v>9.0833333333333339</v>
      </c>
      <c r="P589" s="10">
        <f t="shared" si="82"/>
        <v>389.28571428571428</v>
      </c>
      <c r="Q589" t="s">
        <v>8320</v>
      </c>
      <c r="R589" t="s">
        <v>8321</v>
      </c>
      <c r="S589" s="8">
        <f t="shared" si="83"/>
        <v>42080.757326388892</v>
      </c>
      <c r="T589" s="8" t="str">
        <f t="shared" si="84"/>
        <v>Mar</v>
      </c>
      <c r="U589" s="8" t="str">
        <f t="shared" si="85"/>
        <v>2015</v>
      </c>
      <c r="V589" s="8">
        <f t="shared" si="86"/>
        <v>42110.757326388892</v>
      </c>
      <c r="W589" s="8" t="str">
        <f t="shared" si="87"/>
        <v>Apr</v>
      </c>
      <c r="X589" s="8" t="str">
        <f t="shared" si="88"/>
        <v>2015</v>
      </c>
      <c r="Y589" s="7">
        <f t="shared" si="89"/>
        <v>30</v>
      </c>
    </row>
    <row r="590" spans="1:25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6">
        <f t="shared" si="81"/>
        <v>3.3444444444444441</v>
      </c>
      <c r="P590" s="10">
        <f t="shared" si="82"/>
        <v>150.5</v>
      </c>
      <c r="Q590" t="s">
        <v>8320</v>
      </c>
      <c r="R590" t="s">
        <v>8321</v>
      </c>
      <c r="S590" s="8">
        <f t="shared" si="83"/>
        <v>42631.769513888896</v>
      </c>
      <c r="T590" s="8" t="str">
        <f t="shared" si="84"/>
        <v>Sep</v>
      </c>
      <c r="U590" s="8" t="str">
        <f t="shared" si="85"/>
        <v>2016</v>
      </c>
      <c r="V590" s="8">
        <f t="shared" si="86"/>
        <v>42691.811180555553</v>
      </c>
      <c r="W590" s="8" t="str">
        <f t="shared" si="87"/>
        <v>Nov</v>
      </c>
      <c r="X590" s="8" t="str">
        <f t="shared" si="88"/>
        <v>2016</v>
      </c>
      <c r="Y590" s="7">
        <f t="shared" si="89"/>
        <v>29</v>
      </c>
    </row>
    <row r="591" spans="1:25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6">
        <f t="shared" si="81"/>
        <v>1.3333333333333334E-2</v>
      </c>
      <c r="P591" s="10">
        <f t="shared" si="82"/>
        <v>1</v>
      </c>
      <c r="Q591" t="s">
        <v>8320</v>
      </c>
      <c r="R591" t="s">
        <v>8321</v>
      </c>
      <c r="S591" s="8">
        <f t="shared" si="83"/>
        <v>42178.614571759259</v>
      </c>
      <c r="T591" s="8" t="str">
        <f t="shared" si="84"/>
        <v>Jun</v>
      </c>
      <c r="U591" s="8" t="str">
        <f t="shared" si="85"/>
        <v>2015</v>
      </c>
      <c r="V591" s="8">
        <f t="shared" si="86"/>
        <v>42193.614571759259</v>
      </c>
      <c r="W591" s="8" t="str">
        <f t="shared" si="87"/>
        <v>Jul</v>
      </c>
      <c r="X591" s="8" t="str">
        <f t="shared" si="88"/>
        <v>2015</v>
      </c>
      <c r="Y591" s="7">
        <f t="shared" si="89"/>
        <v>15</v>
      </c>
    </row>
    <row r="592" spans="1:25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6">
        <f t="shared" si="81"/>
        <v>4.46</v>
      </c>
      <c r="P592" s="10">
        <f t="shared" si="82"/>
        <v>24.777777777777779</v>
      </c>
      <c r="Q592" t="s">
        <v>8320</v>
      </c>
      <c r="R592" t="s">
        <v>8321</v>
      </c>
      <c r="S592" s="8">
        <f t="shared" si="83"/>
        <v>42377.554756944446</v>
      </c>
      <c r="T592" s="8" t="str">
        <f t="shared" si="84"/>
        <v>Jan</v>
      </c>
      <c r="U592" s="8" t="str">
        <f t="shared" si="85"/>
        <v>2016</v>
      </c>
      <c r="V592" s="8">
        <f t="shared" si="86"/>
        <v>42408.542361111111</v>
      </c>
      <c r="W592" s="8" t="str">
        <f t="shared" si="87"/>
        <v>Feb</v>
      </c>
      <c r="X592" s="8" t="str">
        <f t="shared" si="88"/>
        <v>2016</v>
      </c>
      <c r="Y592" s="7">
        <f t="shared" si="89"/>
        <v>30</v>
      </c>
    </row>
    <row r="593" spans="1:25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6">
        <f t="shared" si="81"/>
        <v>6.0999999999999999E-2</v>
      </c>
      <c r="P593" s="10">
        <f t="shared" si="82"/>
        <v>30.5</v>
      </c>
      <c r="Q593" t="s">
        <v>8320</v>
      </c>
      <c r="R593" t="s">
        <v>8321</v>
      </c>
      <c r="S593" s="8">
        <f t="shared" si="83"/>
        <v>42177.543171296296</v>
      </c>
      <c r="T593" s="8" t="str">
        <f t="shared" si="84"/>
        <v>Jun</v>
      </c>
      <c r="U593" s="8" t="str">
        <f t="shared" si="85"/>
        <v>2015</v>
      </c>
      <c r="V593" s="8">
        <f t="shared" si="86"/>
        <v>42207.543171296296</v>
      </c>
      <c r="W593" s="8" t="str">
        <f t="shared" si="87"/>
        <v>Jul</v>
      </c>
      <c r="X593" s="8" t="str">
        <f t="shared" si="88"/>
        <v>2015</v>
      </c>
      <c r="Y593" s="7">
        <f t="shared" si="89"/>
        <v>30</v>
      </c>
    </row>
    <row r="594" spans="1:25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6">
        <f t="shared" si="81"/>
        <v>3.3333333333333335</v>
      </c>
      <c r="P594" s="10">
        <f t="shared" si="82"/>
        <v>250</v>
      </c>
      <c r="Q594" t="s">
        <v>8320</v>
      </c>
      <c r="R594" t="s">
        <v>8321</v>
      </c>
      <c r="S594" s="8">
        <f t="shared" si="83"/>
        <v>41946.232175925928</v>
      </c>
      <c r="T594" s="8" t="str">
        <f t="shared" si="84"/>
        <v>Nov</v>
      </c>
      <c r="U594" s="8" t="str">
        <f t="shared" si="85"/>
        <v>2014</v>
      </c>
      <c r="V594" s="8">
        <f t="shared" si="86"/>
        <v>41976.232175925921</v>
      </c>
      <c r="W594" s="8" t="str">
        <f t="shared" si="87"/>
        <v>Dec</v>
      </c>
      <c r="X594" s="8" t="str">
        <f t="shared" si="88"/>
        <v>2014</v>
      </c>
      <c r="Y594" s="7">
        <f t="shared" si="89"/>
        <v>30</v>
      </c>
    </row>
    <row r="595" spans="1:25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6">
        <f t="shared" si="81"/>
        <v>23</v>
      </c>
      <c r="P595" s="10">
        <f t="shared" si="82"/>
        <v>16.428571428571427</v>
      </c>
      <c r="Q595" t="s">
        <v>8320</v>
      </c>
      <c r="R595" t="s">
        <v>8321</v>
      </c>
      <c r="S595" s="8">
        <f t="shared" si="83"/>
        <v>42070.677604166667</v>
      </c>
      <c r="T595" s="8" t="str">
        <f t="shared" si="84"/>
        <v>Mar</v>
      </c>
      <c r="U595" s="8" t="str">
        <f t="shared" si="85"/>
        <v>2015</v>
      </c>
      <c r="V595" s="8">
        <f t="shared" si="86"/>
        <v>42100.635937500003</v>
      </c>
      <c r="W595" s="8" t="str">
        <f t="shared" si="87"/>
        <v>Apr</v>
      </c>
      <c r="X595" s="8" t="str">
        <f t="shared" si="88"/>
        <v>2015</v>
      </c>
      <c r="Y595" s="7">
        <f t="shared" si="89"/>
        <v>29</v>
      </c>
    </row>
    <row r="596" spans="1:25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6">
        <f t="shared" si="81"/>
        <v>0.104</v>
      </c>
      <c r="P596" s="10">
        <f t="shared" si="82"/>
        <v>13</v>
      </c>
      <c r="Q596" t="s">
        <v>8320</v>
      </c>
      <c r="R596" t="s">
        <v>8321</v>
      </c>
      <c r="S596" s="8">
        <f t="shared" si="83"/>
        <v>42446.780162037037</v>
      </c>
      <c r="T596" s="8" t="str">
        <f t="shared" si="84"/>
        <v>Mar</v>
      </c>
      <c r="U596" s="8" t="str">
        <f t="shared" si="85"/>
        <v>2016</v>
      </c>
      <c r="V596" s="8">
        <f t="shared" si="86"/>
        <v>42476.780162037037</v>
      </c>
      <c r="W596" s="8" t="str">
        <f t="shared" si="87"/>
        <v>Apr</v>
      </c>
      <c r="X596" s="8" t="str">
        <f t="shared" si="88"/>
        <v>2016</v>
      </c>
      <c r="Y596" s="7">
        <f t="shared" si="89"/>
        <v>30</v>
      </c>
    </row>
    <row r="597" spans="1:25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6">
        <f t="shared" si="81"/>
        <v>0.42599999999999999</v>
      </c>
      <c r="P597" s="10">
        <f t="shared" si="82"/>
        <v>53.25</v>
      </c>
      <c r="Q597" t="s">
        <v>8320</v>
      </c>
      <c r="R597" t="s">
        <v>8321</v>
      </c>
      <c r="S597" s="8">
        <f t="shared" si="83"/>
        <v>42083.069884259254</v>
      </c>
      <c r="T597" s="8" t="str">
        <f t="shared" si="84"/>
        <v>Mar</v>
      </c>
      <c r="U597" s="8" t="str">
        <f t="shared" si="85"/>
        <v>2015</v>
      </c>
      <c r="V597" s="8">
        <f t="shared" si="86"/>
        <v>42128.069884259254</v>
      </c>
      <c r="W597" s="8" t="str">
        <f t="shared" si="87"/>
        <v>May</v>
      </c>
      <c r="X597" s="8" t="str">
        <f t="shared" si="88"/>
        <v>2015</v>
      </c>
      <c r="Y597" s="7">
        <f t="shared" si="89"/>
        <v>14</v>
      </c>
    </row>
    <row r="598" spans="1:25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6">
        <f t="shared" si="81"/>
        <v>0.03</v>
      </c>
      <c r="P598" s="10">
        <f t="shared" si="82"/>
        <v>3</v>
      </c>
      <c r="Q598" t="s">
        <v>8320</v>
      </c>
      <c r="R598" t="s">
        <v>8321</v>
      </c>
      <c r="S598" s="8">
        <f t="shared" si="83"/>
        <v>42646.896898148145</v>
      </c>
      <c r="T598" s="8" t="str">
        <f t="shared" si="84"/>
        <v>Oct</v>
      </c>
      <c r="U598" s="8" t="str">
        <f t="shared" si="85"/>
        <v>2016</v>
      </c>
      <c r="V598" s="8">
        <f t="shared" si="86"/>
        <v>42676.896898148145</v>
      </c>
      <c r="W598" s="8" t="str">
        <f t="shared" si="87"/>
        <v>Nov</v>
      </c>
      <c r="X598" s="8" t="str">
        <f t="shared" si="88"/>
        <v>2016</v>
      </c>
      <c r="Y598" s="7">
        <f t="shared" si="89"/>
        <v>30</v>
      </c>
    </row>
    <row r="599" spans="1:25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6">
        <f t="shared" si="81"/>
        <v>0.26666666666666666</v>
      </c>
      <c r="P599" s="10">
        <f t="shared" si="82"/>
        <v>10</v>
      </c>
      <c r="Q599" t="s">
        <v>8320</v>
      </c>
      <c r="R599" t="s">
        <v>8321</v>
      </c>
      <c r="S599" s="8">
        <f t="shared" si="83"/>
        <v>42545.705266203702</v>
      </c>
      <c r="T599" s="8" t="str">
        <f t="shared" si="84"/>
        <v>Jun</v>
      </c>
      <c r="U599" s="8" t="str">
        <f t="shared" si="85"/>
        <v>2016</v>
      </c>
      <c r="V599" s="8">
        <f t="shared" si="86"/>
        <v>42582.666666666672</v>
      </c>
      <c r="W599" s="8" t="str">
        <f t="shared" si="87"/>
        <v>Jul</v>
      </c>
      <c r="X599" s="8" t="str">
        <f t="shared" si="88"/>
        <v>2016</v>
      </c>
      <c r="Y599" s="7">
        <f t="shared" si="89"/>
        <v>5</v>
      </c>
    </row>
    <row r="600" spans="1:25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6">
        <f t="shared" si="81"/>
        <v>34</v>
      </c>
      <c r="P600" s="10">
        <f t="shared" si="82"/>
        <v>121.42857142857143</v>
      </c>
      <c r="Q600" t="s">
        <v>8320</v>
      </c>
      <c r="R600" t="s">
        <v>8321</v>
      </c>
      <c r="S600" s="8">
        <f t="shared" si="83"/>
        <v>41948.00209490741</v>
      </c>
      <c r="T600" s="8" t="str">
        <f t="shared" si="84"/>
        <v>Nov</v>
      </c>
      <c r="U600" s="8" t="str">
        <f t="shared" si="85"/>
        <v>2014</v>
      </c>
      <c r="V600" s="8">
        <f t="shared" si="86"/>
        <v>41978.00209490741</v>
      </c>
      <c r="W600" s="8" t="str">
        <f t="shared" si="87"/>
        <v>Dec</v>
      </c>
      <c r="X600" s="8" t="str">
        <f t="shared" si="88"/>
        <v>2014</v>
      </c>
      <c r="Y600" s="7">
        <f t="shared" si="89"/>
        <v>30</v>
      </c>
    </row>
    <row r="601" spans="1:25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6">
        <f t="shared" si="81"/>
        <v>6.2E-2</v>
      </c>
      <c r="P601" s="10">
        <f t="shared" si="82"/>
        <v>15.5</v>
      </c>
      <c r="Q601" t="s">
        <v>8320</v>
      </c>
      <c r="R601" t="s">
        <v>8321</v>
      </c>
      <c r="S601" s="8">
        <f t="shared" si="83"/>
        <v>42047.812523148154</v>
      </c>
      <c r="T601" s="8" t="str">
        <f t="shared" si="84"/>
        <v>Feb</v>
      </c>
      <c r="U601" s="8" t="str">
        <f t="shared" si="85"/>
        <v>2015</v>
      </c>
      <c r="V601" s="8">
        <f t="shared" si="86"/>
        <v>42071.636111111111</v>
      </c>
      <c r="W601" s="8" t="str">
        <f t="shared" si="87"/>
        <v>Mar</v>
      </c>
      <c r="X601" s="8" t="str">
        <f t="shared" si="88"/>
        <v>2015</v>
      </c>
      <c r="Y601" s="7">
        <f t="shared" si="89"/>
        <v>23</v>
      </c>
    </row>
    <row r="602" spans="1:25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6">
        <f t="shared" si="81"/>
        <v>2</v>
      </c>
      <c r="P602" s="10">
        <f t="shared" si="82"/>
        <v>100</v>
      </c>
      <c r="Q602" t="s">
        <v>8320</v>
      </c>
      <c r="R602" t="s">
        <v>8321</v>
      </c>
      <c r="S602" s="8">
        <f t="shared" si="83"/>
        <v>42073.798171296294</v>
      </c>
      <c r="T602" s="8" t="str">
        <f t="shared" si="84"/>
        <v>Mar</v>
      </c>
      <c r="U602" s="8" t="str">
        <f t="shared" si="85"/>
        <v>2015</v>
      </c>
      <c r="V602" s="8">
        <f t="shared" si="86"/>
        <v>42133.798171296294</v>
      </c>
      <c r="W602" s="8" t="str">
        <f t="shared" si="87"/>
        <v>May</v>
      </c>
      <c r="X602" s="8" t="str">
        <f t="shared" si="88"/>
        <v>2015</v>
      </c>
      <c r="Y602" s="7">
        <f t="shared" si="89"/>
        <v>29</v>
      </c>
    </row>
    <row r="603" spans="1:25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6">
        <f t="shared" si="81"/>
        <v>1.4000000000000001</v>
      </c>
      <c r="P603" s="10">
        <f t="shared" si="82"/>
        <v>23.333333333333332</v>
      </c>
      <c r="Q603" t="s">
        <v>8320</v>
      </c>
      <c r="R603" t="s">
        <v>8321</v>
      </c>
      <c r="S603" s="8">
        <f t="shared" si="83"/>
        <v>41969.858090277776</v>
      </c>
      <c r="T603" s="8" t="str">
        <f t="shared" si="84"/>
        <v>Nov</v>
      </c>
      <c r="U603" s="8" t="str">
        <f t="shared" si="85"/>
        <v>2014</v>
      </c>
      <c r="V603" s="8">
        <f t="shared" si="86"/>
        <v>41999.858090277776</v>
      </c>
      <c r="W603" s="8" t="str">
        <f t="shared" si="87"/>
        <v>Dec</v>
      </c>
      <c r="X603" s="8" t="str">
        <f t="shared" si="88"/>
        <v>2014</v>
      </c>
      <c r="Y603" s="7">
        <f t="shared" si="89"/>
        <v>30</v>
      </c>
    </row>
    <row r="604" spans="1:25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6">
        <f t="shared" si="81"/>
        <v>0</v>
      </c>
      <c r="P604" s="10">
        <f t="shared" si="82"/>
        <v>0</v>
      </c>
      <c r="Q604" t="s">
        <v>8320</v>
      </c>
      <c r="R604" t="s">
        <v>8321</v>
      </c>
      <c r="S604" s="8">
        <f t="shared" si="83"/>
        <v>42143.79415509259</v>
      </c>
      <c r="T604" s="8" t="str">
        <f t="shared" si="84"/>
        <v>May</v>
      </c>
      <c r="U604" s="8" t="str">
        <f t="shared" si="85"/>
        <v>2015</v>
      </c>
      <c r="V604" s="8">
        <f t="shared" si="86"/>
        <v>42173.79415509259</v>
      </c>
      <c r="W604" s="8" t="str">
        <f t="shared" si="87"/>
        <v>Jun</v>
      </c>
      <c r="X604" s="8" t="str">
        <f t="shared" si="88"/>
        <v>2015</v>
      </c>
      <c r="Y604" s="7">
        <f t="shared" si="89"/>
        <v>30</v>
      </c>
    </row>
    <row r="605" spans="1:25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6">
        <f t="shared" si="81"/>
        <v>3.9334666666666664</v>
      </c>
      <c r="P605" s="10">
        <f t="shared" si="82"/>
        <v>45.386153846153846</v>
      </c>
      <c r="Q605" t="s">
        <v>8320</v>
      </c>
      <c r="R605" t="s">
        <v>8321</v>
      </c>
      <c r="S605" s="8">
        <f t="shared" si="83"/>
        <v>41835.639155092591</v>
      </c>
      <c r="T605" s="8" t="str">
        <f t="shared" si="84"/>
        <v>Jul</v>
      </c>
      <c r="U605" s="8" t="str">
        <f t="shared" si="85"/>
        <v>2014</v>
      </c>
      <c r="V605" s="8">
        <f t="shared" si="86"/>
        <v>41865.639155092591</v>
      </c>
      <c r="W605" s="8" t="str">
        <f t="shared" si="87"/>
        <v>Aug</v>
      </c>
      <c r="X605" s="8" t="str">
        <f t="shared" si="88"/>
        <v>2014</v>
      </c>
      <c r="Y605" s="7">
        <f t="shared" si="89"/>
        <v>30</v>
      </c>
    </row>
    <row r="606" spans="1:25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6">
        <f t="shared" si="81"/>
        <v>0</v>
      </c>
      <c r="P606" s="10">
        <f t="shared" si="82"/>
        <v>0</v>
      </c>
      <c r="Q606" t="s">
        <v>8320</v>
      </c>
      <c r="R606" t="s">
        <v>8321</v>
      </c>
      <c r="S606" s="8">
        <f t="shared" si="83"/>
        <v>41849.035370370373</v>
      </c>
      <c r="T606" s="8" t="str">
        <f t="shared" si="84"/>
        <v>Jul</v>
      </c>
      <c r="U606" s="8" t="str">
        <f t="shared" si="85"/>
        <v>2014</v>
      </c>
      <c r="V606" s="8">
        <f t="shared" si="86"/>
        <v>41879.035370370373</v>
      </c>
      <c r="W606" s="8" t="str">
        <f t="shared" si="87"/>
        <v>Aug</v>
      </c>
      <c r="X606" s="8" t="str">
        <f t="shared" si="88"/>
        <v>2014</v>
      </c>
      <c r="Y606" s="7">
        <f t="shared" si="89"/>
        <v>30</v>
      </c>
    </row>
    <row r="607" spans="1:25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6">
        <f t="shared" si="81"/>
        <v>2.62</v>
      </c>
      <c r="P607" s="10">
        <f t="shared" si="82"/>
        <v>16.375</v>
      </c>
      <c r="Q607" t="s">
        <v>8320</v>
      </c>
      <c r="R607" t="s">
        <v>8321</v>
      </c>
      <c r="S607" s="8">
        <f t="shared" si="83"/>
        <v>42194.357731481476</v>
      </c>
      <c r="T607" s="8" t="str">
        <f t="shared" si="84"/>
        <v>Jul</v>
      </c>
      <c r="U607" s="8" t="str">
        <f t="shared" si="85"/>
        <v>2015</v>
      </c>
      <c r="V607" s="8">
        <f t="shared" si="86"/>
        <v>42239.357731481476</v>
      </c>
      <c r="W607" s="8" t="str">
        <f t="shared" si="87"/>
        <v>Aug</v>
      </c>
      <c r="X607" s="8" t="str">
        <f t="shared" si="88"/>
        <v>2015</v>
      </c>
      <c r="Y607" s="7">
        <f t="shared" si="89"/>
        <v>14</v>
      </c>
    </row>
    <row r="608" spans="1:25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6">
        <f t="shared" si="81"/>
        <v>0.2</v>
      </c>
      <c r="P608" s="10">
        <f t="shared" si="82"/>
        <v>10</v>
      </c>
      <c r="Q608" t="s">
        <v>8320</v>
      </c>
      <c r="R608" t="s">
        <v>8321</v>
      </c>
      <c r="S608" s="8">
        <f t="shared" si="83"/>
        <v>42102.650567129633</v>
      </c>
      <c r="T608" s="8" t="str">
        <f t="shared" si="84"/>
        <v>Apr</v>
      </c>
      <c r="U608" s="8" t="str">
        <f t="shared" si="85"/>
        <v>2015</v>
      </c>
      <c r="V608" s="8">
        <f t="shared" si="86"/>
        <v>42148.625</v>
      </c>
      <c r="W608" s="8" t="str">
        <f t="shared" si="87"/>
        <v>May</v>
      </c>
      <c r="X608" s="8" t="str">
        <f t="shared" si="88"/>
        <v>2015</v>
      </c>
      <c r="Y608" s="7">
        <f t="shared" si="89"/>
        <v>14</v>
      </c>
    </row>
    <row r="609" spans="1:25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6">
        <f t="shared" si="81"/>
        <v>0</v>
      </c>
      <c r="P609" s="10">
        <f t="shared" si="82"/>
        <v>0</v>
      </c>
      <c r="Q609" t="s">
        <v>8320</v>
      </c>
      <c r="R609" t="s">
        <v>8321</v>
      </c>
      <c r="S609" s="8">
        <f t="shared" si="83"/>
        <v>42300.825648148151</v>
      </c>
      <c r="T609" s="8" t="str">
        <f t="shared" si="84"/>
        <v>Oct</v>
      </c>
      <c r="U609" s="8" t="str">
        <f t="shared" si="85"/>
        <v>2015</v>
      </c>
      <c r="V609" s="8">
        <f t="shared" si="86"/>
        <v>42330.867314814815</v>
      </c>
      <c r="W609" s="8" t="str">
        <f t="shared" si="87"/>
        <v>Nov</v>
      </c>
      <c r="X609" s="8" t="str">
        <f t="shared" si="88"/>
        <v>2015</v>
      </c>
      <c r="Y609" s="7">
        <f t="shared" si="89"/>
        <v>30</v>
      </c>
    </row>
    <row r="610" spans="1:25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6">
        <f t="shared" si="81"/>
        <v>0.97400000000000009</v>
      </c>
      <c r="P610" s="10">
        <f t="shared" si="82"/>
        <v>292.2</v>
      </c>
      <c r="Q610" t="s">
        <v>8320</v>
      </c>
      <c r="R610" t="s">
        <v>8321</v>
      </c>
      <c r="S610" s="8">
        <f t="shared" si="83"/>
        <v>42140.921064814815</v>
      </c>
      <c r="T610" s="8" t="str">
        <f t="shared" si="84"/>
        <v>May</v>
      </c>
      <c r="U610" s="8" t="str">
        <f t="shared" si="85"/>
        <v>2015</v>
      </c>
      <c r="V610" s="8">
        <f t="shared" si="86"/>
        <v>42170.921064814815</v>
      </c>
      <c r="W610" s="8" t="str">
        <f t="shared" si="87"/>
        <v>Jun</v>
      </c>
      <c r="X610" s="8" t="str">
        <f t="shared" si="88"/>
        <v>2015</v>
      </c>
      <c r="Y610" s="7">
        <f t="shared" si="89"/>
        <v>30</v>
      </c>
    </row>
    <row r="611" spans="1:25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6">
        <f t="shared" si="81"/>
        <v>0.64102564102564097</v>
      </c>
      <c r="P611" s="10">
        <f t="shared" si="82"/>
        <v>5</v>
      </c>
      <c r="Q611" t="s">
        <v>8320</v>
      </c>
      <c r="R611" t="s">
        <v>8321</v>
      </c>
      <c r="S611" s="8">
        <f t="shared" si="83"/>
        <v>42307.034074074079</v>
      </c>
      <c r="T611" s="8" t="str">
        <f t="shared" si="84"/>
        <v>Oct</v>
      </c>
      <c r="U611" s="8" t="str">
        <f t="shared" si="85"/>
        <v>2015</v>
      </c>
      <c r="V611" s="8">
        <f t="shared" si="86"/>
        <v>42337.075740740736</v>
      </c>
      <c r="W611" s="8" t="str">
        <f t="shared" si="87"/>
        <v>Nov</v>
      </c>
      <c r="X611" s="8" t="str">
        <f t="shared" si="88"/>
        <v>2015</v>
      </c>
      <c r="Y611" s="7">
        <f t="shared" si="89"/>
        <v>30</v>
      </c>
    </row>
    <row r="612" spans="1:25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6">
        <f t="shared" si="81"/>
        <v>0</v>
      </c>
      <c r="P612" s="10">
        <f t="shared" si="82"/>
        <v>0</v>
      </c>
      <c r="Q612" t="s">
        <v>8320</v>
      </c>
      <c r="R612" t="s">
        <v>8321</v>
      </c>
      <c r="S612" s="8">
        <f t="shared" si="83"/>
        <v>42086.83085648148</v>
      </c>
      <c r="T612" s="8" t="str">
        <f t="shared" si="84"/>
        <v>Mar</v>
      </c>
      <c r="U612" s="8" t="str">
        <f t="shared" si="85"/>
        <v>2015</v>
      </c>
      <c r="V612" s="8">
        <f t="shared" si="86"/>
        <v>42116.83085648148</v>
      </c>
      <c r="W612" s="8" t="str">
        <f t="shared" si="87"/>
        <v>Apr</v>
      </c>
      <c r="X612" s="8" t="str">
        <f t="shared" si="88"/>
        <v>2015</v>
      </c>
      <c r="Y612" s="7">
        <f t="shared" si="89"/>
        <v>30</v>
      </c>
    </row>
    <row r="613" spans="1:25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6">
        <f t="shared" si="81"/>
        <v>0</v>
      </c>
      <c r="P613" s="10">
        <f t="shared" si="82"/>
        <v>0</v>
      </c>
      <c r="Q613" t="s">
        <v>8320</v>
      </c>
      <c r="R613" t="s">
        <v>8321</v>
      </c>
      <c r="S613" s="8">
        <f t="shared" si="83"/>
        <v>42328.560613425929</v>
      </c>
      <c r="T613" s="8" t="str">
        <f t="shared" si="84"/>
        <v>Nov</v>
      </c>
      <c r="U613" s="8" t="str">
        <f t="shared" si="85"/>
        <v>2015</v>
      </c>
      <c r="V613" s="8">
        <f t="shared" si="86"/>
        <v>42388.560613425929</v>
      </c>
      <c r="W613" s="8" t="str">
        <f t="shared" si="87"/>
        <v>Jan</v>
      </c>
      <c r="X613" s="8" t="str">
        <f t="shared" si="88"/>
        <v>2016</v>
      </c>
      <c r="Y613" s="7">
        <f t="shared" si="89"/>
        <v>29</v>
      </c>
    </row>
    <row r="614" spans="1:25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6">
        <f t="shared" si="81"/>
        <v>0</v>
      </c>
      <c r="P614" s="10">
        <f t="shared" si="82"/>
        <v>0</v>
      </c>
      <c r="Q614" t="s">
        <v>8320</v>
      </c>
      <c r="R614" t="s">
        <v>8321</v>
      </c>
      <c r="S614" s="8">
        <f t="shared" si="83"/>
        <v>42585.031782407401</v>
      </c>
      <c r="T614" s="8" t="str">
        <f t="shared" si="84"/>
        <v>Aug</v>
      </c>
      <c r="U614" s="8" t="str">
        <f t="shared" si="85"/>
        <v>2016</v>
      </c>
      <c r="V614" s="8">
        <f t="shared" si="86"/>
        <v>42615.031782407401</v>
      </c>
      <c r="W614" s="8" t="str">
        <f t="shared" si="87"/>
        <v>Sep</v>
      </c>
      <c r="X614" s="8" t="str">
        <f t="shared" si="88"/>
        <v>2016</v>
      </c>
      <c r="Y614" s="7">
        <f t="shared" si="89"/>
        <v>30</v>
      </c>
    </row>
    <row r="615" spans="1:25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6">
        <f t="shared" si="81"/>
        <v>21.363333333333333</v>
      </c>
      <c r="P615" s="10">
        <f t="shared" si="82"/>
        <v>105.93388429752066</v>
      </c>
      <c r="Q615" t="s">
        <v>8320</v>
      </c>
      <c r="R615" t="s">
        <v>8321</v>
      </c>
      <c r="S615" s="8">
        <f t="shared" si="83"/>
        <v>42247.496759259258</v>
      </c>
      <c r="T615" s="8" t="str">
        <f t="shared" si="84"/>
        <v>Aug</v>
      </c>
      <c r="U615" s="8" t="str">
        <f t="shared" si="85"/>
        <v>2015</v>
      </c>
      <c r="V615" s="8">
        <f t="shared" si="86"/>
        <v>42278.207638888889</v>
      </c>
      <c r="W615" s="8" t="str">
        <f t="shared" si="87"/>
        <v>Oct</v>
      </c>
      <c r="X615" s="8" t="str">
        <f t="shared" si="88"/>
        <v>2015</v>
      </c>
      <c r="Y615" s="7">
        <f t="shared" si="89"/>
        <v>30</v>
      </c>
    </row>
    <row r="616" spans="1:25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6">
        <f t="shared" si="81"/>
        <v>0</v>
      </c>
      <c r="P616" s="10">
        <f t="shared" si="82"/>
        <v>0</v>
      </c>
      <c r="Q616" t="s">
        <v>8320</v>
      </c>
      <c r="R616" t="s">
        <v>8321</v>
      </c>
      <c r="S616" s="8">
        <f t="shared" si="83"/>
        <v>42515.061805555553</v>
      </c>
      <c r="T616" s="8" t="str">
        <f t="shared" si="84"/>
        <v>May</v>
      </c>
      <c r="U616" s="8" t="str">
        <f t="shared" si="85"/>
        <v>2016</v>
      </c>
      <c r="V616" s="8">
        <f t="shared" si="86"/>
        <v>42545.061805555553</v>
      </c>
      <c r="W616" s="8" t="str">
        <f t="shared" si="87"/>
        <v>Jun</v>
      </c>
      <c r="X616" s="8" t="str">
        <f t="shared" si="88"/>
        <v>2016</v>
      </c>
      <c r="Y616" s="7">
        <f t="shared" si="89"/>
        <v>30</v>
      </c>
    </row>
    <row r="617" spans="1:25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6">
        <f t="shared" si="81"/>
        <v>0</v>
      </c>
      <c r="P617" s="10">
        <f t="shared" si="82"/>
        <v>0</v>
      </c>
      <c r="Q617" t="s">
        <v>8320</v>
      </c>
      <c r="R617" t="s">
        <v>8321</v>
      </c>
      <c r="S617" s="8">
        <f t="shared" si="83"/>
        <v>42242.122210648144</v>
      </c>
      <c r="T617" s="8" t="str">
        <f t="shared" si="84"/>
        <v>Aug</v>
      </c>
      <c r="U617" s="8" t="str">
        <f t="shared" si="85"/>
        <v>2015</v>
      </c>
      <c r="V617" s="8">
        <f t="shared" si="86"/>
        <v>42272.122210648144</v>
      </c>
      <c r="W617" s="8" t="str">
        <f t="shared" si="87"/>
        <v>Sep</v>
      </c>
      <c r="X617" s="8" t="str">
        <f t="shared" si="88"/>
        <v>2015</v>
      </c>
      <c r="Y617" s="7">
        <f t="shared" si="89"/>
        <v>30</v>
      </c>
    </row>
    <row r="618" spans="1:25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6">
        <f t="shared" si="81"/>
        <v>0</v>
      </c>
      <c r="P618" s="10">
        <f t="shared" si="82"/>
        <v>0</v>
      </c>
      <c r="Q618" t="s">
        <v>8320</v>
      </c>
      <c r="R618" t="s">
        <v>8321</v>
      </c>
      <c r="S618" s="8">
        <f t="shared" si="83"/>
        <v>42761.376238425932</v>
      </c>
      <c r="T618" s="8" t="str">
        <f t="shared" si="84"/>
        <v>Jan</v>
      </c>
      <c r="U618" s="8" t="str">
        <f t="shared" si="85"/>
        <v>2017</v>
      </c>
      <c r="V618" s="8">
        <f t="shared" si="86"/>
        <v>42791.376238425932</v>
      </c>
      <c r="W618" s="8" t="str">
        <f t="shared" si="87"/>
        <v>Feb</v>
      </c>
      <c r="X618" s="8" t="str">
        <f t="shared" si="88"/>
        <v>2017</v>
      </c>
      <c r="Y618" s="7">
        <f t="shared" si="89"/>
        <v>30</v>
      </c>
    </row>
    <row r="619" spans="1:25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6">
        <f t="shared" si="81"/>
        <v>3</v>
      </c>
      <c r="P619" s="10">
        <f t="shared" si="82"/>
        <v>20</v>
      </c>
      <c r="Q619" t="s">
        <v>8320</v>
      </c>
      <c r="R619" t="s">
        <v>8321</v>
      </c>
      <c r="S619" s="8">
        <f t="shared" si="83"/>
        <v>42087.343090277776</v>
      </c>
      <c r="T619" s="8" t="str">
        <f t="shared" si="84"/>
        <v>Mar</v>
      </c>
      <c r="U619" s="8" t="str">
        <f t="shared" si="85"/>
        <v>2015</v>
      </c>
      <c r="V619" s="8">
        <f t="shared" si="86"/>
        <v>42132.343090277776</v>
      </c>
      <c r="W619" s="8" t="str">
        <f t="shared" si="87"/>
        <v>May</v>
      </c>
      <c r="X619" s="8" t="str">
        <f t="shared" si="88"/>
        <v>2015</v>
      </c>
      <c r="Y619" s="7">
        <f t="shared" si="89"/>
        <v>14</v>
      </c>
    </row>
    <row r="620" spans="1:25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6">
        <f t="shared" si="81"/>
        <v>0</v>
      </c>
      <c r="P620" s="10">
        <f t="shared" si="82"/>
        <v>0</v>
      </c>
      <c r="Q620" t="s">
        <v>8320</v>
      </c>
      <c r="R620" t="s">
        <v>8321</v>
      </c>
      <c r="S620" s="8">
        <f t="shared" si="83"/>
        <v>42317.810219907406</v>
      </c>
      <c r="T620" s="8" t="str">
        <f t="shared" si="84"/>
        <v>Nov</v>
      </c>
      <c r="U620" s="8" t="str">
        <f t="shared" si="85"/>
        <v>2015</v>
      </c>
      <c r="V620" s="8">
        <f t="shared" si="86"/>
        <v>42347.810219907406</v>
      </c>
      <c r="W620" s="8" t="str">
        <f t="shared" si="87"/>
        <v>Dec</v>
      </c>
      <c r="X620" s="8" t="str">
        <f t="shared" si="88"/>
        <v>2015</v>
      </c>
      <c r="Y620" s="7">
        <f t="shared" si="89"/>
        <v>30</v>
      </c>
    </row>
    <row r="621" spans="1:25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6">
        <f t="shared" si="81"/>
        <v>3.9999999999999996E-5</v>
      </c>
      <c r="P621" s="10">
        <f t="shared" si="82"/>
        <v>1</v>
      </c>
      <c r="Q621" t="s">
        <v>8320</v>
      </c>
      <c r="R621" t="s">
        <v>8321</v>
      </c>
      <c r="S621" s="8">
        <f t="shared" si="83"/>
        <v>41908.650347222225</v>
      </c>
      <c r="T621" s="8" t="str">
        <f t="shared" si="84"/>
        <v>Sep</v>
      </c>
      <c r="U621" s="8" t="str">
        <f t="shared" si="85"/>
        <v>2014</v>
      </c>
      <c r="V621" s="8">
        <f t="shared" si="86"/>
        <v>41968.692013888889</v>
      </c>
      <c r="W621" s="8" t="str">
        <f t="shared" si="87"/>
        <v>Nov</v>
      </c>
      <c r="X621" s="8" t="str">
        <f t="shared" si="88"/>
        <v>2014</v>
      </c>
      <c r="Y621" s="7">
        <f t="shared" si="89"/>
        <v>29</v>
      </c>
    </row>
    <row r="622" spans="1:25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6">
        <f t="shared" si="81"/>
        <v>1</v>
      </c>
      <c r="P622" s="10">
        <f t="shared" si="82"/>
        <v>300</v>
      </c>
      <c r="Q622" t="s">
        <v>8320</v>
      </c>
      <c r="R622" t="s">
        <v>8321</v>
      </c>
      <c r="S622" s="8">
        <f t="shared" si="83"/>
        <v>41831.716874999998</v>
      </c>
      <c r="T622" s="8" t="str">
        <f t="shared" si="84"/>
        <v>Jul</v>
      </c>
      <c r="U622" s="8" t="str">
        <f t="shared" si="85"/>
        <v>2014</v>
      </c>
      <c r="V622" s="8">
        <f t="shared" si="86"/>
        <v>41876.716874999998</v>
      </c>
      <c r="W622" s="8" t="str">
        <f t="shared" si="87"/>
        <v>Aug</v>
      </c>
      <c r="X622" s="8" t="str">
        <f t="shared" si="88"/>
        <v>2014</v>
      </c>
      <c r="Y622" s="7">
        <f t="shared" si="89"/>
        <v>14</v>
      </c>
    </row>
    <row r="623" spans="1:25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6">
        <f t="shared" si="81"/>
        <v>1.044</v>
      </c>
      <c r="P623" s="10">
        <f t="shared" si="82"/>
        <v>87</v>
      </c>
      <c r="Q623" t="s">
        <v>8320</v>
      </c>
      <c r="R623" t="s">
        <v>8321</v>
      </c>
      <c r="S623" s="8">
        <f t="shared" si="83"/>
        <v>42528.987696759257</v>
      </c>
      <c r="T623" s="8" t="str">
        <f t="shared" si="84"/>
        <v>Jun</v>
      </c>
      <c r="U623" s="8" t="str">
        <f t="shared" si="85"/>
        <v>2016</v>
      </c>
      <c r="V623" s="8">
        <f t="shared" si="86"/>
        <v>42558.987696759257</v>
      </c>
      <c r="W623" s="8" t="str">
        <f t="shared" si="87"/>
        <v>Jul</v>
      </c>
      <c r="X623" s="8" t="str">
        <f t="shared" si="88"/>
        <v>2016</v>
      </c>
      <c r="Y623" s="7">
        <f t="shared" si="89"/>
        <v>30</v>
      </c>
    </row>
    <row r="624" spans="1:25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6">
        <f t="shared" si="81"/>
        <v>5.6833333333333336</v>
      </c>
      <c r="P624" s="10">
        <f t="shared" si="82"/>
        <v>37.888888888888886</v>
      </c>
      <c r="Q624" t="s">
        <v>8320</v>
      </c>
      <c r="R624" t="s">
        <v>8321</v>
      </c>
      <c r="S624" s="8">
        <f t="shared" si="83"/>
        <v>42532.774745370371</v>
      </c>
      <c r="T624" s="8" t="str">
        <f t="shared" si="84"/>
        <v>Jun</v>
      </c>
      <c r="U624" s="8" t="str">
        <f t="shared" si="85"/>
        <v>2016</v>
      </c>
      <c r="V624" s="8">
        <f t="shared" si="86"/>
        <v>42552.774745370371</v>
      </c>
      <c r="W624" s="8" t="str">
        <f t="shared" si="87"/>
        <v>Jul</v>
      </c>
      <c r="X624" s="8" t="str">
        <f t="shared" si="88"/>
        <v>2016</v>
      </c>
      <c r="Y624" s="7">
        <f t="shared" si="89"/>
        <v>20</v>
      </c>
    </row>
    <row r="625" spans="1:25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6">
        <f t="shared" si="81"/>
        <v>0</v>
      </c>
      <c r="P625" s="10">
        <f t="shared" si="82"/>
        <v>0</v>
      </c>
      <c r="Q625" t="s">
        <v>8320</v>
      </c>
      <c r="R625" t="s">
        <v>8321</v>
      </c>
      <c r="S625" s="8">
        <f t="shared" si="83"/>
        <v>42122.009224537032</v>
      </c>
      <c r="T625" s="8" t="str">
        <f t="shared" si="84"/>
        <v>Apr</v>
      </c>
      <c r="U625" s="8" t="str">
        <f t="shared" si="85"/>
        <v>2015</v>
      </c>
      <c r="V625" s="8">
        <f t="shared" si="86"/>
        <v>42152.009224537032</v>
      </c>
      <c r="W625" s="8" t="str">
        <f t="shared" si="87"/>
        <v>May</v>
      </c>
      <c r="X625" s="8" t="str">
        <f t="shared" si="88"/>
        <v>2015</v>
      </c>
      <c r="Y625" s="7">
        <f t="shared" si="89"/>
        <v>30</v>
      </c>
    </row>
    <row r="626" spans="1:25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6">
        <f t="shared" si="81"/>
        <v>0</v>
      </c>
      <c r="P626" s="10">
        <f t="shared" si="82"/>
        <v>0</v>
      </c>
      <c r="Q626" t="s">
        <v>8320</v>
      </c>
      <c r="R626" t="s">
        <v>8321</v>
      </c>
      <c r="S626" s="8">
        <f t="shared" si="83"/>
        <v>42108.988900462966</v>
      </c>
      <c r="T626" s="8" t="str">
        <f t="shared" si="84"/>
        <v>Apr</v>
      </c>
      <c r="U626" s="8" t="str">
        <f t="shared" si="85"/>
        <v>2015</v>
      </c>
      <c r="V626" s="8">
        <f t="shared" si="86"/>
        <v>42138.988900462966</v>
      </c>
      <c r="W626" s="8" t="str">
        <f t="shared" si="87"/>
        <v>May</v>
      </c>
      <c r="X626" s="8" t="str">
        <f t="shared" si="88"/>
        <v>2015</v>
      </c>
      <c r="Y626" s="7">
        <f t="shared" si="89"/>
        <v>30</v>
      </c>
    </row>
    <row r="627" spans="1:25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6">
        <f t="shared" si="81"/>
        <v>0</v>
      </c>
      <c r="P627" s="10">
        <f t="shared" si="82"/>
        <v>0</v>
      </c>
      <c r="Q627" t="s">
        <v>8320</v>
      </c>
      <c r="R627" t="s">
        <v>8321</v>
      </c>
      <c r="S627" s="8">
        <f t="shared" si="83"/>
        <v>42790.895567129628</v>
      </c>
      <c r="T627" s="8" t="str">
        <f t="shared" si="84"/>
        <v>Feb</v>
      </c>
      <c r="U627" s="8" t="str">
        <f t="shared" si="85"/>
        <v>2017</v>
      </c>
      <c r="V627" s="8">
        <f t="shared" si="86"/>
        <v>42820.853900462964</v>
      </c>
      <c r="W627" s="8" t="str">
        <f t="shared" si="87"/>
        <v>Mar</v>
      </c>
      <c r="X627" s="8" t="str">
        <f t="shared" si="88"/>
        <v>2017</v>
      </c>
      <c r="Y627" s="7">
        <f t="shared" si="89"/>
        <v>29</v>
      </c>
    </row>
    <row r="628" spans="1:25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6">
        <f t="shared" si="81"/>
        <v>17.380000000000003</v>
      </c>
      <c r="P628" s="10">
        <f t="shared" si="82"/>
        <v>111.41025641025641</v>
      </c>
      <c r="Q628" t="s">
        <v>8320</v>
      </c>
      <c r="R628" t="s">
        <v>8321</v>
      </c>
      <c r="S628" s="8">
        <f t="shared" si="83"/>
        <v>42198.559479166666</v>
      </c>
      <c r="T628" s="8" t="str">
        <f t="shared" si="84"/>
        <v>Jul</v>
      </c>
      <c r="U628" s="8" t="str">
        <f t="shared" si="85"/>
        <v>2015</v>
      </c>
      <c r="V628" s="8">
        <f t="shared" si="86"/>
        <v>42231.556944444441</v>
      </c>
      <c r="W628" s="8" t="str">
        <f t="shared" si="87"/>
        <v>Aug</v>
      </c>
      <c r="X628" s="8" t="str">
        <f t="shared" si="88"/>
        <v>2015</v>
      </c>
      <c r="Y628" s="7">
        <f t="shared" si="89"/>
        <v>1</v>
      </c>
    </row>
    <row r="629" spans="1:25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6">
        <f t="shared" si="81"/>
        <v>0.02</v>
      </c>
      <c r="P629" s="10">
        <f t="shared" si="82"/>
        <v>90</v>
      </c>
      <c r="Q629" t="s">
        <v>8320</v>
      </c>
      <c r="R629" t="s">
        <v>8321</v>
      </c>
      <c r="S629" s="8">
        <f t="shared" si="83"/>
        <v>42384.306840277779</v>
      </c>
      <c r="T629" s="8" t="str">
        <f t="shared" si="84"/>
        <v>Jan</v>
      </c>
      <c r="U629" s="8" t="str">
        <f t="shared" si="85"/>
        <v>2016</v>
      </c>
      <c r="V629" s="8">
        <f t="shared" si="86"/>
        <v>42443.958333333328</v>
      </c>
      <c r="W629" s="8" t="str">
        <f t="shared" si="87"/>
        <v>Mar</v>
      </c>
      <c r="X629" s="8" t="str">
        <f t="shared" si="88"/>
        <v>2016</v>
      </c>
      <c r="Y629" s="7">
        <f t="shared" si="89"/>
        <v>28</v>
      </c>
    </row>
    <row r="630" spans="1:25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6">
        <f t="shared" si="81"/>
        <v>0</v>
      </c>
      <c r="P630" s="10">
        <f t="shared" si="82"/>
        <v>0</v>
      </c>
      <c r="Q630" t="s">
        <v>8320</v>
      </c>
      <c r="R630" t="s">
        <v>8321</v>
      </c>
      <c r="S630" s="8">
        <f t="shared" si="83"/>
        <v>41803.692789351851</v>
      </c>
      <c r="T630" s="8" t="str">
        <f t="shared" si="84"/>
        <v>Jun</v>
      </c>
      <c r="U630" s="8" t="str">
        <f t="shared" si="85"/>
        <v>2014</v>
      </c>
      <c r="V630" s="8">
        <f t="shared" si="86"/>
        <v>41833.692789351851</v>
      </c>
      <c r="W630" s="8" t="str">
        <f t="shared" si="87"/>
        <v>Jul</v>
      </c>
      <c r="X630" s="8" t="str">
        <f t="shared" si="88"/>
        <v>2014</v>
      </c>
      <c r="Y630" s="7">
        <f t="shared" si="89"/>
        <v>30</v>
      </c>
    </row>
    <row r="631" spans="1:25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6">
        <f t="shared" si="81"/>
        <v>0.17500000000000002</v>
      </c>
      <c r="P631" s="10">
        <f t="shared" si="82"/>
        <v>116.66666666666667</v>
      </c>
      <c r="Q631" t="s">
        <v>8320</v>
      </c>
      <c r="R631" t="s">
        <v>8321</v>
      </c>
      <c r="S631" s="8">
        <f t="shared" si="83"/>
        <v>42474.637824074074</v>
      </c>
      <c r="T631" s="8" t="str">
        <f t="shared" si="84"/>
        <v>Apr</v>
      </c>
      <c r="U631" s="8" t="str">
        <f t="shared" si="85"/>
        <v>2016</v>
      </c>
      <c r="V631" s="8">
        <f t="shared" si="86"/>
        <v>42504.637824074074</v>
      </c>
      <c r="W631" s="8" t="str">
        <f t="shared" si="87"/>
        <v>May</v>
      </c>
      <c r="X631" s="8" t="str">
        <f t="shared" si="88"/>
        <v>2016</v>
      </c>
      <c r="Y631" s="7">
        <f t="shared" si="89"/>
        <v>30</v>
      </c>
    </row>
    <row r="632" spans="1:25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6">
        <f t="shared" si="81"/>
        <v>8.3340278356529712E-2</v>
      </c>
      <c r="P632" s="10">
        <f t="shared" si="82"/>
        <v>10</v>
      </c>
      <c r="Q632" t="s">
        <v>8320</v>
      </c>
      <c r="R632" t="s">
        <v>8321</v>
      </c>
      <c r="S632" s="8">
        <f t="shared" si="83"/>
        <v>42223.619456018518</v>
      </c>
      <c r="T632" s="8" t="str">
        <f t="shared" si="84"/>
        <v>Aug</v>
      </c>
      <c r="U632" s="8" t="str">
        <f t="shared" si="85"/>
        <v>2015</v>
      </c>
      <c r="V632" s="8">
        <f t="shared" si="86"/>
        <v>42253.215277777781</v>
      </c>
      <c r="W632" s="8" t="str">
        <f t="shared" si="87"/>
        <v>Sep</v>
      </c>
      <c r="X632" s="8" t="str">
        <f t="shared" si="88"/>
        <v>2015</v>
      </c>
      <c r="Y632" s="7">
        <f t="shared" si="89"/>
        <v>29</v>
      </c>
    </row>
    <row r="633" spans="1:25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6">
        <f t="shared" si="81"/>
        <v>1.38</v>
      </c>
      <c r="P633" s="10">
        <f t="shared" si="82"/>
        <v>76.666666666666671</v>
      </c>
      <c r="Q633" t="s">
        <v>8320</v>
      </c>
      <c r="R633" t="s">
        <v>8321</v>
      </c>
      <c r="S633" s="8">
        <f t="shared" si="83"/>
        <v>42489.772326388891</v>
      </c>
      <c r="T633" s="8" t="str">
        <f t="shared" si="84"/>
        <v>Apr</v>
      </c>
      <c r="U633" s="8" t="str">
        <f t="shared" si="85"/>
        <v>2016</v>
      </c>
      <c r="V633" s="8">
        <f t="shared" si="86"/>
        <v>42518.772326388891</v>
      </c>
      <c r="W633" s="8" t="str">
        <f t="shared" si="87"/>
        <v>May</v>
      </c>
      <c r="X633" s="8" t="str">
        <f t="shared" si="88"/>
        <v>2016</v>
      </c>
      <c r="Y633" s="7">
        <f t="shared" si="89"/>
        <v>29</v>
      </c>
    </row>
    <row r="634" spans="1:25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6">
        <f t="shared" si="81"/>
        <v>0</v>
      </c>
      <c r="P634" s="10">
        <f t="shared" si="82"/>
        <v>0</v>
      </c>
      <c r="Q634" t="s">
        <v>8320</v>
      </c>
      <c r="R634" t="s">
        <v>8321</v>
      </c>
      <c r="S634" s="8">
        <f t="shared" si="83"/>
        <v>42303.659317129626</v>
      </c>
      <c r="T634" s="8" t="str">
        <f t="shared" si="84"/>
        <v>Oct</v>
      </c>
      <c r="U634" s="8" t="str">
        <f t="shared" si="85"/>
        <v>2015</v>
      </c>
      <c r="V634" s="8">
        <f t="shared" si="86"/>
        <v>42333.700983796298</v>
      </c>
      <c r="W634" s="8" t="str">
        <f t="shared" si="87"/>
        <v>Nov</v>
      </c>
      <c r="X634" s="8" t="str">
        <f t="shared" si="88"/>
        <v>2015</v>
      </c>
      <c r="Y634" s="7">
        <f t="shared" si="89"/>
        <v>30</v>
      </c>
    </row>
    <row r="635" spans="1:25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6">
        <f t="shared" si="81"/>
        <v>12.45</v>
      </c>
      <c r="P635" s="10">
        <f t="shared" si="82"/>
        <v>49.8</v>
      </c>
      <c r="Q635" t="s">
        <v>8320</v>
      </c>
      <c r="R635" t="s">
        <v>8321</v>
      </c>
      <c r="S635" s="8">
        <f t="shared" si="83"/>
        <v>42507.29932870371</v>
      </c>
      <c r="T635" s="8" t="str">
        <f t="shared" si="84"/>
        <v>May</v>
      </c>
      <c r="U635" s="8" t="str">
        <f t="shared" si="85"/>
        <v>2016</v>
      </c>
      <c r="V635" s="8">
        <f t="shared" si="86"/>
        <v>42538.958333333328</v>
      </c>
      <c r="W635" s="8" t="str">
        <f t="shared" si="87"/>
        <v>Jun</v>
      </c>
      <c r="X635" s="8" t="str">
        <f t="shared" si="88"/>
        <v>2016</v>
      </c>
      <c r="Y635" s="7">
        <f t="shared" si="89"/>
        <v>31</v>
      </c>
    </row>
    <row r="636" spans="1:25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6">
        <f t="shared" si="81"/>
        <v>0.02</v>
      </c>
      <c r="P636" s="10">
        <f t="shared" si="82"/>
        <v>1</v>
      </c>
      <c r="Q636" t="s">
        <v>8320</v>
      </c>
      <c r="R636" t="s">
        <v>8321</v>
      </c>
      <c r="S636" s="8">
        <f t="shared" si="83"/>
        <v>42031.928576388891</v>
      </c>
      <c r="T636" s="8" t="str">
        <f t="shared" si="84"/>
        <v>Jan</v>
      </c>
      <c r="U636" s="8" t="str">
        <f t="shared" si="85"/>
        <v>2015</v>
      </c>
      <c r="V636" s="8">
        <f t="shared" si="86"/>
        <v>42061.928576388891</v>
      </c>
      <c r="W636" s="8" t="str">
        <f t="shared" si="87"/>
        <v>Feb</v>
      </c>
      <c r="X636" s="8" t="str">
        <f t="shared" si="88"/>
        <v>2015</v>
      </c>
      <c r="Y636" s="7">
        <f t="shared" si="89"/>
        <v>30</v>
      </c>
    </row>
    <row r="637" spans="1:25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6">
        <f t="shared" si="81"/>
        <v>8.0000000000000002E-3</v>
      </c>
      <c r="P637" s="10">
        <f t="shared" si="82"/>
        <v>2</v>
      </c>
      <c r="Q637" t="s">
        <v>8320</v>
      </c>
      <c r="R637" t="s">
        <v>8321</v>
      </c>
      <c r="S637" s="8">
        <f t="shared" si="83"/>
        <v>42076.092152777783</v>
      </c>
      <c r="T637" s="8" t="str">
        <f t="shared" si="84"/>
        <v>Mar</v>
      </c>
      <c r="U637" s="8" t="str">
        <f t="shared" si="85"/>
        <v>2015</v>
      </c>
      <c r="V637" s="8">
        <f t="shared" si="86"/>
        <v>42106.092152777783</v>
      </c>
      <c r="W637" s="8" t="str">
        <f t="shared" si="87"/>
        <v>Apr</v>
      </c>
      <c r="X637" s="8" t="str">
        <f t="shared" si="88"/>
        <v>2015</v>
      </c>
      <c r="Y637" s="7">
        <f t="shared" si="89"/>
        <v>30</v>
      </c>
    </row>
    <row r="638" spans="1:25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6">
        <f t="shared" si="81"/>
        <v>0.2</v>
      </c>
      <c r="P638" s="10">
        <f t="shared" si="82"/>
        <v>4</v>
      </c>
      <c r="Q638" t="s">
        <v>8320</v>
      </c>
      <c r="R638" t="s">
        <v>8321</v>
      </c>
      <c r="S638" s="8">
        <f t="shared" si="83"/>
        <v>42131.455439814818</v>
      </c>
      <c r="T638" s="8" t="str">
        <f t="shared" si="84"/>
        <v>May</v>
      </c>
      <c r="U638" s="8" t="str">
        <f t="shared" si="85"/>
        <v>2015</v>
      </c>
      <c r="V638" s="8">
        <f t="shared" si="86"/>
        <v>42161.44930555555</v>
      </c>
      <c r="W638" s="8" t="str">
        <f t="shared" si="87"/>
        <v>Jun</v>
      </c>
      <c r="X638" s="8" t="str">
        <f t="shared" si="88"/>
        <v>2015</v>
      </c>
      <c r="Y638" s="7">
        <f t="shared" si="89"/>
        <v>29</v>
      </c>
    </row>
    <row r="639" spans="1:25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6">
        <f t="shared" si="81"/>
        <v>0</v>
      </c>
      <c r="P639" s="10">
        <f t="shared" si="82"/>
        <v>0</v>
      </c>
      <c r="Q639" t="s">
        <v>8320</v>
      </c>
      <c r="R639" t="s">
        <v>8321</v>
      </c>
      <c r="S639" s="8">
        <f t="shared" si="83"/>
        <v>42762.962013888886</v>
      </c>
      <c r="T639" s="8" t="str">
        <f t="shared" si="84"/>
        <v>Jan</v>
      </c>
      <c r="U639" s="8" t="str">
        <f t="shared" si="85"/>
        <v>2017</v>
      </c>
      <c r="V639" s="8">
        <f t="shared" si="86"/>
        <v>42791.961111111115</v>
      </c>
      <c r="W639" s="8" t="str">
        <f t="shared" si="87"/>
        <v>Feb</v>
      </c>
      <c r="X639" s="8" t="str">
        <f t="shared" si="88"/>
        <v>2017</v>
      </c>
      <c r="Y639" s="7">
        <f t="shared" si="89"/>
        <v>28</v>
      </c>
    </row>
    <row r="640" spans="1:25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6">
        <f t="shared" si="81"/>
        <v>9.0000000000000011E-3</v>
      </c>
      <c r="P640" s="10">
        <f t="shared" si="82"/>
        <v>3</v>
      </c>
      <c r="Q640" t="s">
        <v>8320</v>
      </c>
      <c r="R640" t="s">
        <v>8321</v>
      </c>
      <c r="S640" s="8">
        <f t="shared" si="83"/>
        <v>42759.593310185184</v>
      </c>
      <c r="T640" s="8" t="str">
        <f t="shared" si="84"/>
        <v>Jan</v>
      </c>
      <c r="U640" s="8" t="str">
        <f t="shared" si="85"/>
        <v>2017</v>
      </c>
      <c r="V640" s="8">
        <f t="shared" si="86"/>
        <v>42819.55164351852</v>
      </c>
      <c r="W640" s="8" t="str">
        <f t="shared" si="87"/>
        <v>Mar</v>
      </c>
      <c r="X640" s="8" t="str">
        <f t="shared" si="88"/>
        <v>2017</v>
      </c>
      <c r="Y640" s="7">
        <f t="shared" si="89"/>
        <v>28</v>
      </c>
    </row>
    <row r="641" spans="1:25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6">
        <f t="shared" si="81"/>
        <v>9.9999999999999991E-5</v>
      </c>
      <c r="P641" s="10">
        <f t="shared" si="82"/>
        <v>1</v>
      </c>
      <c r="Q641" t="s">
        <v>8320</v>
      </c>
      <c r="R641" t="s">
        <v>8321</v>
      </c>
      <c r="S641" s="8">
        <f t="shared" si="83"/>
        <v>41865.583275462966</v>
      </c>
      <c r="T641" s="8" t="str">
        <f t="shared" si="84"/>
        <v>Aug</v>
      </c>
      <c r="U641" s="8" t="str">
        <f t="shared" si="85"/>
        <v>2014</v>
      </c>
      <c r="V641" s="8">
        <f t="shared" si="86"/>
        <v>41925.583275462966</v>
      </c>
      <c r="W641" s="8" t="str">
        <f t="shared" si="87"/>
        <v>Oct</v>
      </c>
      <c r="X641" s="8" t="str">
        <f t="shared" si="88"/>
        <v>2014</v>
      </c>
      <c r="Y641" s="7">
        <f t="shared" si="89"/>
        <v>29</v>
      </c>
    </row>
    <row r="642" spans="1:25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6">
        <f t="shared" si="81"/>
        <v>144.28571428571428</v>
      </c>
      <c r="P642" s="10">
        <f t="shared" si="82"/>
        <v>50.5</v>
      </c>
      <c r="Q642" t="s">
        <v>8320</v>
      </c>
      <c r="R642" t="s">
        <v>8322</v>
      </c>
      <c r="S642" s="8">
        <f t="shared" si="83"/>
        <v>42683.420312500006</v>
      </c>
      <c r="T642" s="8" t="str">
        <f t="shared" si="84"/>
        <v>Nov</v>
      </c>
      <c r="U642" s="8" t="str">
        <f t="shared" si="85"/>
        <v>2016</v>
      </c>
      <c r="V642" s="8">
        <f t="shared" si="86"/>
        <v>42698.958333333328</v>
      </c>
      <c r="W642" s="8" t="str">
        <f t="shared" si="87"/>
        <v>Nov</v>
      </c>
      <c r="X642" s="8" t="str">
        <f t="shared" si="88"/>
        <v>2016</v>
      </c>
      <c r="Y642" s="7">
        <f t="shared" si="89"/>
        <v>15</v>
      </c>
    </row>
    <row r="643" spans="1:25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6">
        <f t="shared" ref="O643:O706" si="90">E643/D643*100</f>
        <v>119.16249999999999</v>
      </c>
      <c r="P643" s="10">
        <f t="shared" ref="P643:P706" si="91">IFERROR(E643/L643,0)</f>
        <v>151.31746031746033</v>
      </c>
      <c r="Q643" t="s">
        <v>8320</v>
      </c>
      <c r="R643" t="s">
        <v>8322</v>
      </c>
      <c r="S643" s="8">
        <f t="shared" ref="S643:S706" si="92">(((J643/60)/60)/24)+DATE(1970,1,1)</f>
        <v>42199.57</v>
      </c>
      <c r="T643" s="8" t="str">
        <f t="shared" ref="T643:T706" si="93">TEXT(S643,"MMM")</f>
        <v>Jul</v>
      </c>
      <c r="U643" s="8" t="str">
        <f t="shared" ref="U643:U706" si="94">TEXT(S643,"YYYY")</f>
        <v>2015</v>
      </c>
      <c r="V643" s="8">
        <f t="shared" ref="V643:V706" si="95">(((I643/60)/60)/24)+DATE(1970,1,1)</f>
        <v>42229.57</v>
      </c>
      <c r="W643" s="8" t="str">
        <f t="shared" ref="W643:W706" si="96">TEXT(V643,"MMM")</f>
        <v>Aug</v>
      </c>
      <c r="X643" s="8" t="str">
        <f t="shared" ref="X643:X706" si="97">TEXT(V643,"YYYY")</f>
        <v>2015</v>
      </c>
      <c r="Y643" s="7">
        <f t="shared" ref="Y643:Y706" si="98">DAY(V643-S643)</f>
        <v>30</v>
      </c>
    </row>
    <row r="644" spans="1:25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6">
        <f t="shared" si="90"/>
        <v>1460.4850000000001</v>
      </c>
      <c r="P644" s="10">
        <f t="shared" si="91"/>
        <v>134.3592456301748</v>
      </c>
      <c r="Q644" t="s">
        <v>8320</v>
      </c>
      <c r="R644" t="s">
        <v>8322</v>
      </c>
      <c r="S644" s="8">
        <f t="shared" si="92"/>
        <v>42199.651319444441</v>
      </c>
      <c r="T644" s="8" t="str">
        <f t="shared" si="93"/>
        <v>Jul</v>
      </c>
      <c r="U644" s="8" t="str">
        <f t="shared" si="94"/>
        <v>2015</v>
      </c>
      <c r="V644" s="8">
        <f t="shared" si="95"/>
        <v>42235.651319444441</v>
      </c>
      <c r="W644" s="8" t="str">
        <f t="shared" si="96"/>
        <v>Aug</v>
      </c>
      <c r="X644" s="8" t="str">
        <f t="shared" si="97"/>
        <v>2015</v>
      </c>
      <c r="Y644" s="7">
        <f t="shared" si="98"/>
        <v>5</v>
      </c>
    </row>
    <row r="645" spans="1:25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6">
        <f t="shared" si="90"/>
        <v>105.80799999999999</v>
      </c>
      <c r="P645" s="10">
        <f t="shared" si="91"/>
        <v>174.02631578947367</v>
      </c>
      <c r="Q645" t="s">
        <v>8320</v>
      </c>
      <c r="R645" t="s">
        <v>8322</v>
      </c>
      <c r="S645" s="8">
        <f t="shared" si="92"/>
        <v>42100.642071759255</v>
      </c>
      <c r="T645" s="8" t="str">
        <f t="shared" si="93"/>
        <v>Apr</v>
      </c>
      <c r="U645" s="8" t="str">
        <f t="shared" si="94"/>
        <v>2015</v>
      </c>
      <c r="V645" s="8">
        <f t="shared" si="95"/>
        <v>42155.642071759255</v>
      </c>
      <c r="W645" s="8" t="str">
        <f t="shared" si="96"/>
        <v>May</v>
      </c>
      <c r="X645" s="8" t="str">
        <f t="shared" si="97"/>
        <v>2015</v>
      </c>
      <c r="Y645" s="7">
        <f t="shared" si="98"/>
        <v>24</v>
      </c>
    </row>
    <row r="646" spans="1:25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6">
        <f t="shared" si="90"/>
        <v>300.11791999999997</v>
      </c>
      <c r="P646" s="10">
        <f t="shared" si="91"/>
        <v>73.486268364348675</v>
      </c>
      <c r="Q646" t="s">
        <v>8320</v>
      </c>
      <c r="R646" t="s">
        <v>8322</v>
      </c>
      <c r="S646" s="8">
        <f t="shared" si="92"/>
        <v>41898.665960648148</v>
      </c>
      <c r="T646" s="8" t="str">
        <f t="shared" si="93"/>
        <v>Sep</v>
      </c>
      <c r="U646" s="8" t="str">
        <f t="shared" si="94"/>
        <v>2014</v>
      </c>
      <c r="V646" s="8">
        <f t="shared" si="95"/>
        <v>41941.041666666664</v>
      </c>
      <c r="W646" s="8" t="str">
        <f t="shared" si="96"/>
        <v>Oct</v>
      </c>
      <c r="X646" s="8" t="str">
        <f t="shared" si="97"/>
        <v>2014</v>
      </c>
      <c r="Y646" s="7">
        <f t="shared" si="98"/>
        <v>11</v>
      </c>
    </row>
    <row r="647" spans="1:25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6">
        <f t="shared" si="90"/>
        <v>278.7</v>
      </c>
      <c r="P647" s="10">
        <f t="shared" si="91"/>
        <v>23.518987341772153</v>
      </c>
      <c r="Q647" t="s">
        <v>8320</v>
      </c>
      <c r="R647" t="s">
        <v>8322</v>
      </c>
      <c r="S647" s="8">
        <f t="shared" si="92"/>
        <v>42564.026319444441</v>
      </c>
      <c r="T647" s="8" t="str">
        <f t="shared" si="93"/>
        <v>Jul</v>
      </c>
      <c r="U647" s="8" t="str">
        <f t="shared" si="94"/>
        <v>2016</v>
      </c>
      <c r="V647" s="8">
        <f t="shared" si="95"/>
        <v>42594.026319444441</v>
      </c>
      <c r="W647" s="8" t="str">
        <f t="shared" si="96"/>
        <v>Aug</v>
      </c>
      <c r="X647" s="8" t="str">
        <f t="shared" si="97"/>
        <v>2016</v>
      </c>
      <c r="Y647" s="7">
        <f t="shared" si="98"/>
        <v>30</v>
      </c>
    </row>
    <row r="648" spans="1:25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6">
        <f t="shared" si="90"/>
        <v>131.87625</v>
      </c>
      <c r="P648" s="10">
        <f t="shared" si="91"/>
        <v>39.074444444444445</v>
      </c>
      <c r="Q648" t="s">
        <v>8320</v>
      </c>
      <c r="R648" t="s">
        <v>8322</v>
      </c>
      <c r="S648" s="8">
        <f t="shared" si="92"/>
        <v>41832.852627314816</v>
      </c>
      <c r="T648" s="8" t="str">
        <f t="shared" si="93"/>
        <v>Jul</v>
      </c>
      <c r="U648" s="8" t="str">
        <f t="shared" si="94"/>
        <v>2014</v>
      </c>
      <c r="V648" s="8">
        <f t="shared" si="95"/>
        <v>41862.852627314816</v>
      </c>
      <c r="W648" s="8" t="str">
        <f t="shared" si="96"/>
        <v>Aug</v>
      </c>
      <c r="X648" s="8" t="str">
        <f t="shared" si="97"/>
        <v>2014</v>
      </c>
      <c r="Y648" s="7">
        <f t="shared" si="98"/>
        <v>30</v>
      </c>
    </row>
    <row r="649" spans="1:25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6">
        <f t="shared" si="90"/>
        <v>107.05</v>
      </c>
      <c r="P649" s="10">
        <f t="shared" si="91"/>
        <v>125.94117647058823</v>
      </c>
      <c r="Q649" t="s">
        <v>8320</v>
      </c>
      <c r="R649" t="s">
        <v>8322</v>
      </c>
      <c r="S649" s="8">
        <f t="shared" si="92"/>
        <v>42416.767928240741</v>
      </c>
      <c r="T649" s="8" t="str">
        <f t="shared" si="93"/>
        <v>Feb</v>
      </c>
      <c r="U649" s="8" t="str">
        <f t="shared" si="94"/>
        <v>2016</v>
      </c>
      <c r="V649" s="8">
        <f t="shared" si="95"/>
        <v>42446.726261574076</v>
      </c>
      <c r="W649" s="8" t="str">
        <f t="shared" si="96"/>
        <v>Mar</v>
      </c>
      <c r="X649" s="8" t="str">
        <f t="shared" si="97"/>
        <v>2016</v>
      </c>
      <c r="Y649" s="7">
        <f t="shared" si="98"/>
        <v>29</v>
      </c>
    </row>
    <row r="650" spans="1:25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6">
        <f t="shared" si="90"/>
        <v>126.82285714285715</v>
      </c>
      <c r="P650" s="10">
        <f t="shared" si="91"/>
        <v>1644</v>
      </c>
      <c r="Q650" t="s">
        <v>8320</v>
      </c>
      <c r="R650" t="s">
        <v>8322</v>
      </c>
      <c r="S650" s="8">
        <f t="shared" si="92"/>
        <v>41891.693379629629</v>
      </c>
      <c r="T650" s="8" t="str">
        <f t="shared" si="93"/>
        <v>Sep</v>
      </c>
      <c r="U650" s="8" t="str">
        <f t="shared" si="94"/>
        <v>2014</v>
      </c>
      <c r="V650" s="8">
        <f t="shared" si="95"/>
        <v>41926.693379629629</v>
      </c>
      <c r="W650" s="8" t="str">
        <f t="shared" si="96"/>
        <v>Oct</v>
      </c>
      <c r="X650" s="8" t="str">
        <f t="shared" si="97"/>
        <v>2014</v>
      </c>
      <c r="Y650" s="7">
        <f t="shared" si="98"/>
        <v>4</v>
      </c>
    </row>
    <row r="651" spans="1:25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6">
        <f t="shared" si="90"/>
        <v>139.96</v>
      </c>
      <c r="P651" s="10">
        <f t="shared" si="91"/>
        <v>42.670731707317074</v>
      </c>
      <c r="Q651" t="s">
        <v>8320</v>
      </c>
      <c r="R651" t="s">
        <v>8322</v>
      </c>
      <c r="S651" s="8">
        <f t="shared" si="92"/>
        <v>41877.912187499998</v>
      </c>
      <c r="T651" s="8" t="str">
        <f t="shared" si="93"/>
        <v>Aug</v>
      </c>
      <c r="U651" s="8" t="str">
        <f t="shared" si="94"/>
        <v>2014</v>
      </c>
      <c r="V651" s="8">
        <f t="shared" si="95"/>
        <v>41898.912187499998</v>
      </c>
      <c r="W651" s="8" t="str">
        <f t="shared" si="96"/>
        <v>Sep</v>
      </c>
      <c r="X651" s="8" t="str">
        <f t="shared" si="97"/>
        <v>2014</v>
      </c>
      <c r="Y651" s="7">
        <f t="shared" si="98"/>
        <v>21</v>
      </c>
    </row>
    <row r="652" spans="1:25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6">
        <f t="shared" si="90"/>
        <v>112.4</v>
      </c>
      <c r="P652" s="10">
        <f t="shared" si="91"/>
        <v>35.125</v>
      </c>
      <c r="Q652" t="s">
        <v>8320</v>
      </c>
      <c r="R652" t="s">
        <v>8322</v>
      </c>
      <c r="S652" s="8">
        <f t="shared" si="92"/>
        <v>41932.036851851852</v>
      </c>
      <c r="T652" s="8" t="str">
        <f t="shared" si="93"/>
        <v>Oct</v>
      </c>
      <c r="U652" s="8" t="str">
        <f t="shared" si="94"/>
        <v>2014</v>
      </c>
      <c r="V652" s="8">
        <f t="shared" si="95"/>
        <v>41992.078518518523</v>
      </c>
      <c r="W652" s="8" t="str">
        <f t="shared" si="96"/>
        <v>Dec</v>
      </c>
      <c r="X652" s="8" t="str">
        <f t="shared" si="97"/>
        <v>2014</v>
      </c>
      <c r="Y652" s="7">
        <f t="shared" si="98"/>
        <v>29</v>
      </c>
    </row>
    <row r="653" spans="1:25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6">
        <f t="shared" si="90"/>
        <v>100.52799999999999</v>
      </c>
      <c r="P653" s="10">
        <f t="shared" si="91"/>
        <v>239.35238095238094</v>
      </c>
      <c r="Q653" t="s">
        <v>8320</v>
      </c>
      <c r="R653" t="s">
        <v>8322</v>
      </c>
      <c r="S653" s="8">
        <f t="shared" si="92"/>
        <v>41956.017488425925</v>
      </c>
      <c r="T653" s="8" t="str">
        <f t="shared" si="93"/>
        <v>Nov</v>
      </c>
      <c r="U653" s="8" t="str">
        <f t="shared" si="94"/>
        <v>2014</v>
      </c>
      <c r="V653" s="8">
        <f t="shared" si="95"/>
        <v>41986.017488425925</v>
      </c>
      <c r="W653" s="8" t="str">
        <f t="shared" si="96"/>
        <v>Dec</v>
      </c>
      <c r="X653" s="8" t="str">
        <f t="shared" si="97"/>
        <v>2014</v>
      </c>
      <c r="Y653" s="7">
        <f t="shared" si="98"/>
        <v>30</v>
      </c>
    </row>
    <row r="654" spans="1:25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6">
        <f t="shared" si="90"/>
        <v>100.46666666666665</v>
      </c>
      <c r="P654" s="10">
        <f t="shared" si="91"/>
        <v>107.64285714285714</v>
      </c>
      <c r="Q654" t="s">
        <v>8320</v>
      </c>
      <c r="R654" t="s">
        <v>8322</v>
      </c>
      <c r="S654" s="8">
        <f t="shared" si="92"/>
        <v>42675.690393518518</v>
      </c>
      <c r="T654" s="8" t="str">
        <f t="shared" si="93"/>
        <v>Nov</v>
      </c>
      <c r="U654" s="8" t="str">
        <f t="shared" si="94"/>
        <v>2016</v>
      </c>
      <c r="V654" s="8">
        <f t="shared" si="95"/>
        <v>42705.732060185182</v>
      </c>
      <c r="W654" s="8" t="str">
        <f t="shared" si="96"/>
        <v>Dec</v>
      </c>
      <c r="X654" s="8" t="str">
        <f t="shared" si="97"/>
        <v>2016</v>
      </c>
      <c r="Y654" s="7">
        <f t="shared" si="98"/>
        <v>30</v>
      </c>
    </row>
    <row r="655" spans="1:25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6">
        <f t="shared" si="90"/>
        <v>141.446</v>
      </c>
      <c r="P655" s="10">
        <f t="shared" si="91"/>
        <v>95.830623306233065</v>
      </c>
      <c r="Q655" t="s">
        <v>8320</v>
      </c>
      <c r="R655" t="s">
        <v>8322</v>
      </c>
      <c r="S655" s="8">
        <f t="shared" si="92"/>
        <v>42199.618518518517</v>
      </c>
      <c r="T655" s="8" t="str">
        <f t="shared" si="93"/>
        <v>Jul</v>
      </c>
      <c r="U655" s="8" t="str">
        <f t="shared" si="94"/>
        <v>2015</v>
      </c>
      <c r="V655" s="8">
        <f t="shared" si="95"/>
        <v>42236.618518518517</v>
      </c>
      <c r="W655" s="8" t="str">
        <f t="shared" si="96"/>
        <v>Aug</v>
      </c>
      <c r="X655" s="8" t="str">
        <f t="shared" si="97"/>
        <v>2015</v>
      </c>
      <c r="Y655" s="7">
        <f t="shared" si="98"/>
        <v>6</v>
      </c>
    </row>
    <row r="656" spans="1:25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6">
        <f t="shared" si="90"/>
        <v>267.29166666666669</v>
      </c>
      <c r="P656" s="10">
        <f t="shared" si="91"/>
        <v>31.663376110562684</v>
      </c>
      <c r="Q656" t="s">
        <v>8320</v>
      </c>
      <c r="R656" t="s">
        <v>8322</v>
      </c>
      <c r="S656" s="8">
        <f t="shared" si="92"/>
        <v>42163.957326388889</v>
      </c>
      <c r="T656" s="8" t="str">
        <f t="shared" si="93"/>
        <v>Jun</v>
      </c>
      <c r="U656" s="8" t="str">
        <f t="shared" si="94"/>
        <v>2015</v>
      </c>
      <c r="V656" s="8">
        <f t="shared" si="95"/>
        <v>42193.957326388889</v>
      </c>
      <c r="W656" s="8" t="str">
        <f t="shared" si="96"/>
        <v>Jul</v>
      </c>
      <c r="X656" s="8" t="str">
        <f t="shared" si="97"/>
        <v>2015</v>
      </c>
      <c r="Y656" s="7">
        <f t="shared" si="98"/>
        <v>30</v>
      </c>
    </row>
    <row r="657" spans="1:25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6">
        <f t="shared" si="90"/>
        <v>146.88749999999999</v>
      </c>
      <c r="P657" s="10">
        <f t="shared" si="91"/>
        <v>42.886861313868614</v>
      </c>
      <c r="Q657" t="s">
        <v>8320</v>
      </c>
      <c r="R657" t="s">
        <v>8322</v>
      </c>
      <c r="S657" s="8">
        <f t="shared" si="92"/>
        <v>42045.957314814819</v>
      </c>
      <c r="T657" s="8" t="str">
        <f t="shared" si="93"/>
        <v>Feb</v>
      </c>
      <c r="U657" s="8" t="str">
        <f t="shared" si="94"/>
        <v>2015</v>
      </c>
      <c r="V657" s="8">
        <f t="shared" si="95"/>
        <v>42075.915648148148</v>
      </c>
      <c r="W657" s="8" t="str">
        <f t="shared" si="96"/>
        <v>Mar</v>
      </c>
      <c r="X657" s="8" t="str">
        <f t="shared" si="97"/>
        <v>2015</v>
      </c>
      <c r="Y657" s="7">
        <f t="shared" si="98"/>
        <v>29</v>
      </c>
    </row>
    <row r="658" spans="1:25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6">
        <f t="shared" si="90"/>
        <v>213.56</v>
      </c>
      <c r="P658" s="10">
        <f t="shared" si="91"/>
        <v>122.73563218390805</v>
      </c>
      <c r="Q658" t="s">
        <v>8320</v>
      </c>
      <c r="R658" t="s">
        <v>8322</v>
      </c>
      <c r="S658" s="8">
        <f t="shared" si="92"/>
        <v>42417.804618055554</v>
      </c>
      <c r="T658" s="8" t="str">
        <f t="shared" si="93"/>
        <v>Feb</v>
      </c>
      <c r="U658" s="8" t="str">
        <f t="shared" si="94"/>
        <v>2016</v>
      </c>
      <c r="V658" s="8">
        <f t="shared" si="95"/>
        <v>42477.762951388882</v>
      </c>
      <c r="W658" s="8" t="str">
        <f t="shared" si="96"/>
        <v>Apr</v>
      </c>
      <c r="X658" s="8" t="str">
        <f t="shared" si="97"/>
        <v>2016</v>
      </c>
      <c r="Y658" s="7">
        <f t="shared" si="98"/>
        <v>28</v>
      </c>
    </row>
    <row r="659" spans="1:25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6">
        <f t="shared" si="90"/>
        <v>125.69999999999999</v>
      </c>
      <c r="P659" s="10">
        <f t="shared" si="91"/>
        <v>190.45454545454547</v>
      </c>
      <c r="Q659" t="s">
        <v>8320</v>
      </c>
      <c r="R659" t="s">
        <v>8322</v>
      </c>
      <c r="S659" s="8">
        <f t="shared" si="92"/>
        <v>42331.84574074074</v>
      </c>
      <c r="T659" s="8" t="str">
        <f t="shared" si="93"/>
        <v>Nov</v>
      </c>
      <c r="U659" s="8" t="str">
        <f t="shared" si="94"/>
        <v>2015</v>
      </c>
      <c r="V659" s="8">
        <f t="shared" si="95"/>
        <v>42361.84574074074</v>
      </c>
      <c r="W659" s="8" t="str">
        <f t="shared" si="96"/>
        <v>Dec</v>
      </c>
      <c r="X659" s="8" t="str">
        <f t="shared" si="97"/>
        <v>2015</v>
      </c>
      <c r="Y659" s="7">
        <f t="shared" si="98"/>
        <v>30</v>
      </c>
    </row>
    <row r="660" spans="1:25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6">
        <f t="shared" si="90"/>
        <v>104.46206037108834</v>
      </c>
      <c r="P660" s="10">
        <f t="shared" si="91"/>
        <v>109.33695652173913</v>
      </c>
      <c r="Q660" t="s">
        <v>8320</v>
      </c>
      <c r="R660" t="s">
        <v>8322</v>
      </c>
      <c r="S660" s="8">
        <f t="shared" si="92"/>
        <v>42179.160752314812</v>
      </c>
      <c r="T660" s="8" t="str">
        <f t="shared" si="93"/>
        <v>Jun</v>
      </c>
      <c r="U660" s="8" t="str">
        <f t="shared" si="94"/>
        <v>2015</v>
      </c>
      <c r="V660" s="8">
        <f t="shared" si="95"/>
        <v>42211.75</v>
      </c>
      <c r="W660" s="8" t="str">
        <f t="shared" si="96"/>
        <v>Jul</v>
      </c>
      <c r="X660" s="8" t="str">
        <f t="shared" si="97"/>
        <v>2015</v>
      </c>
      <c r="Y660" s="7">
        <f t="shared" si="98"/>
        <v>1</v>
      </c>
    </row>
    <row r="661" spans="1:25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6">
        <f t="shared" si="90"/>
        <v>100.56666666666668</v>
      </c>
      <c r="P661" s="10">
        <f t="shared" si="91"/>
        <v>143.66666666666666</v>
      </c>
      <c r="Q661" t="s">
        <v>8320</v>
      </c>
      <c r="R661" t="s">
        <v>8322</v>
      </c>
      <c r="S661" s="8">
        <f t="shared" si="92"/>
        <v>42209.593692129631</v>
      </c>
      <c r="T661" s="8" t="str">
        <f t="shared" si="93"/>
        <v>Jul</v>
      </c>
      <c r="U661" s="8" t="str">
        <f t="shared" si="94"/>
        <v>2015</v>
      </c>
      <c r="V661" s="8">
        <f t="shared" si="95"/>
        <v>42239.593692129631</v>
      </c>
      <c r="W661" s="8" t="str">
        <f t="shared" si="96"/>
        <v>Aug</v>
      </c>
      <c r="X661" s="8" t="str">
        <f t="shared" si="97"/>
        <v>2015</v>
      </c>
      <c r="Y661" s="7">
        <f t="shared" si="98"/>
        <v>30</v>
      </c>
    </row>
    <row r="662" spans="1:25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6">
        <f t="shared" si="90"/>
        <v>3.0579999999999998</v>
      </c>
      <c r="P662" s="10">
        <f t="shared" si="91"/>
        <v>84.944444444444443</v>
      </c>
      <c r="Q662" t="s">
        <v>8320</v>
      </c>
      <c r="R662" t="s">
        <v>8322</v>
      </c>
      <c r="S662" s="8">
        <f t="shared" si="92"/>
        <v>41922.741655092592</v>
      </c>
      <c r="T662" s="8" t="str">
        <f t="shared" si="93"/>
        <v>Oct</v>
      </c>
      <c r="U662" s="8" t="str">
        <f t="shared" si="94"/>
        <v>2014</v>
      </c>
      <c r="V662" s="8">
        <f t="shared" si="95"/>
        <v>41952.783321759263</v>
      </c>
      <c r="W662" s="8" t="str">
        <f t="shared" si="96"/>
        <v>Nov</v>
      </c>
      <c r="X662" s="8" t="str">
        <f t="shared" si="97"/>
        <v>2014</v>
      </c>
      <c r="Y662" s="7">
        <f t="shared" si="98"/>
        <v>30</v>
      </c>
    </row>
    <row r="663" spans="1:25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6">
        <f t="shared" si="90"/>
        <v>0.95</v>
      </c>
      <c r="P663" s="10">
        <f t="shared" si="91"/>
        <v>10.555555555555555</v>
      </c>
      <c r="Q663" t="s">
        <v>8320</v>
      </c>
      <c r="R663" t="s">
        <v>8322</v>
      </c>
      <c r="S663" s="8">
        <f t="shared" si="92"/>
        <v>42636.645358796297</v>
      </c>
      <c r="T663" s="8" t="str">
        <f t="shared" si="93"/>
        <v>Sep</v>
      </c>
      <c r="U663" s="8" t="str">
        <f t="shared" si="94"/>
        <v>2016</v>
      </c>
      <c r="V663" s="8">
        <f t="shared" si="95"/>
        <v>42666.645358796297</v>
      </c>
      <c r="W663" s="8" t="str">
        <f t="shared" si="96"/>
        <v>Oct</v>
      </c>
      <c r="X663" s="8" t="str">
        <f t="shared" si="97"/>
        <v>2016</v>
      </c>
      <c r="Y663" s="7">
        <f t="shared" si="98"/>
        <v>30</v>
      </c>
    </row>
    <row r="664" spans="1:25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6">
        <f t="shared" si="90"/>
        <v>0.4</v>
      </c>
      <c r="P664" s="10">
        <f t="shared" si="91"/>
        <v>39</v>
      </c>
      <c r="Q664" t="s">
        <v>8320</v>
      </c>
      <c r="R664" t="s">
        <v>8322</v>
      </c>
      <c r="S664" s="8">
        <f t="shared" si="92"/>
        <v>41990.438043981485</v>
      </c>
      <c r="T664" s="8" t="str">
        <f t="shared" si="93"/>
        <v>Dec</v>
      </c>
      <c r="U664" s="8" t="str">
        <f t="shared" si="94"/>
        <v>2014</v>
      </c>
      <c r="V664" s="8">
        <f t="shared" si="95"/>
        <v>42020.438043981485</v>
      </c>
      <c r="W664" s="8" t="str">
        <f t="shared" si="96"/>
        <v>Jan</v>
      </c>
      <c r="X664" s="8" t="str">
        <f t="shared" si="97"/>
        <v>2015</v>
      </c>
      <c r="Y664" s="7">
        <f t="shared" si="98"/>
        <v>30</v>
      </c>
    </row>
    <row r="665" spans="1:25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6">
        <f t="shared" si="90"/>
        <v>0.35000000000000003</v>
      </c>
      <c r="P665" s="10">
        <f t="shared" si="91"/>
        <v>100</v>
      </c>
      <c r="Q665" t="s">
        <v>8320</v>
      </c>
      <c r="R665" t="s">
        <v>8322</v>
      </c>
      <c r="S665" s="8">
        <f t="shared" si="92"/>
        <v>42173.843240740738</v>
      </c>
      <c r="T665" s="8" t="str">
        <f t="shared" si="93"/>
        <v>Jun</v>
      </c>
      <c r="U665" s="8" t="str">
        <f t="shared" si="94"/>
        <v>2015</v>
      </c>
      <c r="V665" s="8">
        <f t="shared" si="95"/>
        <v>42203.843240740738</v>
      </c>
      <c r="W665" s="8" t="str">
        <f t="shared" si="96"/>
        <v>Jul</v>
      </c>
      <c r="X665" s="8" t="str">
        <f t="shared" si="97"/>
        <v>2015</v>
      </c>
      <c r="Y665" s="7">
        <f t="shared" si="98"/>
        <v>30</v>
      </c>
    </row>
    <row r="666" spans="1:25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6">
        <f t="shared" si="90"/>
        <v>7.5333333333333332</v>
      </c>
      <c r="P666" s="10">
        <f t="shared" si="91"/>
        <v>31.172413793103448</v>
      </c>
      <c r="Q666" t="s">
        <v>8320</v>
      </c>
      <c r="R666" t="s">
        <v>8322</v>
      </c>
      <c r="S666" s="8">
        <f t="shared" si="92"/>
        <v>42077.666377314818</v>
      </c>
      <c r="T666" s="8" t="str">
        <f t="shared" si="93"/>
        <v>Mar</v>
      </c>
      <c r="U666" s="8" t="str">
        <f t="shared" si="94"/>
        <v>2015</v>
      </c>
      <c r="V666" s="8">
        <f t="shared" si="95"/>
        <v>42107.666377314818</v>
      </c>
      <c r="W666" s="8" t="str">
        <f t="shared" si="96"/>
        <v>Apr</v>
      </c>
      <c r="X666" s="8" t="str">
        <f t="shared" si="97"/>
        <v>2015</v>
      </c>
      <c r="Y666" s="7">
        <f t="shared" si="98"/>
        <v>30</v>
      </c>
    </row>
    <row r="667" spans="1:25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6">
        <f t="shared" si="90"/>
        <v>18.64</v>
      </c>
      <c r="P667" s="10">
        <f t="shared" si="91"/>
        <v>155.33333333333334</v>
      </c>
      <c r="Q667" t="s">
        <v>8320</v>
      </c>
      <c r="R667" t="s">
        <v>8322</v>
      </c>
      <c r="S667" s="8">
        <f t="shared" si="92"/>
        <v>42688.711354166662</v>
      </c>
      <c r="T667" s="8" t="str">
        <f t="shared" si="93"/>
        <v>Nov</v>
      </c>
      <c r="U667" s="8" t="str">
        <f t="shared" si="94"/>
        <v>2016</v>
      </c>
      <c r="V667" s="8">
        <f t="shared" si="95"/>
        <v>42748.711354166662</v>
      </c>
      <c r="W667" s="8" t="str">
        <f t="shared" si="96"/>
        <v>Jan</v>
      </c>
      <c r="X667" s="8" t="str">
        <f t="shared" si="97"/>
        <v>2017</v>
      </c>
      <c r="Y667" s="7">
        <f t="shared" si="98"/>
        <v>29</v>
      </c>
    </row>
    <row r="668" spans="1:25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6">
        <f t="shared" si="90"/>
        <v>4.0000000000000001E-3</v>
      </c>
      <c r="P668" s="10">
        <f t="shared" si="91"/>
        <v>2</v>
      </c>
      <c r="Q668" t="s">
        <v>8320</v>
      </c>
      <c r="R668" t="s">
        <v>8322</v>
      </c>
      <c r="S668" s="8">
        <f t="shared" si="92"/>
        <v>41838.832152777781</v>
      </c>
      <c r="T668" s="8" t="str">
        <f t="shared" si="93"/>
        <v>Jul</v>
      </c>
      <c r="U668" s="8" t="str">
        <f t="shared" si="94"/>
        <v>2014</v>
      </c>
      <c r="V668" s="8">
        <f t="shared" si="95"/>
        <v>41868.832152777781</v>
      </c>
      <c r="W668" s="8" t="str">
        <f t="shared" si="96"/>
        <v>Aug</v>
      </c>
      <c r="X668" s="8" t="str">
        <f t="shared" si="97"/>
        <v>2014</v>
      </c>
      <c r="Y668" s="7">
        <f t="shared" si="98"/>
        <v>30</v>
      </c>
    </row>
    <row r="669" spans="1:25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6">
        <f t="shared" si="90"/>
        <v>10.02</v>
      </c>
      <c r="P669" s="10">
        <f t="shared" si="91"/>
        <v>178.92857142857142</v>
      </c>
      <c r="Q669" t="s">
        <v>8320</v>
      </c>
      <c r="R669" t="s">
        <v>8322</v>
      </c>
      <c r="S669" s="8">
        <f t="shared" si="92"/>
        <v>42632.373414351852</v>
      </c>
      <c r="T669" s="8" t="str">
        <f t="shared" si="93"/>
        <v>Sep</v>
      </c>
      <c r="U669" s="8" t="str">
        <f t="shared" si="94"/>
        <v>2016</v>
      </c>
      <c r="V669" s="8">
        <f t="shared" si="95"/>
        <v>42672.373414351852</v>
      </c>
      <c r="W669" s="8" t="str">
        <f t="shared" si="96"/>
        <v>Oct</v>
      </c>
      <c r="X669" s="8" t="str">
        <f t="shared" si="97"/>
        <v>2016</v>
      </c>
      <c r="Y669" s="7">
        <f t="shared" si="98"/>
        <v>9</v>
      </c>
    </row>
    <row r="670" spans="1:25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6">
        <f t="shared" si="90"/>
        <v>4.5600000000000005</v>
      </c>
      <c r="P670" s="10">
        <f t="shared" si="91"/>
        <v>27.36</v>
      </c>
      <c r="Q670" t="s">
        <v>8320</v>
      </c>
      <c r="R670" t="s">
        <v>8322</v>
      </c>
      <c r="S670" s="8">
        <f t="shared" si="92"/>
        <v>42090.831273148149</v>
      </c>
      <c r="T670" s="8" t="str">
        <f t="shared" si="93"/>
        <v>Mar</v>
      </c>
      <c r="U670" s="8" t="str">
        <f t="shared" si="94"/>
        <v>2015</v>
      </c>
      <c r="V670" s="8">
        <f t="shared" si="95"/>
        <v>42135.831273148149</v>
      </c>
      <c r="W670" s="8" t="str">
        <f t="shared" si="96"/>
        <v>May</v>
      </c>
      <c r="X670" s="8" t="str">
        <f t="shared" si="97"/>
        <v>2015</v>
      </c>
      <c r="Y670" s="7">
        <f t="shared" si="98"/>
        <v>14</v>
      </c>
    </row>
    <row r="671" spans="1:25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6">
        <f t="shared" si="90"/>
        <v>21.5075</v>
      </c>
      <c r="P671" s="10">
        <f t="shared" si="91"/>
        <v>1536.25</v>
      </c>
      <c r="Q671" t="s">
        <v>8320</v>
      </c>
      <c r="R671" t="s">
        <v>8322</v>
      </c>
      <c r="S671" s="8">
        <f t="shared" si="92"/>
        <v>42527.625671296293</v>
      </c>
      <c r="T671" s="8" t="str">
        <f t="shared" si="93"/>
        <v>Jun</v>
      </c>
      <c r="U671" s="8" t="str">
        <f t="shared" si="94"/>
        <v>2016</v>
      </c>
      <c r="V671" s="8">
        <f t="shared" si="95"/>
        <v>42557.625671296293</v>
      </c>
      <c r="W671" s="8" t="str">
        <f t="shared" si="96"/>
        <v>Jul</v>
      </c>
      <c r="X671" s="8" t="str">
        <f t="shared" si="97"/>
        <v>2016</v>
      </c>
      <c r="Y671" s="7">
        <f t="shared" si="98"/>
        <v>30</v>
      </c>
    </row>
    <row r="672" spans="1:25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6">
        <f t="shared" si="90"/>
        <v>29.276666666666667</v>
      </c>
      <c r="P672" s="10">
        <f t="shared" si="91"/>
        <v>84.99677419354839</v>
      </c>
      <c r="Q672" t="s">
        <v>8320</v>
      </c>
      <c r="R672" t="s">
        <v>8322</v>
      </c>
      <c r="S672" s="8">
        <f t="shared" si="92"/>
        <v>42506.709722222222</v>
      </c>
      <c r="T672" s="8" t="str">
        <f t="shared" si="93"/>
        <v>May</v>
      </c>
      <c r="U672" s="8" t="str">
        <f t="shared" si="94"/>
        <v>2016</v>
      </c>
      <c r="V672" s="8">
        <f t="shared" si="95"/>
        <v>42540.340277777781</v>
      </c>
      <c r="W672" s="8" t="str">
        <f t="shared" si="96"/>
        <v>Jun</v>
      </c>
      <c r="X672" s="8" t="str">
        <f t="shared" si="97"/>
        <v>2016</v>
      </c>
      <c r="Y672" s="7">
        <f t="shared" si="98"/>
        <v>2</v>
      </c>
    </row>
    <row r="673" spans="1:25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6">
        <f t="shared" si="90"/>
        <v>39.426666666666662</v>
      </c>
      <c r="P673" s="10">
        <f t="shared" si="91"/>
        <v>788.5333333333333</v>
      </c>
      <c r="Q673" t="s">
        <v>8320</v>
      </c>
      <c r="R673" t="s">
        <v>8322</v>
      </c>
      <c r="S673" s="8">
        <f t="shared" si="92"/>
        <v>41984.692731481482</v>
      </c>
      <c r="T673" s="8" t="str">
        <f t="shared" si="93"/>
        <v>Dec</v>
      </c>
      <c r="U673" s="8" t="str">
        <f t="shared" si="94"/>
        <v>2014</v>
      </c>
      <c r="V673" s="8">
        <f t="shared" si="95"/>
        <v>42018.166666666672</v>
      </c>
      <c r="W673" s="8" t="str">
        <f t="shared" si="96"/>
        <v>Jan</v>
      </c>
      <c r="X673" s="8" t="str">
        <f t="shared" si="97"/>
        <v>2015</v>
      </c>
      <c r="Y673" s="7">
        <f t="shared" si="98"/>
        <v>2</v>
      </c>
    </row>
    <row r="674" spans="1:25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6">
        <f t="shared" si="90"/>
        <v>21.628</v>
      </c>
      <c r="P674" s="10">
        <f t="shared" si="91"/>
        <v>50.29767441860465</v>
      </c>
      <c r="Q674" t="s">
        <v>8320</v>
      </c>
      <c r="R674" t="s">
        <v>8322</v>
      </c>
      <c r="S674" s="8">
        <f t="shared" si="92"/>
        <v>41974.219490740739</v>
      </c>
      <c r="T674" s="8" t="str">
        <f t="shared" si="93"/>
        <v>Dec</v>
      </c>
      <c r="U674" s="8" t="str">
        <f t="shared" si="94"/>
        <v>2014</v>
      </c>
      <c r="V674" s="8">
        <f t="shared" si="95"/>
        <v>42005.207638888889</v>
      </c>
      <c r="W674" s="8" t="str">
        <f t="shared" si="96"/>
        <v>Jan</v>
      </c>
      <c r="X674" s="8" t="str">
        <f t="shared" si="97"/>
        <v>2015</v>
      </c>
      <c r="Y674" s="7">
        <f t="shared" si="98"/>
        <v>30</v>
      </c>
    </row>
    <row r="675" spans="1:25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6">
        <f t="shared" si="90"/>
        <v>0.20500000000000002</v>
      </c>
      <c r="P675" s="10">
        <f t="shared" si="91"/>
        <v>68.333333333333329</v>
      </c>
      <c r="Q675" t="s">
        <v>8320</v>
      </c>
      <c r="R675" t="s">
        <v>8322</v>
      </c>
      <c r="S675" s="8">
        <f t="shared" si="92"/>
        <v>41838.840474537035</v>
      </c>
      <c r="T675" s="8" t="str">
        <f t="shared" si="93"/>
        <v>Jul</v>
      </c>
      <c r="U675" s="8" t="str">
        <f t="shared" si="94"/>
        <v>2014</v>
      </c>
      <c r="V675" s="8">
        <f t="shared" si="95"/>
        <v>41883.840474537035</v>
      </c>
      <c r="W675" s="8" t="str">
        <f t="shared" si="96"/>
        <v>Sep</v>
      </c>
      <c r="X675" s="8" t="str">
        <f t="shared" si="97"/>
        <v>2014</v>
      </c>
      <c r="Y675" s="7">
        <f t="shared" si="98"/>
        <v>14</v>
      </c>
    </row>
    <row r="676" spans="1:25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6">
        <f t="shared" si="90"/>
        <v>0.03</v>
      </c>
      <c r="P676" s="10">
        <f t="shared" si="91"/>
        <v>7.5</v>
      </c>
      <c r="Q676" t="s">
        <v>8320</v>
      </c>
      <c r="R676" t="s">
        <v>8322</v>
      </c>
      <c r="S676" s="8">
        <f t="shared" si="92"/>
        <v>41803.116053240738</v>
      </c>
      <c r="T676" s="8" t="str">
        <f t="shared" si="93"/>
        <v>Jun</v>
      </c>
      <c r="U676" s="8" t="str">
        <f t="shared" si="94"/>
        <v>2014</v>
      </c>
      <c r="V676" s="8">
        <f t="shared" si="95"/>
        <v>41863.116053240738</v>
      </c>
      <c r="W676" s="8" t="str">
        <f t="shared" si="96"/>
        <v>Aug</v>
      </c>
      <c r="X676" s="8" t="str">
        <f t="shared" si="97"/>
        <v>2014</v>
      </c>
      <c r="Y676" s="7">
        <f t="shared" si="98"/>
        <v>29</v>
      </c>
    </row>
    <row r="677" spans="1:25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6">
        <f t="shared" si="90"/>
        <v>14.85</v>
      </c>
      <c r="P677" s="10">
        <f t="shared" si="91"/>
        <v>34.269230769230766</v>
      </c>
      <c r="Q677" t="s">
        <v>8320</v>
      </c>
      <c r="R677" t="s">
        <v>8322</v>
      </c>
      <c r="S677" s="8">
        <f t="shared" si="92"/>
        <v>41975.930601851855</v>
      </c>
      <c r="T677" s="8" t="str">
        <f t="shared" si="93"/>
        <v>Dec</v>
      </c>
      <c r="U677" s="8" t="str">
        <f t="shared" si="94"/>
        <v>2014</v>
      </c>
      <c r="V677" s="8">
        <f t="shared" si="95"/>
        <v>42005.290972222225</v>
      </c>
      <c r="W677" s="8" t="str">
        <f t="shared" si="96"/>
        <v>Jan</v>
      </c>
      <c r="X677" s="8" t="str">
        <f t="shared" si="97"/>
        <v>2015</v>
      </c>
      <c r="Y677" s="7">
        <f t="shared" si="98"/>
        <v>29</v>
      </c>
    </row>
    <row r="678" spans="1:25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6">
        <f t="shared" si="90"/>
        <v>1.4710000000000001</v>
      </c>
      <c r="P678" s="10">
        <f t="shared" si="91"/>
        <v>61.291666666666664</v>
      </c>
      <c r="Q678" t="s">
        <v>8320</v>
      </c>
      <c r="R678" t="s">
        <v>8322</v>
      </c>
      <c r="S678" s="8">
        <f t="shared" si="92"/>
        <v>42012.768298611118</v>
      </c>
      <c r="T678" s="8" t="str">
        <f t="shared" si="93"/>
        <v>Jan</v>
      </c>
      <c r="U678" s="8" t="str">
        <f t="shared" si="94"/>
        <v>2015</v>
      </c>
      <c r="V678" s="8">
        <f t="shared" si="95"/>
        <v>42042.768298611118</v>
      </c>
      <c r="W678" s="8" t="str">
        <f t="shared" si="96"/>
        <v>Feb</v>
      </c>
      <c r="X678" s="8" t="str">
        <f t="shared" si="97"/>
        <v>2015</v>
      </c>
      <c r="Y678" s="7">
        <f t="shared" si="98"/>
        <v>30</v>
      </c>
    </row>
    <row r="679" spans="1:25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6">
        <f t="shared" si="90"/>
        <v>25.584</v>
      </c>
      <c r="P679" s="10">
        <f t="shared" si="91"/>
        <v>133.25</v>
      </c>
      <c r="Q679" t="s">
        <v>8320</v>
      </c>
      <c r="R679" t="s">
        <v>8322</v>
      </c>
      <c r="S679" s="8">
        <f t="shared" si="92"/>
        <v>42504.403877314813</v>
      </c>
      <c r="T679" s="8" t="str">
        <f t="shared" si="93"/>
        <v>May</v>
      </c>
      <c r="U679" s="8" t="str">
        <f t="shared" si="94"/>
        <v>2016</v>
      </c>
      <c r="V679" s="8">
        <f t="shared" si="95"/>
        <v>42549.403877314813</v>
      </c>
      <c r="W679" s="8" t="str">
        <f t="shared" si="96"/>
        <v>Jun</v>
      </c>
      <c r="X679" s="8" t="str">
        <f t="shared" si="97"/>
        <v>2016</v>
      </c>
      <c r="Y679" s="7">
        <f t="shared" si="98"/>
        <v>14</v>
      </c>
    </row>
    <row r="680" spans="1:25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6">
        <f t="shared" si="90"/>
        <v>3.8206896551724134</v>
      </c>
      <c r="P680" s="10">
        <f t="shared" si="91"/>
        <v>65.17647058823529</v>
      </c>
      <c r="Q680" t="s">
        <v>8320</v>
      </c>
      <c r="R680" t="s">
        <v>8322</v>
      </c>
      <c r="S680" s="8">
        <f t="shared" si="92"/>
        <v>42481.376597222217</v>
      </c>
      <c r="T680" s="8" t="str">
        <f t="shared" si="93"/>
        <v>Apr</v>
      </c>
      <c r="U680" s="8" t="str">
        <f t="shared" si="94"/>
        <v>2016</v>
      </c>
      <c r="V680" s="8">
        <f t="shared" si="95"/>
        <v>42511.376597222217</v>
      </c>
      <c r="W680" s="8" t="str">
        <f t="shared" si="96"/>
        <v>May</v>
      </c>
      <c r="X680" s="8" t="str">
        <f t="shared" si="97"/>
        <v>2016</v>
      </c>
      <c r="Y680" s="7">
        <f t="shared" si="98"/>
        <v>30</v>
      </c>
    </row>
    <row r="681" spans="1:25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6">
        <f t="shared" si="90"/>
        <v>15.485964912280703</v>
      </c>
      <c r="P681" s="10">
        <f t="shared" si="91"/>
        <v>93.90425531914893</v>
      </c>
      <c r="Q681" t="s">
        <v>8320</v>
      </c>
      <c r="R681" t="s">
        <v>8322</v>
      </c>
      <c r="S681" s="8">
        <f t="shared" si="92"/>
        <v>42556.695706018523</v>
      </c>
      <c r="T681" s="8" t="str">
        <f t="shared" si="93"/>
        <v>Jul</v>
      </c>
      <c r="U681" s="8" t="str">
        <f t="shared" si="94"/>
        <v>2016</v>
      </c>
      <c r="V681" s="8">
        <f t="shared" si="95"/>
        <v>42616.695706018523</v>
      </c>
      <c r="W681" s="8" t="str">
        <f t="shared" si="96"/>
        <v>Sep</v>
      </c>
      <c r="X681" s="8" t="str">
        <f t="shared" si="97"/>
        <v>2016</v>
      </c>
      <c r="Y681" s="7">
        <f t="shared" si="98"/>
        <v>29</v>
      </c>
    </row>
    <row r="682" spans="1:25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6">
        <f t="shared" si="90"/>
        <v>25.912000000000003</v>
      </c>
      <c r="P682" s="10">
        <f t="shared" si="91"/>
        <v>150.65116279069767</v>
      </c>
      <c r="Q682" t="s">
        <v>8320</v>
      </c>
      <c r="R682" t="s">
        <v>8322</v>
      </c>
      <c r="S682" s="8">
        <f t="shared" si="92"/>
        <v>41864.501516203702</v>
      </c>
      <c r="T682" s="8" t="str">
        <f t="shared" si="93"/>
        <v>Aug</v>
      </c>
      <c r="U682" s="8" t="str">
        <f t="shared" si="94"/>
        <v>2014</v>
      </c>
      <c r="V682" s="8">
        <f t="shared" si="95"/>
        <v>41899.501516203702</v>
      </c>
      <c r="W682" s="8" t="str">
        <f t="shared" si="96"/>
        <v>Sep</v>
      </c>
      <c r="X682" s="8" t="str">
        <f t="shared" si="97"/>
        <v>2014</v>
      </c>
      <c r="Y682" s="7">
        <f t="shared" si="98"/>
        <v>4</v>
      </c>
    </row>
    <row r="683" spans="1:25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6">
        <f t="shared" si="90"/>
        <v>0.04</v>
      </c>
      <c r="P683" s="10">
        <f t="shared" si="91"/>
        <v>1</v>
      </c>
      <c r="Q683" t="s">
        <v>8320</v>
      </c>
      <c r="R683" t="s">
        <v>8322</v>
      </c>
      <c r="S683" s="8">
        <f t="shared" si="92"/>
        <v>42639.805601851855</v>
      </c>
      <c r="T683" s="8" t="str">
        <f t="shared" si="93"/>
        <v>Sep</v>
      </c>
      <c r="U683" s="8" t="str">
        <f t="shared" si="94"/>
        <v>2016</v>
      </c>
      <c r="V683" s="8">
        <f t="shared" si="95"/>
        <v>42669.805601851855</v>
      </c>
      <c r="W683" s="8" t="str">
        <f t="shared" si="96"/>
        <v>Oct</v>
      </c>
      <c r="X683" s="8" t="str">
        <f t="shared" si="97"/>
        <v>2016</v>
      </c>
      <c r="Y683" s="7">
        <f t="shared" si="98"/>
        <v>30</v>
      </c>
    </row>
    <row r="684" spans="1:25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6">
        <f t="shared" si="90"/>
        <v>0.106</v>
      </c>
      <c r="P684" s="10">
        <f t="shared" si="91"/>
        <v>13.25</v>
      </c>
      <c r="Q684" t="s">
        <v>8320</v>
      </c>
      <c r="R684" t="s">
        <v>8322</v>
      </c>
      <c r="S684" s="8">
        <f t="shared" si="92"/>
        <v>42778.765300925923</v>
      </c>
      <c r="T684" s="8" t="str">
        <f t="shared" si="93"/>
        <v>Feb</v>
      </c>
      <c r="U684" s="8" t="str">
        <f t="shared" si="94"/>
        <v>2017</v>
      </c>
      <c r="V684" s="8">
        <f t="shared" si="95"/>
        <v>42808.723634259266</v>
      </c>
      <c r="W684" s="8" t="str">
        <f t="shared" si="96"/>
        <v>Mar</v>
      </c>
      <c r="X684" s="8" t="str">
        <f t="shared" si="97"/>
        <v>2017</v>
      </c>
      <c r="Y684" s="7">
        <f t="shared" si="98"/>
        <v>29</v>
      </c>
    </row>
    <row r="685" spans="1:25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6">
        <f t="shared" si="90"/>
        <v>0.85142857142857142</v>
      </c>
      <c r="P685" s="10">
        <f t="shared" si="91"/>
        <v>99.333333333333329</v>
      </c>
      <c r="Q685" t="s">
        <v>8320</v>
      </c>
      <c r="R685" t="s">
        <v>8322</v>
      </c>
      <c r="S685" s="8">
        <f t="shared" si="92"/>
        <v>42634.900046296301</v>
      </c>
      <c r="T685" s="8" t="str">
        <f t="shared" si="93"/>
        <v>Sep</v>
      </c>
      <c r="U685" s="8" t="str">
        <f t="shared" si="94"/>
        <v>2016</v>
      </c>
      <c r="V685" s="8">
        <f t="shared" si="95"/>
        <v>42674.900046296301</v>
      </c>
      <c r="W685" s="8" t="str">
        <f t="shared" si="96"/>
        <v>Oct</v>
      </c>
      <c r="X685" s="8" t="str">
        <f t="shared" si="97"/>
        <v>2016</v>
      </c>
      <c r="Y685" s="7">
        <f t="shared" si="98"/>
        <v>9</v>
      </c>
    </row>
    <row r="686" spans="1:25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6">
        <f t="shared" si="90"/>
        <v>7.4837500000000006</v>
      </c>
      <c r="P686" s="10">
        <f t="shared" si="91"/>
        <v>177.39259259259259</v>
      </c>
      <c r="Q686" t="s">
        <v>8320</v>
      </c>
      <c r="R686" t="s">
        <v>8322</v>
      </c>
      <c r="S686" s="8">
        <f t="shared" si="92"/>
        <v>41809.473275462966</v>
      </c>
      <c r="T686" s="8" t="str">
        <f t="shared" si="93"/>
        <v>Jun</v>
      </c>
      <c r="U686" s="8" t="str">
        <f t="shared" si="94"/>
        <v>2014</v>
      </c>
      <c r="V686" s="8">
        <f t="shared" si="95"/>
        <v>41845.125</v>
      </c>
      <c r="W686" s="8" t="str">
        <f t="shared" si="96"/>
        <v>Jul</v>
      </c>
      <c r="X686" s="8" t="str">
        <f t="shared" si="97"/>
        <v>2014</v>
      </c>
      <c r="Y686" s="7">
        <f t="shared" si="98"/>
        <v>4</v>
      </c>
    </row>
    <row r="687" spans="1:25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6">
        <f t="shared" si="90"/>
        <v>27.650000000000002</v>
      </c>
      <c r="P687" s="10">
        <f t="shared" si="91"/>
        <v>55.3</v>
      </c>
      <c r="Q687" t="s">
        <v>8320</v>
      </c>
      <c r="R687" t="s">
        <v>8322</v>
      </c>
      <c r="S687" s="8">
        <f t="shared" si="92"/>
        <v>41971.866574074069</v>
      </c>
      <c r="T687" s="8" t="str">
        <f t="shared" si="93"/>
        <v>Nov</v>
      </c>
      <c r="U687" s="8" t="str">
        <f t="shared" si="94"/>
        <v>2014</v>
      </c>
      <c r="V687" s="8">
        <f t="shared" si="95"/>
        <v>42016.866574074069</v>
      </c>
      <c r="W687" s="8" t="str">
        <f t="shared" si="96"/>
        <v>Jan</v>
      </c>
      <c r="X687" s="8" t="str">
        <f t="shared" si="97"/>
        <v>2015</v>
      </c>
      <c r="Y687" s="7">
        <f t="shared" si="98"/>
        <v>14</v>
      </c>
    </row>
    <row r="688" spans="1:25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6">
        <f t="shared" si="90"/>
        <v>0</v>
      </c>
      <c r="P688" s="10">
        <f t="shared" si="91"/>
        <v>0</v>
      </c>
      <c r="Q688" t="s">
        <v>8320</v>
      </c>
      <c r="R688" t="s">
        <v>8322</v>
      </c>
      <c r="S688" s="8">
        <f t="shared" si="92"/>
        <v>42189.673263888893</v>
      </c>
      <c r="T688" s="8" t="str">
        <f t="shared" si="93"/>
        <v>Jul</v>
      </c>
      <c r="U688" s="8" t="str">
        <f t="shared" si="94"/>
        <v>2015</v>
      </c>
      <c r="V688" s="8">
        <f t="shared" si="95"/>
        <v>42219.673263888893</v>
      </c>
      <c r="W688" s="8" t="str">
        <f t="shared" si="96"/>
        <v>Aug</v>
      </c>
      <c r="X688" s="8" t="str">
        <f t="shared" si="97"/>
        <v>2015</v>
      </c>
      <c r="Y688" s="7">
        <f t="shared" si="98"/>
        <v>30</v>
      </c>
    </row>
    <row r="689" spans="1:25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6">
        <f t="shared" si="90"/>
        <v>3.55</v>
      </c>
      <c r="P689" s="10">
        <f t="shared" si="91"/>
        <v>591.66666666666663</v>
      </c>
      <c r="Q689" t="s">
        <v>8320</v>
      </c>
      <c r="R689" t="s">
        <v>8322</v>
      </c>
      <c r="S689" s="8">
        <f t="shared" si="92"/>
        <v>42711.750613425931</v>
      </c>
      <c r="T689" s="8" t="str">
        <f t="shared" si="93"/>
        <v>Dec</v>
      </c>
      <c r="U689" s="8" t="str">
        <f t="shared" si="94"/>
        <v>2016</v>
      </c>
      <c r="V689" s="8">
        <f t="shared" si="95"/>
        <v>42771.750613425931</v>
      </c>
      <c r="W689" s="8" t="str">
        <f t="shared" si="96"/>
        <v>Feb</v>
      </c>
      <c r="X689" s="8" t="str">
        <f t="shared" si="97"/>
        <v>2017</v>
      </c>
      <c r="Y689" s="7">
        <f t="shared" si="98"/>
        <v>29</v>
      </c>
    </row>
    <row r="690" spans="1:25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6">
        <f t="shared" si="90"/>
        <v>72.989999999999995</v>
      </c>
      <c r="P690" s="10">
        <f t="shared" si="91"/>
        <v>405.5</v>
      </c>
      <c r="Q690" t="s">
        <v>8320</v>
      </c>
      <c r="R690" t="s">
        <v>8322</v>
      </c>
      <c r="S690" s="8">
        <f t="shared" si="92"/>
        <v>42262.104780092588</v>
      </c>
      <c r="T690" s="8" t="str">
        <f t="shared" si="93"/>
        <v>Sep</v>
      </c>
      <c r="U690" s="8" t="str">
        <f t="shared" si="94"/>
        <v>2015</v>
      </c>
      <c r="V690" s="8">
        <f t="shared" si="95"/>
        <v>42292.104780092588</v>
      </c>
      <c r="W690" s="8" t="str">
        <f t="shared" si="96"/>
        <v>Oct</v>
      </c>
      <c r="X690" s="8" t="str">
        <f t="shared" si="97"/>
        <v>2015</v>
      </c>
      <c r="Y690" s="7">
        <f t="shared" si="98"/>
        <v>30</v>
      </c>
    </row>
    <row r="691" spans="1:25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6">
        <f t="shared" si="90"/>
        <v>57.648750000000007</v>
      </c>
      <c r="P691" s="10">
        <f t="shared" si="91"/>
        <v>343.14732142857144</v>
      </c>
      <c r="Q691" t="s">
        <v>8320</v>
      </c>
      <c r="R691" t="s">
        <v>8322</v>
      </c>
      <c r="S691" s="8">
        <f t="shared" si="92"/>
        <v>42675.66778935185</v>
      </c>
      <c r="T691" s="8" t="str">
        <f t="shared" si="93"/>
        <v>Nov</v>
      </c>
      <c r="U691" s="8" t="str">
        <f t="shared" si="94"/>
        <v>2016</v>
      </c>
      <c r="V691" s="8">
        <f t="shared" si="95"/>
        <v>42712.207638888889</v>
      </c>
      <c r="W691" s="8" t="str">
        <f t="shared" si="96"/>
        <v>Dec</v>
      </c>
      <c r="X691" s="8" t="str">
        <f t="shared" si="97"/>
        <v>2016</v>
      </c>
      <c r="Y691" s="7">
        <f t="shared" si="98"/>
        <v>5</v>
      </c>
    </row>
    <row r="692" spans="1:25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6">
        <f t="shared" si="90"/>
        <v>12.34</v>
      </c>
      <c r="P692" s="10">
        <f t="shared" si="91"/>
        <v>72.588235294117652</v>
      </c>
      <c r="Q692" t="s">
        <v>8320</v>
      </c>
      <c r="R692" t="s">
        <v>8322</v>
      </c>
      <c r="S692" s="8">
        <f t="shared" si="92"/>
        <v>42579.634733796294</v>
      </c>
      <c r="T692" s="8" t="str">
        <f t="shared" si="93"/>
        <v>Jul</v>
      </c>
      <c r="U692" s="8" t="str">
        <f t="shared" si="94"/>
        <v>2016</v>
      </c>
      <c r="V692" s="8">
        <f t="shared" si="95"/>
        <v>42622.25</v>
      </c>
      <c r="W692" s="8" t="str">
        <f t="shared" si="96"/>
        <v>Sep</v>
      </c>
      <c r="X692" s="8" t="str">
        <f t="shared" si="97"/>
        <v>2016</v>
      </c>
      <c r="Y692" s="7">
        <f t="shared" si="98"/>
        <v>11</v>
      </c>
    </row>
    <row r="693" spans="1:25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6">
        <f t="shared" si="90"/>
        <v>0.52</v>
      </c>
      <c r="P693" s="10">
        <f t="shared" si="91"/>
        <v>26</v>
      </c>
      <c r="Q693" t="s">
        <v>8320</v>
      </c>
      <c r="R693" t="s">
        <v>8322</v>
      </c>
      <c r="S693" s="8">
        <f t="shared" si="92"/>
        <v>42158.028310185182</v>
      </c>
      <c r="T693" s="8" t="str">
        <f t="shared" si="93"/>
        <v>Jun</v>
      </c>
      <c r="U693" s="8" t="str">
        <f t="shared" si="94"/>
        <v>2015</v>
      </c>
      <c r="V693" s="8">
        <f t="shared" si="95"/>
        <v>42186.028310185182</v>
      </c>
      <c r="W693" s="8" t="str">
        <f t="shared" si="96"/>
        <v>Jul</v>
      </c>
      <c r="X693" s="8" t="str">
        <f t="shared" si="97"/>
        <v>2015</v>
      </c>
      <c r="Y693" s="7">
        <f t="shared" si="98"/>
        <v>28</v>
      </c>
    </row>
    <row r="694" spans="1:25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6">
        <f t="shared" si="90"/>
        <v>6.5299999999999994</v>
      </c>
      <c r="P694" s="10">
        <f t="shared" si="91"/>
        <v>6.4975124378109452</v>
      </c>
      <c r="Q694" t="s">
        <v>8320</v>
      </c>
      <c r="R694" t="s">
        <v>8322</v>
      </c>
      <c r="S694" s="8">
        <f t="shared" si="92"/>
        <v>42696.37572916667</v>
      </c>
      <c r="T694" s="8" t="str">
        <f t="shared" si="93"/>
        <v>Nov</v>
      </c>
      <c r="U694" s="8" t="str">
        <f t="shared" si="94"/>
        <v>2016</v>
      </c>
      <c r="V694" s="8">
        <f t="shared" si="95"/>
        <v>42726.37572916667</v>
      </c>
      <c r="W694" s="8" t="str">
        <f t="shared" si="96"/>
        <v>Dec</v>
      </c>
      <c r="X694" s="8" t="str">
        <f t="shared" si="97"/>
        <v>2016</v>
      </c>
      <c r="Y694" s="7">
        <f t="shared" si="98"/>
        <v>30</v>
      </c>
    </row>
    <row r="695" spans="1:25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6">
        <f t="shared" si="90"/>
        <v>35.338000000000001</v>
      </c>
      <c r="P695" s="10">
        <f t="shared" si="91"/>
        <v>119.38513513513513</v>
      </c>
      <c r="Q695" t="s">
        <v>8320</v>
      </c>
      <c r="R695" t="s">
        <v>8322</v>
      </c>
      <c r="S695" s="8">
        <f t="shared" si="92"/>
        <v>42094.808182870373</v>
      </c>
      <c r="T695" s="8" t="str">
        <f t="shared" si="93"/>
        <v>Mar</v>
      </c>
      <c r="U695" s="8" t="str">
        <f t="shared" si="94"/>
        <v>2015</v>
      </c>
      <c r="V695" s="8">
        <f t="shared" si="95"/>
        <v>42124.808182870373</v>
      </c>
      <c r="W695" s="8" t="str">
        <f t="shared" si="96"/>
        <v>Apr</v>
      </c>
      <c r="X695" s="8" t="str">
        <f t="shared" si="97"/>
        <v>2015</v>
      </c>
      <c r="Y695" s="7">
        <f t="shared" si="98"/>
        <v>30</v>
      </c>
    </row>
    <row r="696" spans="1:25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6">
        <f t="shared" si="90"/>
        <v>0.39333333333333331</v>
      </c>
      <c r="P696" s="10">
        <f t="shared" si="91"/>
        <v>84.285714285714292</v>
      </c>
      <c r="Q696" t="s">
        <v>8320</v>
      </c>
      <c r="R696" t="s">
        <v>8322</v>
      </c>
      <c r="S696" s="8">
        <f t="shared" si="92"/>
        <v>42737.663877314815</v>
      </c>
      <c r="T696" s="8" t="str">
        <f t="shared" si="93"/>
        <v>Jan</v>
      </c>
      <c r="U696" s="8" t="str">
        <f t="shared" si="94"/>
        <v>2017</v>
      </c>
      <c r="V696" s="8">
        <f t="shared" si="95"/>
        <v>42767.663877314815</v>
      </c>
      <c r="W696" s="8" t="str">
        <f t="shared" si="96"/>
        <v>Feb</v>
      </c>
      <c r="X696" s="8" t="str">
        <f t="shared" si="97"/>
        <v>2017</v>
      </c>
      <c r="Y696" s="7">
        <f t="shared" si="98"/>
        <v>30</v>
      </c>
    </row>
    <row r="697" spans="1:25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6">
        <f t="shared" si="90"/>
        <v>1.06</v>
      </c>
      <c r="P697" s="10">
        <f t="shared" si="91"/>
        <v>90.857142857142861</v>
      </c>
      <c r="Q697" t="s">
        <v>8320</v>
      </c>
      <c r="R697" t="s">
        <v>8322</v>
      </c>
      <c r="S697" s="8">
        <f t="shared" si="92"/>
        <v>41913.521064814813</v>
      </c>
      <c r="T697" s="8" t="str">
        <f t="shared" si="93"/>
        <v>Oct</v>
      </c>
      <c r="U697" s="8" t="str">
        <f t="shared" si="94"/>
        <v>2014</v>
      </c>
      <c r="V697" s="8">
        <f t="shared" si="95"/>
        <v>41943.521064814813</v>
      </c>
      <c r="W697" s="8" t="str">
        <f t="shared" si="96"/>
        <v>Oct</v>
      </c>
      <c r="X697" s="8" t="str">
        <f t="shared" si="97"/>
        <v>2014</v>
      </c>
      <c r="Y697" s="7">
        <f t="shared" si="98"/>
        <v>30</v>
      </c>
    </row>
    <row r="698" spans="1:25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6">
        <f t="shared" si="90"/>
        <v>5.7142857142857147E-4</v>
      </c>
      <c r="P698" s="10">
        <f t="shared" si="91"/>
        <v>1</v>
      </c>
      <c r="Q698" t="s">
        <v>8320</v>
      </c>
      <c r="R698" t="s">
        <v>8322</v>
      </c>
      <c r="S698" s="8">
        <f t="shared" si="92"/>
        <v>41815.927106481482</v>
      </c>
      <c r="T698" s="8" t="str">
        <f t="shared" si="93"/>
        <v>Jun</v>
      </c>
      <c r="U698" s="8" t="str">
        <f t="shared" si="94"/>
        <v>2014</v>
      </c>
      <c r="V698" s="8">
        <f t="shared" si="95"/>
        <v>41845.927106481482</v>
      </c>
      <c r="W698" s="8" t="str">
        <f t="shared" si="96"/>
        <v>Jul</v>
      </c>
      <c r="X698" s="8" t="str">
        <f t="shared" si="97"/>
        <v>2014</v>
      </c>
      <c r="Y698" s="7">
        <f t="shared" si="98"/>
        <v>30</v>
      </c>
    </row>
    <row r="699" spans="1:25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6">
        <f t="shared" si="90"/>
        <v>46.379999999999995</v>
      </c>
      <c r="P699" s="10">
        <f t="shared" si="91"/>
        <v>20.342105263157894</v>
      </c>
      <c r="Q699" t="s">
        <v>8320</v>
      </c>
      <c r="R699" t="s">
        <v>8322</v>
      </c>
      <c r="S699" s="8">
        <f t="shared" si="92"/>
        <v>42388.523020833338</v>
      </c>
      <c r="T699" s="8" t="str">
        <f t="shared" si="93"/>
        <v>Jan</v>
      </c>
      <c r="U699" s="8" t="str">
        <f t="shared" si="94"/>
        <v>2016</v>
      </c>
      <c r="V699" s="8">
        <f t="shared" si="95"/>
        <v>42403.523020833338</v>
      </c>
      <c r="W699" s="8" t="str">
        <f t="shared" si="96"/>
        <v>Feb</v>
      </c>
      <c r="X699" s="8" t="str">
        <f t="shared" si="97"/>
        <v>2016</v>
      </c>
      <c r="Y699" s="7">
        <f t="shared" si="98"/>
        <v>15</v>
      </c>
    </row>
    <row r="700" spans="1:25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6">
        <f t="shared" si="90"/>
        <v>15.39</v>
      </c>
      <c r="P700" s="10">
        <f t="shared" si="91"/>
        <v>530.68965517241384</v>
      </c>
      <c r="Q700" t="s">
        <v>8320</v>
      </c>
      <c r="R700" t="s">
        <v>8322</v>
      </c>
      <c r="S700" s="8">
        <f t="shared" si="92"/>
        <v>41866.931076388886</v>
      </c>
      <c r="T700" s="8" t="str">
        <f t="shared" si="93"/>
        <v>Aug</v>
      </c>
      <c r="U700" s="8" t="str">
        <f t="shared" si="94"/>
        <v>2014</v>
      </c>
      <c r="V700" s="8">
        <f t="shared" si="95"/>
        <v>41900.083333333336</v>
      </c>
      <c r="W700" s="8" t="str">
        <f t="shared" si="96"/>
        <v>Sep</v>
      </c>
      <c r="X700" s="8" t="str">
        <f t="shared" si="97"/>
        <v>2014</v>
      </c>
      <c r="Y700" s="7">
        <f t="shared" si="98"/>
        <v>2</v>
      </c>
    </row>
    <row r="701" spans="1:25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6">
        <f t="shared" si="90"/>
        <v>82.422107692307705</v>
      </c>
      <c r="P701" s="10">
        <f t="shared" si="91"/>
        <v>120.39184269662923</v>
      </c>
      <c r="Q701" t="s">
        <v>8320</v>
      </c>
      <c r="R701" t="s">
        <v>8322</v>
      </c>
      <c r="S701" s="8">
        <f t="shared" si="92"/>
        <v>41563.485509259262</v>
      </c>
      <c r="T701" s="8" t="str">
        <f t="shared" si="93"/>
        <v>Oct</v>
      </c>
      <c r="U701" s="8" t="str">
        <f t="shared" si="94"/>
        <v>2013</v>
      </c>
      <c r="V701" s="8">
        <f t="shared" si="95"/>
        <v>41600.666666666664</v>
      </c>
      <c r="W701" s="8" t="str">
        <f t="shared" si="96"/>
        <v>Nov</v>
      </c>
      <c r="X701" s="8" t="str">
        <f t="shared" si="97"/>
        <v>2013</v>
      </c>
      <c r="Y701" s="7">
        <f t="shared" si="98"/>
        <v>6</v>
      </c>
    </row>
    <row r="702" spans="1:25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6">
        <f t="shared" si="90"/>
        <v>2.6866666666666665</v>
      </c>
      <c r="P702" s="10">
        <f t="shared" si="91"/>
        <v>13</v>
      </c>
      <c r="Q702" t="s">
        <v>8320</v>
      </c>
      <c r="R702" t="s">
        <v>8322</v>
      </c>
      <c r="S702" s="8">
        <f t="shared" si="92"/>
        <v>42715.688437500001</v>
      </c>
      <c r="T702" s="8" t="str">
        <f t="shared" si="93"/>
        <v>Dec</v>
      </c>
      <c r="U702" s="8" t="str">
        <f t="shared" si="94"/>
        <v>2016</v>
      </c>
      <c r="V702" s="8">
        <f t="shared" si="95"/>
        <v>42745.688437500001</v>
      </c>
      <c r="W702" s="8" t="str">
        <f t="shared" si="96"/>
        <v>Jan</v>
      </c>
      <c r="X702" s="8" t="str">
        <f t="shared" si="97"/>
        <v>2017</v>
      </c>
      <c r="Y702" s="7">
        <f t="shared" si="98"/>
        <v>30</v>
      </c>
    </row>
    <row r="703" spans="1:25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6">
        <f t="shared" si="90"/>
        <v>26.6</v>
      </c>
      <c r="P703" s="10">
        <f t="shared" si="91"/>
        <v>291.33333333333331</v>
      </c>
      <c r="Q703" t="s">
        <v>8320</v>
      </c>
      <c r="R703" t="s">
        <v>8322</v>
      </c>
      <c r="S703" s="8">
        <f t="shared" si="92"/>
        <v>41813.662962962961</v>
      </c>
      <c r="T703" s="8" t="str">
        <f t="shared" si="93"/>
        <v>Jun</v>
      </c>
      <c r="U703" s="8" t="str">
        <f t="shared" si="94"/>
        <v>2014</v>
      </c>
      <c r="V703" s="8">
        <f t="shared" si="95"/>
        <v>41843.662962962961</v>
      </c>
      <c r="W703" s="8" t="str">
        <f t="shared" si="96"/>
        <v>Jul</v>
      </c>
      <c r="X703" s="8" t="str">
        <f t="shared" si="97"/>
        <v>2014</v>
      </c>
      <c r="Y703" s="7">
        <f t="shared" si="98"/>
        <v>30</v>
      </c>
    </row>
    <row r="704" spans="1:25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6">
        <f t="shared" si="90"/>
        <v>30.813400000000001</v>
      </c>
      <c r="P704" s="10">
        <f t="shared" si="91"/>
        <v>124.9191891891892</v>
      </c>
      <c r="Q704" t="s">
        <v>8320</v>
      </c>
      <c r="R704" t="s">
        <v>8322</v>
      </c>
      <c r="S704" s="8">
        <f t="shared" si="92"/>
        <v>42668.726701388892</v>
      </c>
      <c r="T704" s="8" t="str">
        <f t="shared" si="93"/>
        <v>Oct</v>
      </c>
      <c r="U704" s="8" t="str">
        <f t="shared" si="94"/>
        <v>2016</v>
      </c>
      <c r="V704" s="8">
        <f t="shared" si="95"/>
        <v>42698.768368055549</v>
      </c>
      <c r="W704" s="8" t="str">
        <f t="shared" si="96"/>
        <v>Nov</v>
      </c>
      <c r="X704" s="8" t="str">
        <f t="shared" si="97"/>
        <v>2016</v>
      </c>
      <c r="Y704" s="7">
        <f t="shared" si="98"/>
        <v>30</v>
      </c>
    </row>
    <row r="705" spans="1:25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6">
        <f t="shared" si="90"/>
        <v>5.58</v>
      </c>
      <c r="P705" s="10">
        <f t="shared" si="91"/>
        <v>119.57142857142857</v>
      </c>
      <c r="Q705" t="s">
        <v>8320</v>
      </c>
      <c r="R705" t="s">
        <v>8322</v>
      </c>
      <c r="S705" s="8">
        <f t="shared" si="92"/>
        <v>42711.950798611113</v>
      </c>
      <c r="T705" s="8" t="str">
        <f t="shared" si="93"/>
        <v>Dec</v>
      </c>
      <c r="U705" s="8" t="str">
        <f t="shared" si="94"/>
        <v>2016</v>
      </c>
      <c r="V705" s="8">
        <f t="shared" si="95"/>
        <v>42766.98055555555</v>
      </c>
      <c r="W705" s="8" t="str">
        <f t="shared" si="96"/>
        <v>Jan</v>
      </c>
      <c r="X705" s="8" t="str">
        <f t="shared" si="97"/>
        <v>2017</v>
      </c>
      <c r="Y705" s="7">
        <f t="shared" si="98"/>
        <v>24</v>
      </c>
    </row>
    <row r="706" spans="1:25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6">
        <f t="shared" si="90"/>
        <v>0.87454545454545463</v>
      </c>
      <c r="P706" s="10">
        <f t="shared" si="91"/>
        <v>120.25</v>
      </c>
      <c r="Q706" t="s">
        <v>8320</v>
      </c>
      <c r="R706" t="s">
        <v>8322</v>
      </c>
      <c r="S706" s="8">
        <f t="shared" si="92"/>
        <v>42726.192916666667</v>
      </c>
      <c r="T706" s="8" t="str">
        <f t="shared" si="93"/>
        <v>Dec</v>
      </c>
      <c r="U706" s="8" t="str">
        <f t="shared" si="94"/>
        <v>2016</v>
      </c>
      <c r="V706" s="8">
        <f t="shared" si="95"/>
        <v>42786.192916666667</v>
      </c>
      <c r="W706" s="8" t="str">
        <f t="shared" si="96"/>
        <v>Feb</v>
      </c>
      <c r="X706" s="8" t="str">
        <f t="shared" si="97"/>
        <v>2017</v>
      </c>
      <c r="Y706" s="7">
        <f t="shared" si="98"/>
        <v>29</v>
      </c>
    </row>
    <row r="707" spans="1:25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6">
        <f t="shared" ref="O707:O770" si="99">E707/D707*100</f>
        <v>0.97699999999999987</v>
      </c>
      <c r="P707" s="10">
        <f t="shared" ref="P707:P770" si="100">IFERROR(E707/L707,0)</f>
        <v>195.4</v>
      </c>
      <c r="Q707" t="s">
        <v>8320</v>
      </c>
      <c r="R707" t="s">
        <v>8322</v>
      </c>
      <c r="S707" s="8">
        <f t="shared" ref="S707:S770" si="101">(((J707/60)/60)/24)+DATE(1970,1,1)</f>
        <v>42726.491643518515</v>
      </c>
      <c r="T707" s="8" t="str">
        <f t="shared" ref="T707:T770" si="102">TEXT(S707,"MMM")</f>
        <v>Dec</v>
      </c>
      <c r="U707" s="8" t="str">
        <f t="shared" ref="U707:U770" si="103">TEXT(S707,"YYYY")</f>
        <v>2016</v>
      </c>
      <c r="V707" s="8">
        <f t="shared" ref="V707:V770" si="104">(((I707/60)/60)/24)+DATE(1970,1,1)</f>
        <v>42756.491643518515</v>
      </c>
      <c r="W707" s="8" t="str">
        <f t="shared" ref="W707:W770" si="105">TEXT(V707,"MMM")</f>
        <v>Jan</v>
      </c>
      <c r="X707" s="8" t="str">
        <f t="shared" ref="X707:X770" si="106">TEXT(V707,"YYYY")</f>
        <v>2017</v>
      </c>
      <c r="Y707" s="7">
        <f t="shared" ref="Y707:Y770" si="107">DAY(V707-S707)</f>
        <v>30</v>
      </c>
    </row>
    <row r="708" spans="1:25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6">
        <f t="shared" si="99"/>
        <v>0</v>
      </c>
      <c r="P708" s="10">
        <f t="shared" si="100"/>
        <v>0</v>
      </c>
      <c r="Q708" t="s">
        <v>8320</v>
      </c>
      <c r="R708" t="s">
        <v>8322</v>
      </c>
      <c r="S708" s="8">
        <f t="shared" si="101"/>
        <v>42676.995173611111</v>
      </c>
      <c r="T708" s="8" t="str">
        <f t="shared" si="102"/>
        <v>Nov</v>
      </c>
      <c r="U708" s="8" t="str">
        <f t="shared" si="103"/>
        <v>2016</v>
      </c>
      <c r="V708" s="8">
        <f t="shared" si="104"/>
        <v>42718.777083333334</v>
      </c>
      <c r="W708" s="8" t="str">
        <f t="shared" si="105"/>
        <v>Dec</v>
      </c>
      <c r="X708" s="8" t="str">
        <f t="shared" si="106"/>
        <v>2016</v>
      </c>
      <c r="Y708" s="7">
        <f t="shared" si="107"/>
        <v>10</v>
      </c>
    </row>
    <row r="709" spans="1:25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6">
        <f t="shared" si="99"/>
        <v>78.927352941176466</v>
      </c>
      <c r="P709" s="10">
        <f t="shared" si="100"/>
        <v>117.69868421052631</v>
      </c>
      <c r="Q709" t="s">
        <v>8320</v>
      </c>
      <c r="R709" t="s">
        <v>8322</v>
      </c>
      <c r="S709" s="8">
        <f t="shared" si="101"/>
        <v>42696.663506944446</v>
      </c>
      <c r="T709" s="8" t="str">
        <f t="shared" si="102"/>
        <v>Nov</v>
      </c>
      <c r="U709" s="8" t="str">
        <f t="shared" si="103"/>
        <v>2016</v>
      </c>
      <c r="V709" s="8">
        <f t="shared" si="104"/>
        <v>42736.663506944446</v>
      </c>
      <c r="W709" s="8" t="str">
        <f t="shared" si="105"/>
        <v>Jan</v>
      </c>
      <c r="X709" s="8" t="str">
        <f t="shared" si="106"/>
        <v>2017</v>
      </c>
      <c r="Y709" s="7">
        <f t="shared" si="107"/>
        <v>9</v>
      </c>
    </row>
    <row r="710" spans="1:25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6">
        <f t="shared" si="99"/>
        <v>22.092500000000001</v>
      </c>
      <c r="P710" s="10">
        <f t="shared" si="100"/>
        <v>23.948509485094849</v>
      </c>
      <c r="Q710" t="s">
        <v>8320</v>
      </c>
      <c r="R710" t="s">
        <v>8322</v>
      </c>
      <c r="S710" s="8">
        <f t="shared" si="101"/>
        <v>41835.581018518518</v>
      </c>
      <c r="T710" s="8" t="str">
        <f t="shared" si="102"/>
        <v>Jul</v>
      </c>
      <c r="U710" s="8" t="str">
        <f t="shared" si="103"/>
        <v>2014</v>
      </c>
      <c r="V710" s="8">
        <f t="shared" si="104"/>
        <v>41895.581018518518</v>
      </c>
      <c r="W710" s="8" t="str">
        <f t="shared" si="105"/>
        <v>Sep</v>
      </c>
      <c r="X710" s="8" t="str">
        <f t="shared" si="106"/>
        <v>2014</v>
      </c>
      <c r="Y710" s="7">
        <f t="shared" si="107"/>
        <v>29</v>
      </c>
    </row>
    <row r="711" spans="1:25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6">
        <f t="shared" si="99"/>
        <v>0.40666666666666662</v>
      </c>
      <c r="P711" s="10">
        <f t="shared" si="100"/>
        <v>30.5</v>
      </c>
      <c r="Q711" t="s">
        <v>8320</v>
      </c>
      <c r="R711" t="s">
        <v>8322</v>
      </c>
      <c r="S711" s="8">
        <f t="shared" si="101"/>
        <v>41948.041192129633</v>
      </c>
      <c r="T711" s="8" t="str">
        <f t="shared" si="102"/>
        <v>Nov</v>
      </c>
      <c r="U711" s="8" t="str">
        <f t="shared" si="103"/>
        <v>2014</v>
      </c>
      <c r="V711" s="8">
        <f t="shared" si="104"/>
        <v>41978.041192129633</v>
      </c>
      <c r="W711" s="8" t="str">
        <f t="shared" si="105"/>
        <v>Dec</v>
      </c>
      <c r="X711" s="8" t="str">
        <f t="shared" si="106"/>
        <v>2014</v>
      </c>
      <c r="Y711" s="7">
        <f t="shared" si="107"/>
        <v>30</v>
      </c>
    </row>
    <row r="712" spans="1:25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6">
        <f t="shared" si="99"/>
        <v>0</v>
      </c>
      <c r="P712" s="10">
        <f t="shared" si="100"/>
        <v>0</v>
      </c>
      <c r="Q712" t="s">
        <v>8320</v>
      </c>
      <c r="R712" t="s">
        <v>8322</v>
      </c>
      <c r="S712" s="8">
        <f t="shared" si="101"/>
        <v>41837.984976851854</v>
      </c>
      <c r="T712" s="8" t="str">
        <f t="shared" si="102"/>
        <v>Jul</v>
      </c>
      <c r="U712" s="8" t="str">
        <f t="shared" si="103"/>
        <v>2014</v>
      </c>
      <c r="V712" s="8">
        <f t="shared" si="104"/>
        <v>41871.030555555553</v>
      </c>
      <c r="W712" s="8" t="str">
        <f t="shared" si="105"/>
        <v>Aug</v>
      </c>
      <c r="X712" s="8" t="str">
        <f t="shared" si="106"/>
        <v>2014</v>
      </c>
      <c r="Y712" s="7">
        <f t="shared" si="107"/>
        <v>2</v>
      </c>
    </row>
    <row r="713" spans="1:25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6">
        <f t="shared" si="99"/>
        <v>33.790999999999997</v>
      </c>
      <c r="P713" s="10">
        <f t="shared" si="100"/>
        <v>99.973372781065095</v>
      </c>
      <c r="Q713" t="s">
        <v>8320</v>
      </c>
      <c r="R713" t="s">
        <v>8322</v>
      </c>
      <c r="S713" s="8">
        <f t="shared" si="101"/>
        <v>42678.459120370375</v>
      </c>
      <c r="T713" s="8" t="str">
        <f t="shared" si="102"/>
        <v>Nov</v>
      </c>
      <c r="U713" s="8" t="str">
        <f t="shared" si="103"/>
        <v>2016</v>
      </c>
      <c r="V713" s="8">
        <f t="shared" si="104"/>
        <v>42718.500787037032</v>
      </c>
      <c r="W713" s="8" t="str">
        <f t="shared" si="105"/>
        <v>Dec</v>
      </c>
      <c r="X713" s="8" t="str">
        <f t="shared" si="106"/>
        <v>2016</v>
      </c>
      <c r="Y713" s="7">
        <f t="shared" si="107"/>
        <v>9</v>
      </c>
    </row>
    <row r="714" spans="1:25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6">
        <f t="shared" si="99"/>
        <v>0.21649484536082475</v>
      </c>
      <c r="P714" s="10">
        <f t="shared" si="100"/>
        <v>26.25</v>
      </c>
      <c r="Q714" t="s">
        <v>8320</v>
      </c>
      <c r="R714" t="s">
        <v>8322</v>
      </c>
      <c r="S714" s="8">
        <f t="shared" si="101"/>
        <v>42384.680925925932</v>
      </c>
      <c r="T714" s="8" t="str">
        <f t="shared" si="102"/>
        <v>Jan</v>
      </c>
      <c r="U714" s="8" t="str">
        <f t="shared" si="103"/>
        <v>2016</v>
      </c>
      <c r="V714" s="8">
        <f t="shared" si="104"/>
        <v>42414.680925925932</v>
      </c>
      <c r="W714" s="8" t="str">
        <f t="shared" si="105"/>
        <v>Feb</v>
      </c>
      <c r="X714" s="8" t="str">
        <f t="shared" si="106"/>
        <v>2016</v>
      </c>
      <c r="Y714" s="7">
        <f t="shared" si="107"/>
        <v>30</v>
      </c>
    </row>
    <row r="715" spans="1:25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6">
        <f t="shared" si="99"/>
        <v>0.79600000000000004</v>
      </c>
      <c r="P715" s="10">
        <f t="shared" si="100"/>
        <v>199</v>
      </c>
      <c r="Q715" t="s">
        <v>8320</v>
      </c>
      <c r="R715" t="s">
        <v>8322</v>
      </c>
      <c r="S715" s="8">
        <f t="shared" si="101"/>
        <v>42496.529305555552</v>
      </c>
      <c r="T715" s="8" t="str">
        <f t="shared" si="102"/>
        <v>May</v>
      </c>
      <c r="U715" s="8" t="str">
        <f t="shared" si="103"/>
        <v>2016</v>
      </c>
      <c r="V715" s="8">
        <f t="shared" si="104"/>
        <v>42526.529305555552</v>
      </c>
      <c r="W715" s="8" t="str">
        <f t="shared" si="105"/>
        <v>Jun</v>
      </c>
      <c r="X715" s="8" t="str">
        <f t="shared" si="106"/>
        <v>2016</v>
      </c>
      <c r="Y715" s="7">
        <f t="shared" si="107"/>
        <v>30</v>
      </c>
    </row>
    <row r="716" spans="1:25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6">
        <f t="shared" si="99"/>
        <v>14.993333333333334</v>
      </c>
      <c r="P716" s="10">
        <f t="shared" si="100"/>
        <v>80.321428571428569</v>
      </c>
      <c r="Q716" t="s">
        <v>8320</v>
      </c>
      <c r="R716" t="s">
        <v>8322</v>
      </c>
      <c r="S716" s="8">
        <f t="shared" si="101"/>
        <v>42734.787986111114</v>
      </c>
      <c r="T716" s="8" t="str">
        <f t="shared" si="102"/>
        <v>Dec</v>
      </c>
      <c r="U716" s="8" t="str">
        <f t="shared" si="103"/>
        <v>2016</v>
      </c>
      <c r="V716" s="8">
        <f t="shared" si="104"/>
        <v>42794.787986111114</v>
      </c>
      <c r="W716" s="8" t="str">
        <f t="shared" si="105"/>
        <v>Feb</v>
      </c>
      <c r="X716" s="8" t="str">
        <f t="shared" si="106"/>
        <v>2017</v>
      </c>
      <c r="Y716" s="7">
        <f t="shared" si="107"/>
        <v>29</v>
      </c>
    </row>
    <row r="717" spans="1:25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6">
        <f t="shared" si="99"/>
        <v>5.0509090909090908</v>
      </c>
      <c r="P717" s="10">
        <f t="shared" si="100"/>
        <v>115.75</v>
      </c>
      <c r="Q717" t="s">
        <v>8320</v>
      </c>
      <c r="R717" t="s">
        <v>8322</v>
      </c>
      <c r="S717" s="8">
        <f t="shared" si="101"/>
        <v>42273.090740740736</v>
      </c>
      <c r="T717" s="8" t="str">
        <f t="shared" si="102"/>
        <v>Sep</v>
      </c>
      <c r="U717" s="8" t="str">
        <f t="shared" si="103"/>
        <v>2015</v>
      </c>
      <c r="V717" s="8">
        <f t="shared" si="104"/>
        <v>42313.132407407407</v>
      </c>
      <c r="W717" s="8" t="str">
        <f t="shared" si="105"/>
        <v>Nov</v>
      </c>
      <c r="X717" s="8" t="str">
        <f t="shared" si="106"/>
        <v>2015</v>
      </c>
      <c r="Y717" s="7">
        <f t="shared" si="107"/>
        <v>9</v>
      </c>
    </row>
    <row r="718" spans="1:25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6">
        <f t="shared" si="99"/>
        <v>10.214285714285715</v>
      </c>
      <c r="P718" s="10">
        <f t="shared" si="100"/>
        <v>44.6875</v>
      </c>
      <c r="Q718" t="s">
        <v>8320</v>
      </c>
      <c r="R718" t="s">
        <v>8322</v>
      </c>
      <c r="S718" s="8">
        <f t="shared" si="101"/>
        <v>41940.658645833333</v>
      </c>
      <c r="T718" s="8" t="str">
        <f t="shared" si="102"/>
        <v>Oct</v>
      </c>
      <c r="U718" s="8" t="str">
        <f t="shared" si="103"/>
        <v>2014</v>
      </c>
      <c r="V718" s="8">
        <f t="shared" si="104"/>
        <v>41974</v>
      </c>
      <c r="W718" s="8" t="str">
        <f t="shared" si="105"/>
        <v>Dec</v>
      </c>
      <c r="X718" s="8" t="str">
        <f t="shared" si="106"/>
        <v>2014</v>
      </c>
      <c r="Y718" s="7">
        <f t="shared" si="107"/>
        <v>2</v>
      </c>
    </row>
    <row r="719" spans="1:25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6">
        <f t="shared" si="99"/>
        <v>0.30499999999999999</v>
      </c>
      <c r="P719" s="10">
        <f t="shared" si="100"/>
        <v>76.25</v>
      </c>
      <c r="Q719" t="s">
        <v>8320</v>
      </c>
      <c r="R719" t="s">
        <v>8322</v>
      </c>
      <c r="S719" s="8">
        <f t="shared" si="101"/>
        <v>41857.854189814818</v>
      </c>
      <c r="T719" s="8" t="str">
        <f t="shared" si="102"/>
        <v>Aug</v>
      </c>
      <c r="U719" s="8" t="str">
        <f t="shared" si="103"/>
        <v>2014</v>
      </c>
      <c r="V719" s="8">
        <f t="shared" si="104"/>
        <v>41887.854189814818</v>
      </c>
      <c r="W719" s="8" t="str">
        <f t="shared" si="105"/>
        <v>Sep</v>
      </c>
      <c r="X719" s="8" t="str">
        <f t="shared" si="106"/>
        <v>2014</v>
      </c>
      <c r="Y719" s="7">
        <f t="shared" si="107"/>
        <v>30</v>
      </c>
    </row>
    <row r="720" spans="1:25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6">
        <f t="shared" si="99"/>
        <v>0.75</v>
      </c>
      <c r="P720" s="10">
        <f t="shared" si="100"/>
        <v>22.5</v>
      </c>
      <c r="Q720" t="s">
        <v>8320</v>
      </c>
      <c r="R720" t="s">
        <v>8322</v>
      </c>
      <c r="S720" s="8">
        <f t="shared" si="101"/>
        <v>42752.845451388886</v>
      </c>
      <c r="T720" s="8" t="str">
        <f t="shared" si="102"/>
        <v>Jan</v>
      </c>
      <c r="U720" s="8" t="str">
        <f t="shared" si="103"/>
        <v>2017</v>
      </c>
      <c r="V720" s="8">
        <f t="shared" si="104"/>
        <v>42784.249305555553</v>
      </c>
      <c r="W720" s="8" t="str">
        <f t="shared" si="105"/>
        <v>Feb</v>
      </c>
      <c r="X720" s="8" t="str">
        <f t="shared" si="106"/>
        <v>2017</v>
      </c>
      <c r="Y720" s="7">
        <f t="shared" si="107"/>
        <v>31</v>
      </c>
    </row>
    <row r="721" spans="1:25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6">
        <f t="shared" si="99"/>
        <v>1.2933333333333332</v>
      </c>
      <c r="P721" s="10">
        <f t="shared" si="100"/>
        <v>19.399999999999999</v>
      </c>
      <c r="Q721" t="s">
        <v>8320</v>
      </c>
      <c r="R721" t="s">
        <v>8322</v>
      </c>
      <c r="S721" s="8">
        <f t="shared" si="101"/>
        <v>42409.040231481486</v>
      </c>
      <c r="T721" s="8" t="str">
        <f t="shared" si="102"/>
        <v>Feb</v>
      </c>
      <c r="U721" s="8" t="str">
        <f t="shared" si="103"/>
        <v>2016</v>
      </c>
      <c r="V721" s="8">
        <f t="shared" si="104"/>
        <v>42423.040231481486</v>
      </c>
      <c r="W721" s="8" t="str">
        <f t="shared" si="105"/>
        <v>Feb</v>
      </c>
      <c r="X721" s="8" t="str">
        <f t="shared" si="106"/>
        <v>2016</v>
      </c>
      <c r="Y721" s="7">
        <f t="shared" si="107"/>
        <v>14</v>
      </c>
    </row>
    <row r="722" spans="1:25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6">
        <f t="shared" si="99"/>
        <v>143.94736842105263</v>
      </c>
      <c r="P722" s="10">
        <f t="shared" si="100"/>
        <v>66.707317073170728</v>
      </c>
      <c r="Q722" t="s">
        <v>8323</v>
      </c>
      <c r="R722" t="s">
        <v>8324</v>
      </c>
      <c r="S722" s="8">
        <f t="shared" si="101"/>
        <v>40909.649201388893</v>
      </c>
      <c r="T722" s="8" t="str">
        <f t="shared" si="102"/>
        <v>Jan</v>
      </c>
      <c r="U722" s="8" t="str">
        <f t="shared" si="103"/>
        <v>2012</v>
      </c>
      <c r="V722" s="8">
        <f t="shared" si="104"/>
        <v>40937.649201388893</v>
      </c>
      <c r="W722" s="8" t="str">
        <f t="shared" si="105"/>
        <v>Jan</v>
      </c>
      <c r="X722" s="8" t="str">
        <f t="shared" si="106"/>
        <v>2012</v>
      </c>
      <c r="Y722" s="7">
        <f t="shared" si="107"/>
        <v>28</v>
      </c>
    </row>
    <row r="723" spans="1:25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6">
        <f t="shared" si="99"/>
        <v>122.10975609756099</v>
      </c>
      <c r="P723" s="10">
        <f t="shared" si="100"/>
        <v>84.142857142857139</v>
      </c>
      <c r="Q723" t="s">
        <v>8323</v>
      </c>
      <c r="R723" t="s">
        <v>8324</v>
      </c>
      <c r="S723" s="8">
        <f t="shared" si="101"/>
        <v>41807.571840277778</v>
      </c>
      <c r="T723" s="8" t="str">
        <f t="shared" si="102"/>
        <v>Jun</v>
      </c>
      <c r="U723" s="8" t="str">
        <f t="shared" si="103"/>
        <v>2014</v>
      </c>
      <c r="V723" s="8">
        <f t="shared" si="104"/>
        <v>41852.571840277778</v>
      </c>
      <c r="W723" s="8" t="str">
        <f t="shared" si="105"/>
        <v>Aug</v>
      </c>
      <c r="X723" s="8" t="str">
        <f t="shared" si="106"/>
        <v>2014</v>
      </c>
      <c r="Y723" s="7">
        <f t="shared" si="107"/>
        <v>14</v>
      </c>
    </row>
    <row r="724" spans="1:25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6">
        <f t="shared" si="99"/>
        <v>132.024</v>
      </c>
      <c r="P724" s="10">
        <f t="shared" si="100"/>
        <v>215.72549019607843</v>
      </c>
      <c r="Q724" t="s">
        <v>8323</v>
      </c>
      <c r="R724" t="s">
        <v>8324</v>
      </c>
      <c r="S724" s="8">
        <f t="shared" si="101"/>
        <v>40977.805300925924</v>
      </c>
      <c r="T724" s="8" t="str">
        <f t="shared" si="102"/>
        <v>Mar</v>
      </c>
      <c r="U724" s="8" t="str">
        <f t="shared" si="103"/>
        <v>2012</v>
      </c>
      <c r="V724" s="8">
        <f t="shared" si="104"/>
        <v>41007.76363425926</v>
      </c>
      <c r="W724" s="8" t="str">
        <f t="shared" si="105"/>
        <v>Apr</v>
      </c>
      <c r="X724" s="8" t="str">
        <f t="shared" si="106"/>
        <v>2012</v>
      </c>
      <c r="Y724" s="7">
        <f t="shared" si="107"/>
        <v>29</v>
      </c>
    </row>
    <row r="725" spans="1:25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6">
        <f t="shared" si="99"/>
        <v>109.38000000000001</v>
      </c>
      <c r="P725" s="10">
        <f t="shared" si="100"/>
        <v>54.69</v>
      </c>
      <c r="Q725" t="s">
        <v>8323</v>
      </c>
      <c r="R725" t="s">
        <v>8324</v>
      </c>
      <c r="S725" s="8">
        <f t="shared" si="101"/>
        <v>42184.816539351858</v>
      </c>
      <c r="T725" s="8" t="str">
        <f t="shared" si="102"/>
        <v>Jun</v>
      </c>
      <c r="U725" s="8" t="str">
        <f t="shared" si="103"/>
        <v>2015</v>
      </c>
      <c r="V725" s="8">
        <f t="shared" si="104"/>
        <v>42215.165972222225</v>
      </c>
      <c r="W725" s="8" t="str">
        <f t="shared" si="105"/>
        <v>Jul</v>
      </c>
      <c r="X725" s="8" t="str">
        <f t="shared" si="106"/>
        <v>2015</v>
      </c>
      <c r="Y725" s="7">
        <f t="shared" si="107"/>
        <v>30</v>
      </c>
    </row>
    <row r="726" spans="1:25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6">
        <f t="shared" si="99"/>
        <v>105.47157142857144</v>
      </c>
      <c r="P726" s="10">
        <f t="shared" si="100"/>
        <v>51.62944055944056</v>
      </c>
      <c r="Q726" t="s">
        <v>8323</v>
      </c>
      <c r="R726" t="s">
        <v>8324</v>
      </c>
      <c r="S726" s="8">
        <f t="shared" si="101"/>
        <v>40694.638460648144</v>
      </c>
      <c r="T726" s="8" t="str">
        <f t="shared" si="102"/>
        <v>May</v>
      </c>
      <c r="U726" s="8" t="str">
        <f t="shared" si="103"/>
        <v>2011</v>
      </c>
      <c r="V726" s="8">
        <f t="shared" si="104"/>
        <v>40724.638460648144</v>
      </c>
      <c r="W726" s="8" t="str">
        <f t="shared" si="105"/>
        <v>Jun</v>
      </c>
      <c r="X726" s="8" t="str">
        <f t="shared" si="106"/>
        <v>2011</v>
      </c>
      <c r="Y726" s="7">
        <f t="shared" si="107"/>
        <v>30</v>
      </c>
    </row>
    <row r="727" spans="1:25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6">
        <f t="shared" si="99"/>
        <v>100.35000000000001</v>
      </c>
      <c r="P727" s="10">
        <f t="shared" si="100"/>
        <v>143.35714285714286</v>
      </c>
      <c r="Q727" t="s">
        <v>8323</v>
      </c>
      <c r="R727" t="s">
        <v>8324</v>
      </c>
      <c r="S727" s="8">
        <f t="shared" si="101"/>
        <v>42321.626296296294</v>
      </c>
      <c r="T727" s="8" t="str">
        <f t="shared" si="102"/>
        <v>Nov</v>
      </c>
      <c r="U727" s="8" t="str">
        <f t="shared" si="103"/>
        <v>2015</v>
      </c>
      <c r="V727" s="8">
        <f t="shared" si="104"/>
        <v>42351.626296296294</v>
      </c>
      <c r="W727" s="8" t="str">
        <f t="shared" si="105"/>
        <v>Dec</v>
      </c>
      <c r="X727" s="8" t="str">
        <f t="shared" si="106"/>
        <v>2015</v>
      </c>
      <c r="Y727" s="7">
        <f t="shared" si="107"/>
        <v>30</v>
      </c>
    </row>
    <row r="728" spans="1:25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6">
        <f t="shared" si="99"/>
        <v>101.4</v>
      </c>
      <c r="P728" s="10">
        <f t="shared" si="100"/>
        <v>72.428571428571431</v>
      </c>
      <c r="Q728" t="s">
        <v>8323</v>
      </c>
      <c r="R728" t="s">
        <v>8324</v>
      </c>
      <c r="S728" s="8">
        <f t="shared" si="101"/>
        <v>41346.042673611111</v>
      </c>
      <c r="T728" s="8" t="str">
        <f t="shared" si="102"/>
        <v>Mar</v>
      </c>
      <c r="U728" s="8" t="str">
        <f t="shared" si="103"/>
        <v>2013</v>
      </c>
      <c r="V728" s="8">
        <f t="shared" si="104"/>
        <v>41376.042673611111</v>
      </c>
      <c r="W728" s="8" t="str">
        <f t="shared" si="105"/>
        <v>Apr</v>
      </c>
      <c r="X728" s="8" t="str">
        <f t="shared" si="106"/>
        <v>2013</v>
      </c>
      <c r="Y728" s="7">
        <f t="shared" si="107"/>
        <v>30</v>
      </c>
    </row>
    <row r="729" spans="1:25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6">
        <f t="shared" si="99"/>
        <v>155.51428571428571</v>
      </c>
      <c r="P729" s="10">
        <f t="shared" si="100"/>
        <v>36.530201342281877</v>
      </c>
      <c r="Q729" t="s">
        <v>8323</v>
      </c>
      <c r="R729" t="s">
        <v>8324</v>
      </c>
      <c r="S729" s="8">
        <f t="shared" si="101"/>
        <v>41247.020243055551</v>
      </c>
      <c r="T729" s="8" t="str">
        <f t="shared" si="102"/>
        <v>Dec</v>
      </c>
      <c r="U729" s="8" t="str">
        <f t="shared" si="103"/>
        <v>2012</v>
      </c>
      <c r="V729" s="8">
        <f t="shared" si="104"/>
        <v>41288.888888888891</v>
      </c>
      <c r="W729" s="8" t="str">
        <f t="shared" si="105"/>
        <v>Jan</v>
      </c>
      <c r="X729" s="8" t="str">
        <f t="shared" si="106"/>
        <v>2013</v>
      </c>
      <c r="Y729" s="7">
        <f t="shared" si="107"/>
        <v>10</v>
      </c>
    </row>
    <row r="730" spans="1:25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6">
        <f t="shared" si="99"/>
        <v>105.566</v>
      </c>
      <c r="P730" s="10">
        <f t="shared" si="100"/>
        <v>60.903461538461535</v>
      </c>
      <c r="Q730" t="s">
        <v>8323</v>
      </c>
      <c r="R730" t="s">
        <v>8324</v>
      </c>
      <c r="S730" s="8">
        <f t="shared" si="101"/>
        <v>40731.837465277778</v>
      </c>
      <c r="T730" s="8" t="str">
        <f t="shared" si="102"/>
        <v>Jul</v>
      </c>
      <c r="U730" s="8" t="str">
        <f t="shared" si="103"/>
        <v>2011</v>
      </c>
      <c r="V730" s="8">
        <f t="shared" si="104"/>
        <v>40776.837465277778</v>
      </c>
      <c r="W730" s="8" t="str">
        <f t="shared" si="105"/>
        <v>Aug</v>
      </c>
      <c r="X730" s="8" t="str">
        <f t="shared" si="106"/>
        <v>2011</v>
      </c>
      <c r="Y730" s="7">
        <f t="shared" si="107"/>
        <v>14</v>
      </c>
    </row>
    <row r="731" spans="1:25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6">
        <f t="shared" si="99"/>
        <v>130.65</v>
      </c>
      <c r="P731" s="10">
        <f t="shared" si="100"/>
        <v>43.55</v>
      </c>
      <c r="Q731" t="s">
        <v>8323</v>
      </c>
      <c r="R731" t="s">
        <v>8324</v>
      </c>
      <c r="S731" s="8">
        <f t="shared" si="101"/>
        <v>41111.185891203706</v>
      </c>
      <c r="T731" s="8" t="str">
        <f t="shared" si="102"/>
        <v>Jul</v>
      </c>
      <c r="U731" s="8" t="str">
        <f t="shared" si="103"/>
        <v>2012</v>
      </c>
      <c r="V731" s="8">
        <f t="shared" si="104"/>
        <v>41171.185891203706</v>
      </c>
      <c r="W731" s="8" t="str">
        <f t="shared" si="105"/>
        <v>Sep</v>
      </c>
      <c r="X731" s="8" t="str">
        <f t="shared" si="106"/>
        <v>2012</v>
      </c>
      <c r="Y731" s="7">
        <f t="shared" si="107"/>
        <v>29</v>
      </c>
    </row>
    <row r="732" spans="1:25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6">
        <f t="shared" si="99"/>
        <v>132.19</v>
      </c>
      <c r="P732" s="10">
        <f t="shared" si="100"/>
        <v>99.766037735849054</v>
      </c>
      <c r="Q732" t="s">
        <v>8323</v>
      </c>
      <c r="R732" t="s">
        <v>8324</v>
      </c>
      <c r="S732" s="8">
        <f t="shared" si="101"/>
        <v>40854.745266203703</v>
      </c>
      <c r="T732" s="8" t="str">
        <f t="shared" si="102"/>
        <v>Nov</v>
      </c>
      <c r="U732" s="8" t="str">
        <f t="shared" si="103"/>
        <v>2011</v>
      </c>
      <c r="V732" s="8">
        <f t="shared" si="104"/>
        <v>40884.745266203703</v>
      </c>
      <c r="W732" s="8" t="str">
        <f t="shared" si="105"/>
        <v>Dec</v>
      </c>
      <c r="X732" s="8" t="str">
        <f t="shared" si="106"/>
        <v>2011</v>
      </c>
      <c r="Y732" s="7">
        <f t="shared" si="107"/>
        <v>30</v>
      </c>
    </row>
    <row r="733" spans="1:25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6">
        <f t="shared" si="99"/>
        <v>126</v>
      </c>
      <c r="P733" s="10">
        <f t="shared" si="100"/>
        <v>88.732394366197184</v>
      </c>
      <c r="Q733" t="s">
        <v>8323</v>
      </c>
      <c r="R733" t="s">
        <v>8324</v>
      </c>
      <c r="S733" s="8">
        <f t="shared" si="101"/>
        <v>40879.795682870368</v>
      </c>
      <c r="T733" s="8" t="str">
        <f t="shared" si="102"/>
        <v>Dec</v>
      </c>
      <c r="U733" s="8" t="str">
        <f t="shared" si="103"/>
        <v>2011</v>
      </c>
      <c r="V733" s="8">
        <f t="shared" si="104"/>
        <v>40930.25</v>
      </c>
      <c r="W733" s="8" t="str">
        <f t="shared" si="105"/>
        <v>Jan</v>
      </c>
      <c r="X733" s="8" t="str">
        <f t="shared" si="106"/>
        <v>2012</v>
      </c>
      <c r="Y733" s="7">
        <f t="shared" si="107"/>
        <v>19</v>
      </c>
    </row>
    <row r="734" spans="1:25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6">
        <f t="shared" si="99"/>
        <v>160</v>
      </c>
      <c r="P734" s="10">
        <f t="shared" si="100"/>
        <v>4.9230769230769234</v>
      </c>
      <c r="Q734" t="s">
        <v>8323</v>
      </c>
      <c r="R734" t="s">
        <v>8324</v>
      </c>
      <c r="S734" s="8">
        <f t="shared" si="101"/>
        <v>41486.424317129626</v>
      </c>
      <c r="T734" s="8" t="str">
        <f t="shared" si="102"/>
        <v>Jul</v>
      </c>
      <c r="U734" s="8" t="str">
        <f t="shared" si="103"/>
        <v>2013</v>
      </c>
      <c r="V734" s="8">
        <f t="shared" si="104"/>
        <v>41546.424317129626</v>
      </c>
      <c r="W734" s="8" t="str">
        <f t="shared" si="105"/>
        <v>Sep</v>
      </c>
      <c r="X734" s="8" t="str">
        <f t="shared" si="106"/>
        <v>2013</v>
      </c>
      <c r="Y734" s="7">
        <f t="shared" si="107"/>
        <v>29</v>
      </c>
    </row>
    <row r="735" spans="1:25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6">
        <f t="shared" si="99"/>
        <v>120.48</v>
      </c>
      <c r="P735" s="10">
        <f t="shared" si="100"/>
        <v>17.822485207100591</v>
      </c>
      <c r="Q735" t="s">
        <v>8323</v>
      </c>
      <c r="R735" t="s">
        <v>8324</v>
      </c>
      <c r="S735" s="8">
        <f t="shared" si="101"/>
        <v>41598.420046296298</v>
      </c>
      <c r="T735" s="8" t="str">
        <f t="shared" si="102"/>
        <v>Nov</v>
      </c>
      <c r="U735" s="8" t="str">
        <f t="shared" si="103"/>
        <v>2013</v>
      </c>
      <c r="V735" s="8">
        <f t="shared" si="104"/>
        <v>41628.420046296298</v>
      </c>
      <c r="W735" s="8" t="str">
        <f t="shared" si="105"/>
        <v>Dec</v>
      </c>
      <c r="X735" s="8" t="str">
        <f t="shared" si="106"/>
        <v>2013</v>
      </c>
      <c r="Y735" s="7">
        <f t="shared" si="107"/>
        <v>30</v>
      </c>
    </row>
    <row r="736" spans="1:25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6">
        <f t="shared" si="99"/>
        <v>125.52941176470588</v>
      </c>
      <c r="P736" s="10">
        <f t="shared" si="100"/>
        <v>187.19298245614036</v>
      </c>
      <c r="Q736" t="s">
        <v>8323</v>
      </c>
      <c r="R736" t="s">
        <v>8324</v>
      </c>
      <c r="S736" s="8">
        <f t="shared" si="101"/>
        <v>42102.164583333331</v>
      </c>
      <c r="T736" s="8" t="str">
        <f t="shared" si="102"/>
        <v>Apr</v>
      </c>
      <c r="U736" s="8" t="str">
        <f t="shared" si="103"/>
        <v>2015</v>
      </c>
      <c r="V736" s="8">
        <f t="shared" si="104"/>
        <v>42133.208333333328</v>
      </c>
      <c r="W736" s="8" t="str">
        <f t="shared" si="105"/>
        <v>May</v>
      </c>
      <c r="X736" s="8" t="str">
        <f t="shared" si="106"/>
        <v>2015</v>
      </c>
      <c r="Y736" s="7">
        <f t="shared" si="107"/>
        <v>31</v>
      </c>
    </row>
    <row r="737" spans="1:25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6">
        <f t="shared" si="99"/>
        <v>114.40638297872341</v>
      </c>
      <c r="P737" s="10">
        <f t="shared" si="100"/>
        <v>234.80786026200875</v>
      </c>
      <c r="Q737" t="s">
        <v>8323</v>
      </c>
      <c r="R737" t="s">
        <v>8324</v>
      </c>
      <c r="S737" s="8">
        <f t="shared" si="101"/>
        <v>41946.029467592591</v>
      </c>
      <c r="T737" s="8" t="str">
        <f t="shared" si="102"/>
        <v>Nov</v>
      </c>
      <c r="U737" s="8" t="str">
        <f t="shared" si="103"/>
        <v>2014</v>
      </c>
      <c r="V737" s="8">
        <f t="shared" si="104"/>
        <v>41977.027083333334</v>
      </c>
      <c r="W737" s="8" t="str">
        <f t="shared" si="105"/>
        <v>Dec</v>
      </c>
      <c r="X737" s="8" t="str">
        <f t="shared" si="106"/>
        <v>2014</v>
      </c>
      <c r="Y737" s="7">
        <f t="shared" si="107"/>
        <v>30</v>
      </c>
    </row>
    <row r="738" spans="1:25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6">
        <f t="shared" si="99"/>
        <v>315.13888888888891</v>
      </c>
      <c r="P738" s="10">
        <f t="shared" si="100"/>
        <v>105.04629629629629</v>
      </c>
      <c r="Q738" t="s">
        <v>8323</v>
      </c>
      <c r="R738" t="s">
        <v>8324</v>
      </c>
      <c r="S738" s="8">
        <f t="shared" si="101"/>
        <v>41579.734259259261</v>
      </c>
      <c r="T738" s="8" t="str">
        <f t="shared" si="102"/>
        <v>Nov</v>
      </c>
      <c r="U738" s="8" t="str">
        <f t="shared" si="103"/>
        <v>2013</v>
      </c>
      <c r="V738" s="8">
        <f t="shared" si="104"/>
        <v>41599.207638888889</v>
      </c>
      <c r="W738" s="8" t="str">
        <f t="shared" si="105"/>
        <v>Nov</v>
      </c>
      <c r="X738" s="8" t="str">
        <f t="shared" si="106"/>
        <v>2013</v>
      </c>
      <c r="Y738" s="7">
        <f t="shared" si="107"/>
        <v>19</v>
      </c>
    </row>
    <row r="739" spans="1:25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6">
        <f t="shared" si="99"/>
        <v>122.39999999999999</v>
      </c>
      <c r="P739" s="10">
        <f t="shared" si="100"/>
        <v>56.666666666666664</v>
      </c>
      <c r="Q739" t="s">
        <v>8323</v>
      </c>
      <c r="R739" t="s">
        <v>8324</v>
      </c>
      <c r="S739" s="8">
        <f t="shared" si="101"/>
        <v>41667.275312500002</v>
      </c>
      <c r="T739" s="8" t="str">
        <f t="shared" si="102"/>
        <v>Jan</v>
      </c>
      <c r="U739" s="8" t="str">
        <f t="shared" si="103"/>
        <v>2014</v>
      </c>
      <c r="V739" s="8">
        <f t="shared" si="104"/>
        <v>41684.833333333336</v>
      </c>
      <c r="W739" s="8" t="str">
        <f t="shared" si="105"/>
        <v>Feb</v>
      </c>
      <c r="X739" s="8" t="str">
        <f t="shared" si="106"/>
        <v>2014</v>
      </c>
      <c r="Y739" s="7">
        <f t="shared" si="107"/>
        <v>17</v>
      </c>
    </row>
    <row r="740" spans="1:25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6">
        <f t="shared" si="99"/>
        <v>106.73333333333332</v>
      </c>
      <c r="P740" s="10">
        <f t="shared" si="100"/>
        <v>39.048780487804876</v>
      </c>
      <c r="Q740" t="s">
        <v>8323</v>
      </c>
      <c r="R740" t="s">
        <v>8324</v>
      </c>
      <c r="S740" s="8">
        <f t="shared" si="101"/>
        <v>41943.604097222218</v>
      </c>
      <c r="T740" s="8" t="str">
        <f t="shared" si="102"/>
        <v>Oct</v>
      </c>
      <c r="U740" s="8" t="str">
        <f t="shared" si="103"/>
        <v>2014</v>
      </c>
      <c r="V740" s="8">
        <f t="shared" si="104"/>
        <v>41974.207638888889</v>
      </c>
      <c r="W740" s="8" t="str">
        <f t="shared" si="105"/>
        <v>Dec</v>
      </c>
      <c r="X740" s="8" t="str">
        <f t="shared" si="106"/>
        <v>2014</v>
      </c>
      <c r="Y740" s="7">
        <f t="shared" si="107"/>
        <v>30</v>
      </c>
    </row>
    <row r="741" spans="1:25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6">
        <f t="shared" si="99"/>
        <v>158.33333333333331</v>
      </c>
      <c r="P741" s="10">
        <f t="shared" si="100"/>
        <v>68.345323741007192</v>
      </c>
      <c r="Q741" t="s">
        <v>8323</v>
      </c>
      <c r="R741" t="s">
        <v>8324</v>
      </c>
      <c r="S741" s="8">
        <f t="shared" si="101"/>
        <v>41829.502650462964</v>
      </c>
      <c r="T741" s="8" t="str">
        <f t="shared" si="102"/>
        <v>Jul</v>
      </c>
      <c r="U741" s="8" t="str">
        <f t="shared" si="103"/>
        <v>2014</v>
      </c>
      <c r="V741" s="8">
        <f t="shared" si="104"/>
        <v>41862.502650462964</v>
      </c>
      <c r="W741" s="8" t="str">
        <f t="shared" si="105"/>
        <v>Aug</v>
      </c>
      <c r="X741" s="8" t="str">
        <f t="shared" si="106"/>
        <v>2014</v>
      </c>
      <c r="Y741" s="7">
        <f t="shared" si="107"/>
        <v>2</v>
      </c>
    </row>
    <row r="742" spans="1:25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6">
        <f t="shared" si="99"/>
        <v>107.4</v>
      </c>
      <c r="P742" s="10">
        <f t="shared" si="100"/>
        <v>169.57894736842104</v>
      </c>
      <c r="Q742" t="s">
        <v>8323</v>
      </c>
      <c r="R742" t="s">
        <v>8324</v>
      </c>
      <c r="S742" s="8">
        <f t="shared" si="101"/>
        <v>42162.146782407406</v>
      </c>
      <c r="T742" s="8" t="str">
        <f t="shared" si="102"/>
        <v>Jun</v>
      </c>
      <c r="U742" s="8" t="str">
        <f t="shared" si="103"/>
        <v>2015</v>
      </c>
      <c r="V742" s="8">
        <f t="shared" si="104"/>
        <v>42176.146782407406</v>
      </c>
      <c r="W742" s="8" t="str">
        <f t="shared" si="105"/>
        <v>Jun</v>
      </c>
      <c r="X742" s="8" t="str">
        <f t="shared" si="106"/>
        <v>2015</v>
      </c>
      <c r="Y742" s="7">
        <f t="shared" si="107"/>
        <v>14</v>
      </c>
    </row>
    <row r="743" spans="1:25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6">
        <f t="shared" si="99"/>
        <v>102.25999999999999</v>
      </c>
      <c r="P743" s="10">
        <f t="shared" si="100"/>
        <v>141.42340425531913</v>
      </c>
      <c r="Q743" t="s">
        <v>8323</v>
      </c>
      <c r="R743" t="s">
        <v>8324</v>
      </c>
      <c r="S743" s="8">
        <f t="shared" si="101"/>
        <v>41401.648217592592</v>
      </c>
      <c r="T743" s="8" t="str">
        <f t="shared" si="102"/>
        <v>May</v>
      </c>
      <c r="U743" s="8" t="str">
        <f t="shared" si="103"/>
        <v>2013</v>
      </c>
      <c r="V743" s="8">
        <f t="shared" si="104"/>
        <v>41436.648217592592</v>
      </c>
      <c r="W743" s="8" t="str">
        <f t="shared" si="105"/>
        <v>Jun</v>
      </c>
      <c r="X743" s="8" t="str">
        <f t="shared" si="106"/>
        <v>2013</v>
      </c>
      <c r="Y743" s="7">
        <f t="shared" si="107"/>
        <v>4</v>
      </c>
    </row>
    <row r="744" spans="1:25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6">
        <f t="shared" si="99"/>
        <v>110.71428571428572</v>
      </c>
      <c r="P744" s="10">
        <f t="shared" si="100"/>
        <v>67.391304347826093</v>
      </c>
      <c r="Q744" t="s">
        <v>8323</v>
      </c>
      <c r="R744" t="s">
        <v>8324</v>
      </c>
      <c r="S744" s="8">
        <f t="shared" si="101"/>
        <v>41689.917962962965</v>
      </c>
      <c r="T744" s="8" t="str">
        <f t="shared" si="102"/>
        <v>Feb</v>
      </c>
      <c r="U744" s="8" t="str">
        <f t="shared" si="103"/>
        <v>2014</v>
      </c>
      <c r="V744" s="8">
        <f t="shared" si="104"/>
        <v>41719.876296296294</v>
      </c>
      <c r="W744" s="8" t="str">
        <f t="shared" si="105"/>
        <v>Mar</v>
      </c>
      <c r="X744" s="8" t="str">
        <f t="shared" si="106"/>
        <v>2014</v>
      </c>
      <c r="Y744" s="7">
        <f t="shared" si="107"/>
        <v>29</v>
      </c>
    </row>
    <row r="745" spans="1:25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6">
        <f t="shared" si="99"/>
        <v>148</v>
      </c>
      <c r="P745" s="10">
        <f t="shared" si="100"/>
        <v>54.266666666666666</v>
      </c>
      <c r="Q745" t="s">
        <v>8323</v>
      </c>
      <c r="R745" t="s">
        <v>8324</v>
      </c>
      <c r="S745" s="8">
        <f t="shared" si="101"/>
        <v>40990.709317129629</v>
      </c>
      <c r="T745" s="8" t="str">
        <f t="shared" si="102"/>
        <v>Mar</v>
      </c>
      <c r="U745" s="8" t="str">
        <f t="shared" si="103"/>
        <v>2012</v>
      </c>
      <c r="V745" s="8">
        <f t="shared" si="104"/>
        <v>41015.875</v>
      </c>
      <c r="W745" s="8" t="str">
        <f t="shared" si="105"/>
        <v>Apr</v>
      </c>
      <c r="X745" s="8" t="str">
        <f t="shared" si="106"/>
        <v>2012</v>
      </c>
      <c r="Y745" s="7">
        <f t="shared" si="107"/>
        <v>25</v>
      </c>
    </row>
    <row r="746" spans="1:25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6">
        <f t="shared" si="99"/>
        <v>102.32000000000001</v>
      </c>
      <c r="P746" s="10">
        <f t="shared" si="100"/>
        <v>82.516129032258064</v>
      </c>
      <c r="Q746" t="s">
        <v>8323</v>
      </c>
      <c r="R746" t="s">
        <v>8324</v>
      </c>
      <c r="S746" s="8">
        <f t="shared" si="101"/>
        <v>41226.95721064815</v>
      </c>
      <c r="T746" s="8" t="str">
        <f t="shared" si="102"/>
        <v>Nov</v>
      </c>
      <c r="U746" s="8" t="str">
        <f t="shared" si="103"/>
        <v>2012</v>
      </c>
      <c r="V746" s="8">
        <f t="shared" si="104"/>
        <v>41256.95721064815</v>
      </c>
      <c r="W746" s="8" t="str">
        <f t="shared" si="105"/>
        <v>Dec</v>
      </c>
      <c r="X746" s="8" t="str">
        <f t="shared" si="106"/>
        <v>2012</v>
      </c>
      <c r="Y746" s="7">
        <f t="shared" si="107"/>
        <v>30</v>
      </c>
    </row>
    <row r="747" spans="1:25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6">
        <f t="shared" si="99"/>
        <v>179.09909909909908</v>
      </c>
      <c r="P747" s="10">
        <f t="shared" si="100"/>
        <v>53.729729729729726</v>
      </c>
      <c r="Q747" t="s">
        <v>8323</v>
      </c>
      <c r="R747" t="s">
        <v>8324</v>
      </c>
      <c r="S747" s="8">
        <f t="shared" si="101"/>
        <v>41367.572280092594</v>
      </c>
      <c r="T747" s="8" t="str">
        <f t="shared" si="102"/>
        <v>Apr</v>
      </c>
      <c r="U747" s="8" t="str">
        <f t="shared" si="103"/>
        <v>2013</v>
      </c>
      <c r="V747" s="8">
        <f t="shared" si="104"/>
        <v>41397.572280092594</v>
      </c>
      <c r="W747" s="8" t="str">
        <f t="shared" si="105"/>
        <v>May</v>
      </c>
      <c r="X747" s="8" t="str">
        <f t="shared" si="106"/>
        <v>2013</v>
      </c>
      <c r="Y747" s="7">
        <f t="shared" si="107"/>
        <v>30</v>
      </c>
    </row>
    <row r="748" spans="1:25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6">
        <f t="shared" si="99"/>
        <v>111.08135252761969</v>
      </c>
      <c r="P748" s="10">
        <f t="shared" si="100"/>
        <v>34.206185567010309</v>
      </c>
      <c r="Q748" t="s">
        <v>8323</v>
      </c>
      <c r="R748" t="s">
        <v>8324</v>
      </c>
      <c r="S748" s="8">
        <f t="shared" si="101"/>
        <v>41157.042928240742</v>
      </c>
      <c r="T748" s="8" t="str">
        <f t="shared" si="102"/>
        <v>Sep</v>
      </c>
      <c r="U748" s="8" t="str">
        <f t="shared" si="103"/>
        <v>2012</v>
      </c>
      <c r="V748" s="8">
        <f t="shared" si="104"/>
        <v>41175.165972222225</v>
      </c>
      <c r="W748" s="8" t="str">
        <f t="shared" si="105"/>
        <v>Sep</v>
      </c>
      <c r="X748" s="8" t="str">
        <f t="shared" si="106"/>
        <v>2012</v>
      </c>
      <c r="Y748" s="7">
        <f t="shared" si="107"/>
        <v>18</v>
      </c>
    </row>
    <row r="749" spans="1:25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6">
        <f t="shared" si="99"/>
        <v>100.04285714285714</v>
      </c>
      <c r="P749" s="10">
        <f t="shared" si="100"/>
        <v>127.32727272727273</v>
      </c>
      <c r="Q749" t="s">
        <v>8323</v>
      </c>
      <c r="R749" t="s">
        <v>8324</v>
      </c>
      <c r="S749" s="8">
        <f t="shared" si="101"/>
        <v>41988.548831018517</v>
      </c>
      <c r="T749" s="8" t="str">
        <f t="shared" si="102"/>
        <v>Dec</v>
      </c>
      <c r="U749" s="8" t="str">
        <f t="shared" si="103"/>
        <v>2014</v>
      </c>
      <c r="V749" s="8">
        <f t="shared" si="104"/>
        <v>42019.454166666663</v>
      </c>
      <c r="W749" s="8" t="str">
        <f t="shared" si="105"/>
        <v>Jan</v>
      </c>
      <c r="X749" s="8" t="str">
        <f t="shared" si="106"/>
        <v>2015</v>
      </c>
      <c r="Y749" s="7">
        <f t="shared" si="107"/>
        <v>30</v>
      </c>
    </row>
    <row r="750" spans="1:25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6">
        <f t="shared" si="99"/>
        <v>100.25</v>
      </c>
      <c r="P750" s="10">
        <f t="shared" si="100"/>
        <v>45.56818181818182</v>
      </c>
      <c r="Q750" t="s">
        <v>8323</v>
      </c>
      <c r="R750" t="s">
        <v>8324</v>
      </c>
      <c r="S750" s="8">
        <f t="shared" si="101"/>
        <v>41831.846828703703</v>
      </c>
      <c r="T750" s="8" t="str">
        <f t="shared" si="102"/>
        <v>Jul</v>
      </c>
      <c r="U750" s="8" t="str">
        <f t="shared" si="103"/>
        <v>2014</v>
      </c>
      <c r="V750" s="8">
        <f t="shared" si="104"/>
        <v>41861.846828703703</v>
      </c>
      <c r="W750" s="8" t="str">
        <f t="shared" si="105"/>
        <v>Aug</v>
      </c>
      <c r="X750" s="8" t="str">
        <f t="shared" si="106"/>
        <v>2014</v>
      </c>
      <c r="Y750" s="7">
        <f t="shared" si="107"/>
        <v>30</v>
      </c>
    </row>
    <row r="751" spans="1:25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6">
        <f t="shared" si="99"/>
        <v>105.56</v>
      </c>
      <c r="P751" s="10">
        <f t="shared" si="100"/>
        <v>95.963636363636368</v>
      </c>
      <c r="Q751" t="s">
        <v>8323</v>
      </c>
      <c r="R751" t="s">
        <v>8324</v>
      </c>
      <c r="S751" s="8">
        <f t="shared" si="101"/>
        <v>42733.94131944445</v>
      </c>
      <c r="T751" s="8" t="str">
        <f t="shared" si="102"/>
        <v>Dec</v>
      </c>
      <c r="U751" s="8" t="str">
        <f t="shared" si="103"/>
        <v>2016</v>
      </c>
      <c r="V751" s="8">
        <f t="shared" si="104"/>
        <v>42763.94131944445</v>
      </c>
      <c r="W751" s="8" t="str">
        <f t="shared" si="105"/>
        <v>Jan</v>
      </c>
      <c r="X751" s="8" t="str">
        <f t="shared" si="106"/>
        <v>2017</v>
      </c>
      <c r="Y751" s="7">
        <f t="shared" si="107"/>
        <v>30</v>
      </c>
    </row>
    <row r="752" spans="1:25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6">
        <f t="shared" si="99"/>
        <v>102.58775877587757</v>
      </c>
      <c r="P752" s="10">
        <f t="shared" si="100"/>
        <v>77.271186440677965</v>
      </c>
      <c r="Q752" t="s">
        <v>8323</v>
      </c>
      <c r="R752" t="s">
        <v>8324</v>
      </c>
      <c r="S752" s="8">
        <f t="shared" si="101"/>
        <v>41299.878148148149</v>
      </c>
      <c r="T752" s="8" t="str">
        <f t="shared" si="102"/>
        <v>Jan</v>
      </c>
      <c r="U752" s="8" t="str">
        <f t="shared" si="103"/>
        <v>2013</v>
      </c>
      <c r="V752" s="8">
        <f t="shared" si="104"/>
        <v>41329.878148148149</v>
      </c>
      <c r="W752" s="8" t="str">
        <f t="shared" si="105"/>
        <v>Feb</v>
      </c>
      <c r="X752" s="8" t="str">
        <f t="shared" si="106"/>
        <v>2013</v>
      </c>
      <c r="Y752" s="7">
        <f t="shared" si="107"/>
        <v>30</v>
      </c>
    </row>
    <row r="753" spans="1:25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6">
        <f t="shared" si="99"/>
        <v>118.5</v>
      </c>
      <c r="P753" s="10">
        <f t="shared" si="100"/>
        <v>57.338709677419352</v>
      </c>
      <c r="Q753" t="s">
        <v>8323</v>
      </c>
      <c r="R753" t="s">
        <v>8324</v>
      </c>
      <c r="S753" s="8">
        <f t="shared" si="101"/>
        <v>40713.630497685182</v>
      </c>
      <c r="T753" s="8" t="str">
        <f t="shared" si="102"/>
        <v>Jun</v>
      </c>
      <c r="U753" s="8" t="str">
        <f t="shared" si="103"/>
        <v>2011</v>
      </c>
      <c r="V753" s="8">
        <f t="shared" si="104"/>
        <v>40759.630497685182</v>
      </c>
      <c r="W753" s="8" t="str">
        <f t="shared" si="105"/>
        <v>Aug</v>
      </c>
      <c r="X753" s="8" t="str">
        <f t="shared" si="106"/>
        <v>2011</v>
      </c>
      <c r="Y753" s="7">
        <f t="shared" si="107"/>
        <v>15</v>
      </c>
    </row>
    <row r="754" spans="1:25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6">
        <f t="shared" si="99"/>
        <v>111.7</v>
      </c>
      <c r="P754" s="10">
        <f t="shared" si="100"/>
        <v>53.19047619047619</v>
      </c>
      <c r="Q754" t="s">
        <v>8323</v>
      </c>
      <c r="R754" t="s">
        <v>8324</v>
      </c>
      <c r="S754" s="8">
        <f t="shared" si="101"/>
        <v>42639.421493055561</v>
      </c>
      <c r="T754" s="8" t="str">
        <f t="shared" si="102"/>
        <v>Sep</v>
      </c>
      <c r="U754" s="8" t="str">
        <f t="shared" si="103"/>
        <v>2016</v>
      </c>
      <c r="V754" s="8">
        <f t="shared" si="104"/>
        <v>42659.458333333328</v>
      </c>
      <c r="W754" s="8" t="str">
        <f t="shared" si="105"/>
        <v>Oct</v>
      </c>
      <c r="X754" s="8" t="str">
        <f t="shared" si="106"/>
        <v>2016</v>
      </c>
      <c r="Y754" s="7">
        <f t="shared" si="107"/>
        <v>20</v>
      </c>
    </row>
    <row r="755" spans="1:25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6">
        <f t="shared" si="99"/>
        <v>128</v>
      </c>
      <c r="P755" s="10">
        <f t="shared" si="100"/>
        <v>492.30769230769232</v>
      </c>
      <c r="Q755" t="s">
        <v>8323</v>
      </c>
      <c r="R755" t="s">
        <v>8324</v>
      </c>
      <c r="S755" s="8">
        <f t="shared" si="101"/>
        <v>42019.590173611112</v>
      </c>
      <c r="T755" s="8" t="str">
        <f t="shared" si="102"/>
        <v>Jan</v>
      </c>
      <c r="U755" s="8" t="str">
        <f t="shared" si="103"/>
        <v>2015</v>
      </c>
      <c r="V755" s="8">
        <f t="shared" si="104"/>
        <v>42049.590173611112</v>
      </c>
      <c r="W755" s="8" t="str">
        <f t="shared" si="105"/>
        <v>Feb</v>
      </c>
      <c r="X755" s="8" t="str">
        <f t="shared" si="106"/>
        <v>2015</v>
      </c>
      <c r="Y755" s="7">
        <f t="shared" si="107"/>
        <v>30</v>
      </c>
    </row>
    <row r="756" spans="1:25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6">
        <f t="shared" si="99"/>
        <v>103.75000000000001</v>
      </c>
      <c r="P756" s="10">
        <f t="shared" si="100"/>
        <v>42.346938775510203</v>
      </c>
      <c r="Q756" t="s">
        <v>8323</v>
      </c>
      <c r="R756" t="s">
        <v>8324</v>
      </c>
      <c r="S756" s="8">
        <f t="shared" si="101"/>
        <v>41249.749085648145</v>
      </c>
      <c r="T756" s="8" t="str">
        <f t="shared" si="102"/>
        <v>Dec</v>
      </c>
      <c r="U756" s="8" t="str">
        <f t="shared" si="103"/>
        <v>2012</v>
      </c>
      <c r="V756" s="8">
        <f t="shared" si="104"/>
        <v>41279.749085648145</v>
      </c>
      <c r="W756" s="8" t="str">
        <f t="shared" si="105"/>
        <v>Jan</v>
      </c>
      <c r="X756" s="8" t="str">
        <f t="shared" si="106"/>
        <v>2013</v>
      </c>
      <c r="Y756" s="7">
        <f t="shared" si="107"/>
        <v>30</v>
      </c>
    </row>
    <row r="757" spans="1:25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6">
        <f t="shared" si="99"/>
        <v>101.9076</v>
      </c>
      <c r="P757" s="10">
        <f t="shared" si="100"/>
        <v>37.466029411764708</v>
      </c>
      <c r="Q757" t="s">
        <v>8323</v>
      </c>
      <c r="R757" t="s">
        <v>8324</v>
      </c>
      <c r="S757" s="8">
        <f t="shared" si="101"/>
        <v>41383.605057870373</v>
      </c>
      <c r="T757" s="8" t="str">
        <f t="shared" si="102"/>
        <v>Apr</v>
      </c>
      <c r="U757" s="8" t="str">
        <f t="shared" si="103"/>
        <v>2013</v>
      </c>
      <c r="V757" s="8">
        <f t="shared" si="104"/>
        <v>41414.02847222222</v>
      </c>
      <c r="W757" s="8" t="str">
        <f t="shared" si="105"/>
        <v>May</v>
      </c>
      <c r="X757" s="8" t="str">
        <f t="shared" si="106"/>
        <v>2013</v>
      </c>
      <c r="Y757" s="7">
        <f t="shared" si="107"/>
        <v>30</v>
      </c>
    </row>
    <row r="758" spans="1:25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6">
        <f t="shared" si="99"/>
        <v>117.71428571428571</v>
      </c>
      <c r="P758" s="10">
        <f t="shared" si="100"/>
        <v>37.454545454545453</v>
      </c>
      <c r="Q758" t="s">
        <v>8323</v>
      </c>
      <c r="R758" t="s">
        <v>8324</v>
      </c>
      <c r="S758" s="8">
        <f t="shared" si="101"/>
        <v>40590.766886574071</v>
      </c>
      <c r="T758" s="8" t="str">
        <f t="shared" si="102"/>
        <v>Feb</v>
      </c>
      <c r="U758" s="8" t="str">
        <f t="shared" si="103"/>
        <v>2011</v>
      </c>
      <c r="V758" s="8">
        <f t="shared" si="104"/>
        <v>40651.725219907406</v>
      </c>
      <c r="W758" s="8" t="str">
        <f t="shared" si="105"/>
        <v>Apr</v>
      </c>
      <c r="X758" s="8" t="str">
        <f t="shared" si="106"/>
        <v>2011</v>
      </c>
      <c r="Y758" s="7">
        <f t="shared" si="107"/>
        <v>29</v>
      </c>
    </row>
    <row r="759" spans="1:25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6">
        <f t="shared" si="99"/>
        <v>238</v>
      </c>
      <c r="P759" s="10">
        <f t="shared" si="100"/>
        <v>33.055555555555557</v>
      </c>
      <c r="Q759" t="s">
        <v>8323</v>
      </c>
      <c r="R759" t="s">
        <v>8324</v>
      </c>
      <c r="S759" s="8">
        <f t="shared" si="101"/>
        <v>41235.054560185185</v>
      </c>
      <c r="T759" s="8" t="str">
        <f t="shared" si="102"/>
        <v>Nov</v>
      </c>
      <c r="U759" s="8" t="str">
        <f t="shared" si="103"/>
        <v>2012</v>
      </c>
      <c r="V759" s="8">
        <f t="shared" si="104"/>
        <v>41249.054560185185</v>
      </c>
      <c r="W759" s="8" t="str">
        <f t="shared" si="105"/>
        <v>Dec</v>
      </c>
      <c r="X759" s="8" t="str">
        <f t="shared" si="106"/>
        <v>2012</v>
      </c>
      <c r="Y759" s="7">
        <f t="shared" si="107"/>
        <v>14</v>
      </c>
    </row>
    <row r="760" spans="1:25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6">
        <f t="shared" si="99"/>
        <v>102</v>
      </c>
      <c r="P760" s="10">
        <f t="shared" si="100"/>
        <v>134.21052631578948</v>
      </c>
      <c r="Q760" t="s">
        <v>8323</v>
      </c>
      <c r="R760" t="s">
        <v>8324</v>
      </c>
      <c r="S760" s="8">
        <f t="shared" si="101"/>
        <v>40429.836435185185</v>
      </c>
      <c r="T760" s="8" t="str">
        <f t="shared" si="102"/>
        <v>Sep</v>
      </c>
      <c r="U760" s="8" t="str">
        <f t="shared" si="103"/>
        <v>2010</v>
      </c>
      <c r="V760" s="8">
        <f t="shared" si="104"/>
        <v>40459.836435185185</v>
      </c>
      <c r="W760" s="8" t="str">
        <f t="shared" si="105"/>
        <v>Oct</v>
      </c>
      <c r="X760" s="8" t="str">
        <f t="shared" si="106"/>
        <v>2010</v>
      </c>
      <c r="Y760" s="7">
        <f t="shared" si="107"/>
        <v>30</v>
      </c>
    </row>
    <row r="761" spans="1:25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6">
        <f t="shared" si="99"/>
        <v>101.92000000000002</v>
      </c>
      <c r="P761" s="10">
        <f t="shared" si="100"/>
        <v>51.474747474747474</v>
      </c>
      <c r="Q761" t="s">
        <v>8323</v>
      </c>
      <c r="R761" t="s">
        <v>8324</v>
      </c>
      <c r="S761" s="8">
        <f t="shared" si="101"/>
        <v>41789.330312500002</v>
      </c>
      <c r="T761" s="8" t="str">
        <f t="shared" si="102"/>
        <v>May</v>
      </c>
      <c r="U761" s="8" t="str">
        <f t="shared" si="103"/>
        <v>2014</v>
      </c>
      <c r="V761" s="8">
        <f t="shared" si="104"/>
        <v>41829.330312500002</v>
      </c>
      <c r="W761" s="8" t="str">
        <f t="shared" si="105"/>
        <v>Jul</v>
      </c>
      <c r="X761" s="8" t="str">
        <f t="shared" si="106"/>
        <v>2014</v>
      </c>
      <c r="Y761" s="7">
        <f t="shared" si="107"/>
        <v>9</v>
      </c>
    </row>
    <row r="762" spans="1:25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6">
        <f t="shared" si="99"/>
        <v>0</v>
      </c>
      <c r="P762" s="10">
        <f t="shared" si="100"/>
        <v>0</v>
      </c>
      <c r="Q762" t="s">
        <v>8323</v>
      </c>
      <c r="R762" t="s">
        <v>8325</v>
      </c>
      <c r="S762" s="8">
        <f t="shared" si="101"/>
        <v>42670.764039351852</v>
      </c>
      <c r="T762" s="8" t="str">
        <f t="shared" si="102"/>
        <v>Oct</v>
      </c>
      <c r="U762" s="8" t="str">
        <f t="shared" si="103"/>
        <v>2016</v>
      </c>
      <c r="V762" s="8">
        <f t="shared" si="104"/>
        <v>42700.805706018517</v>
      </c>
      <c r="W762" s="8" t="str">
        <f t="shared" si="105"/>
        <v>Nov</v>
      </c>
      <c r="X762" s="8" t="str">
        <f t="shared" si="106"/>
        <v>2016</v>
      </c>
      <c r="Y762" s="7">
        <f t="shared" si="107"/>
        <v>30</v>
      </c>
    </row>
    <row r="763" spans="1:25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6">
        <f t="shared" si="99"/>
        <v>4.7</v>
      </c>
      <c r="P763" s="10">
        <f t="shared" si="100"/>
        <v>39.166666666666664</v>
      </c>
      <c r="Q763" t="s">
        <v>8323</v>
      </c>
      <c r="R763" t="s">
        <v>8325</v>
      </c>
      <c r="S763" s="8">
        <f t="shared" si="101"/>
        <v>41642.751458333332</v>
      </c>
      <c r="T763" s="8" t="str">
        <f t="shared" si="102"/>
        <v>Jan</v>
      </c>
      <c r="U763" s="8" t="str">
        <f t="shared" si="103"/>
        <v>2014</v>
      </c>
      <c r="V763" s="8">
        <f t="shared" si="104"/>
        <v>41672.751458333332</v>
      </c>
      <c r="W763" s="8" t="str">
        <f t="shared" si="105"/>
        <v>Feb</v>
      </c>
      <c r="X763" s="8" t="str">
        <f t="shared" si="106"/>
        <v>2014</v>
      </c>
      <c r="Y763" s="7">
        <f t="shared" si="107"/>
        <v>30</v>
      </c>
    </row>
    <row r="764" spans="1:25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6">
        <f t="shared" si="99"/>
        <v>0</v>
      </c>
      <c r="P764" s="10">
        <f t="shared" si="100"/>
        <v>0</v>
      </c>
      <c r="Q764" t="s">
        <v>8323</v>
      </c>
      <c r="R764" t="s">
        <v>8325</v>
      </c>
      <c r="S764" s="8">
        <f t="shared" si="101"/>
        <v>42690.858449074076</v>
      </c>
      <c r="T764" s="8" t="str">
        <f t="shared" si="102"/>
        <v>Nov</v>
      </c>
      <c r="U764" s="8" t="str">
        <f t="shared" si="103"/>
        <v>2016</v>
      </c>
      <c r="V764" s="8">
        <f t="shared" si="104"/>
        <v>42708.25</v>
      </c>
      <c r="W764" s="8" t="str">
        <f t="shared" si="105"/>
        <v>Dec</v>
      </c>
      <c r="X764" s="8" t="str">
        <f t="shared" si="106"/>
        <v>2016</v>
      </c>
      <c r="Y764" s="7">
        <f t="shared" si="107"/>
        <v>17</v>
      </c>
    </row>
    <row r="765" spans="1:25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6">
        <f t="shared" si="99"/>
        <v>0.11655011655011654</v>
      </c>
      <c r="P765" s="10">
        <f t="shared" si="100"/>
        <v>5</v>
      </c>
      <c r="Q765" t="s">
        <v>8323</v>
      </c>
      <c r="R765" t="s">
        <v>8325</v>
      </c>
      <c r="S765" s="8">
        <f t="shared" si="101"/>
        <v>41471.446851851848</v>
      </c>
      <c r="T765" s="8" t="str">
        <f t="shared" si="102"/>
        <v>Jul</v>
      </c>
      <c r="U765" s="8" t="str">
        <f t="shared" si="103"/>
        <v>2013</v>
      </c>
      <c r="V765" s="8">
        <f t="shared" si="104"/>
        <v>41501.446851851848</v>
      </c>
      <c r="W765" s="8" t="str">
        <f t="shared" si="105"/>
        <v>Aug</v>
      </c>
      <c r="X765" s="8" t="str">
        <f t="shared" si="106"/>
        <v>2013</v>
      </c>
      <c r="Y765" s="7">
        <f t="shared" si="107"/>
        <v>30</v>
      </c>
    </row>
    <row r="766" spans="1:25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6">
        <f t="shared" si="99"/>
        <v>0</v>
      </c>
      <c r="P766" s="10">
        <f t="shared" si="100"/>
        <v>0</v>
      </c>
      <c r="Q766" t="s">
        <v>8323</v>
      </c>
      <c r="R766" t="s">
        <v>8325</v>
      </c>
      <c r="S766" s="8">
        <f t="shared" si="101"/>
        <v>42227.173159722224</v>
      </c>
      <c r="T766" s="8" t="str">
        <f t="shared" si="102"/>
        <v>Aug</v>
      </c>
      <c r="U766" s="8" t="str">
        <f t="shared" si="103"/>
        <v>2015</v>
      </c>
      <c r="V766" s="8">
        <f t="shared" si="104"/>
        <v>42257.173159722224</v>
      </c>
      <c r="W766" s="8" t="str">
        <f t="shared" si="105"/>
        <v>Sep</v>
      </c>
      <c r="X766" s="8" t="str">
        <f t="shared" si="106"/>
        <v>2015</v>
      </c>
      <c r="Y766" s="7">
        <f t="shared" si="107"/>
        <v>30</v>
      </c>
    </row>
    <row r="767" spans="1:25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6">
        <f t="shared" si="99"/>
        <v>36.014285714285712</v>
      </c>
      <c r="P767" s="10">
        <f t="shared" si="100"/>
        <v>57.295454545454547</v>
      </c>
      <c r="Q767" t="s">
        <v>8323</v>
      </c>
      <c r="R767" t="s">
        <v>8325</v>
      </c>
      <c r="S767" s="8">
        <f t="shared" si="101"/>
        <v>41901.542638888888</v>
      </c>
      <c r="T767" s="8" t="str">
        <f t="shared" si="102"/>
        <v>Sep</v>
      </c>
      <c r="U767" s="8" t="str">
        <f t="shared" si="103"/>
        <v>2014</v>
      </c>
      <c r="V767" s="8">
        <f t="shared" si="104"/>
        <v>41931.542638888888</v>
      </c>
      <c r="W767" s="8" t="str">
        <f t="shared" si="105"/>
        <v>Oct</v>
      </c>
      <c r="X767" s="8" t="str">
        <f t="shared" si="106"/>
        <v>2014</v>
      </c>
      <c r="Y767" s="7">
        <f t="shared" si="107"/>
        <v>30</v>
      </c>
    </row>
    <row r="768" spans="1:25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6">
        <f t="shared" si="99"/>
        <v>0</v>
      </c>
      <c r="P768" s="10">
        <f t="shared" si="100"/>
        <v>0</v>
      </c>
      <c r="Q768" t="s">
        <v>8323</v>
      </c>
      <c r="R768" t="s">
        <v>8325</v>
      </c>
      <c r="S768" s="8">
        <f t="shared" si="101"/>
        <v>42021.783368055556</v>
      </c>
      <c r="T768" s="8" t="str">
        <f t="shared" si="102"/>
        <v>Jan</v>
      </c>
      <c r="U768" s="8" t="str">
        <f t="shared" si="103"/>
        <v>2015</v>
      </c>
      <c r="V768" s="8">
        <f t="shared" si="104"/>
        <v>42051.783368055556</v>
      </c>
      <c r="W768" s="8" t="str">
        <f t="shared" si="105"/>
        <v>Feb</v>
      </c>
      <c r="X768" s="8" t="str">
        <f t="shared" si="106"/>
        <v>2015</v>
      </c>
      <c r="Y768" s="7">
        <f t="shared" si="107"/>
        <v>30</v>
      </c>
    </row>
    <row r="769" spans="1:25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6">
        <f t="shared" si="99"/>
        <v>3.54</v>
      </c>
      <c r="P769" s="10">
        <f t="shared" si="100"/>
        <v>59</v>
      </c>
      <c r="Q769" t="s">
        <v>8323</v>
      </c>
      <c r="R769" t="s">
        <v>8325</v>
      </c>
      <c r="S769" s="8">
        <f t="shared" si="101"/>
        <v>42115.143634259264</v>
      </c>
      <c r="T769" s="8" t="str">
        <f t="shared" si="102"/>
        <v>Apr</v>
      </c>
      <c r="U769" s="8" t="str">
        <f t="shared" si="103"/>
        <v>2015</v>
      </c>
      <c r="V769" s="8">
        <f t="shared" si="104"/>
        <v>42145.143634259264</v>
      </c>
      <c r="W769" s="8" t="str">
        <f t="shared" si="105"/>
        <v>May</v>
      </c>
      <c r="X769" s="8" t="str">
        <f t="shared" si="106"/>
        <v>2015</v>
      </c>
      <c r="Y769" s="7">
        <f t="shared" si="107"/>
        <v>30</v>
      </c>
    </row>
    <row r="770" spans="1:25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6">
        <f t="shared" si="99"/>
        <v>0</v>
      </c>
      <c r="P770" s="10">
        <f t="shared" si="100"/>
        <v>0</v>
      </c>
      <c r="Q770" t="s">
        <v>8323</v>
      </c>
      <c r="R770" t="s">
        <v>8325</v>
      </c>
      <c r="S770" s="8">
        <f t="shared" si="101"/>
        <v>41594.207060185188</v>
      </c>
      <c r="T770" s="8" t="str">
        <f t="shared" si="102"/>
        <v>Nov</v>
      </c>
      <c r="U770" s="8" t="str">
        <f t="shared" si="103"/>
        <v>2013</v>
      </c>
      <c r="V770" s="8">
        <f t="shared" si="104"/>
        <v>41624.207060185188</v>
      </c>
      <c r="W770" s="8" t="str">
        <f t="shared" si="105"/>
        <v>Dec</v>
      </c>
      <c r="X770" s="8" t="str">
        <f t="shared" si="106"/>
        <v>2013</v>
      </c>
      <c r="Y770" s="7">
        <f t="shared" si="107"/>
        <v>30</v>
      </c>
    </row>
    <row r="771" spans="1:25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6">
        <f t="shared" ref="O771:O834" si="108">E771/D771*100</f>
        <v>41.4</v>
      </c>
      <c r="P771" s="10">
        <f t="shared" ref="P771:P834" si="109">IFERROR(E771/L771,0)</f>
        <v>31.846153846153847</v>
      </c>
      <c r="Q771" t="s">
        <v>8323</v>
      </c>
      <c r="R771" t="s">
        <v>8325</v>
      </c>
      <c r="S771" s="8">
        <f t="shared" ref="S771:S834" si="110">(((J771/60)/60)/24)+DATE(1970,1,1)</f>
        <v>41604.996458333335</v>
      </c>
      <c r="T771" s="8" t="str">
        <f t="shared" ref="T771:T834" si="111">TEXT(S771,"MMM")</f>
        <v>Nov</v>
      </c>
      <c r="U771" s="8" t="str">
        <f t="shared" ref="U771:U834" si="112">TEXT(S771,"YYYY")</f>
        <v>2013</v>
      </c>
      <c r="V771" s="8">
        <f t="shared" ref="V771:V834" si="113">(((I771/60)/60)/24)+DATE(1970,1,1)</f>
        <v>41634.996458333335</v>
      </c>
      <c r="W771" s="8" t="str">
        <f t="shared" ref="W771:W834" si="114">TEXT(V771,"MMM")</f>
        <v>Dec</v>
      </c>
      <c r="X771" s="8" t="str">
        <f t="shared" ref="X771:X834" si="115">TEXT(V771,"YYYY")</f>
        <v>2013</v>
      </c>
      <c r="Y771" s="7">
        <f t="shared" ref="Y771:Y834" si="116">DAY(V771-S771)</f>
        <v>30</v>
      </c>
    </row>
    <row r="772" spans="1:25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6">
        <f t="shared" si="108"/>
        <v>0</v>
      </c>
      <c r="P772" s="10">
        <f t="shared" si="109"/>
        <v>0</v>
      </c>
      <c r="Q772" t="s">
        <v>8323</v>
      </c>
      <c r="R772" t="s">
        <v>8325</v>
      </c>
      <c r="S772" s="8">
        <f t="shared" si="110"/>
        <v>41289.999641203707</v>
      </c>
      <c r="T772" s="8" t="str">
        <f t="shared" si="111"/>
        <v>Jan</v>
      </c>
      <c r="U772" s="8" t="str">
        <f t="shared" si="112"/>
        <v>2013</v>
      </c>
      <c r="V772" s="8">
        <f t="shared" si="113"/>
        <v>41329.999641203707</v>
      </c>
      <c r="W772" s="8" t="str">
        <f t="shared" si="114"/>
        <v>Feb</v>
      </c>
      <c r="X772" s="8" t="str">
        <f t="shared" si="115"/>
        <v>2013</v>
      </c>
      <c r="Y772" s="7">
        <f t="shared" si="116"/>
        <v>9</v>
      </c>
    </row>
    <row r="773" spans="1:25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6">
        <f t="shared" si="108"/>
        <v>2.6315789473684209E-2</v>
      </c>
      <c r="P773" s="10">
        <f t="shared" si="109"/>
        <v>10</v>
      </c>
      <c r="Q773" t="s">
        <v>8323</v>
      </c>
      <c r="R773" t="s">
        <v>8325</v>
      </c>
      <c r="S773" s="8">
        <f t="shared" si="110"/>
        <v>42349.824097222227</v>
      </c>
      <c r="T773" s="8" t="str">
        <f t="shared" si="111"/>
        <v>Dec</v>
      </c>
      <c r="U773" s="8" t="str">
        <f t="shared" si="112"/>
        <v>2015</v>
      </c>
      <c r="V773" s="8">
        <f t="shared" si="113"/>
        <v>42399.824097222227</v>
      </c>
      <c r="W773" s="8" t="str">
        <f t="shared" si="114"/>
        <v>Jan</v>
      </c>
      <c r="X773" s="8" t="str">
        <f t="shared" si="115"/>
        <v>2016</v>
      </c>
      <c r="Y773" s="7">
        <f t="shared" si="116"/>
        <v>19</v>
      </c>
    </row>
    <row r="774" spans="1:25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6">
        <f t="shared" si="108"/>
        <v>3.3333333333333335</v>
      </c>
      <c r="P774" s="10">
        <f t="shared" si="109"/>
        <v>50</v>
      </c>
      <c r="Q774" t="s">
        <v>8323</v>
      </c>
      <c r="R774" t="s">
        <v>8325</v>
      </c>
      <c r="S774" s="8">
        <f t="shared" si="110"/>
        <v>40068.056932870371</v>
      </c>
      <c r="T774" s="8" t="str">
        <f t="shared" si="111"/>
        <v>Sep</v>
      </c>
      <c r="U774" s="8" t="str">
        <f t="shared" si="112"/>
        <v>2009</v>
      </c>
      <c r="V774" s="8">
        <f t="shared" si="113"/>
        <v>40118.165972222225</v>
      </c>
      <c r="W774" s="8" t="str">
        <f t="shared" si="114"/>
        <v>Nov</v>
      </c>
      <c r="X774" s="8" t="str">
        <f t="shared" si="115"/>
        <v>2009</v>
      </c>
      <c r="Y774" s="7">
        <f t="shared" si="116"/>
        <v>19</v>
      </c>
    </row>
    <row r="775" spans="1:25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6">
        <f t="shared" si="108"/>
        <v>0.85129023676509719</v>
      </c>
      <c r="P775" s="10">
        <f t="shared" si="109"/>
        <v>16</v>
      </c>
      <c r="Q775" t="s">
        <v>8323</v>
      </c>
      <c r="R775" t="s">
        <v>8325</v>
      </c>
      <c r="S775" s="8">
        <f t="shared" si="110"/>
        <v>42100.735937499994</v>
      </c>
      <c r="T775" s="8" t="str">
        <f t="shared" si="111"/>
        <v>Apr</v>
      </c>
      <c r="U775" s="8" t="str">
        <f t="shared" si="112"/>
        <v>2015</v>
      </c>
      <c r="V775" s="8">
        <f t="shared" si="113"/>
        <v>42134.959027777775</v>
      </c>
      <c r="W775" s="8" t="str">
        <f t="shared" si="114"/>
        <v>May</v>
      </c>
      <c r="X775" s="8" t="str">
        <f t="shared" si="115"/>
        <v>2015</v>
      </c>
      <c r="Y775" s="7">
        <f t="shared" si="116"/>
        <v>3</v>
      </c>
    </row>
    <row r="776" spans="1:25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6">
        <f t="shared" si="108"/>
        <v>70.199999999999989</v>
      </c>
      <c r="P776" s="10">
        <f t="shared" si="109"/>
        <v>39</v>
      </c>
      <c r="Q776" t="s">
        <v>8323</v>
      </c>
      <c r="R776" t="s">
        <v>8325</v>
      </c>
      <c r="S776" s="8">
        <f t="shared" si="110"/>
        <v>41663.780300925922</v>
      </c>
      <c r="T776" s="8" t="str">
        <f t="shared" si="111"/>
        <v>Jan</v>
      </c>
      <c r="U776" s="8" t="str">
        <f t="shared" si="112"/>
        <v>2014</v>
      </c>
      <c r="V776" s="8">
        <f t="shared" si="113"/>
        <v>41693.780300925922</v>
      </c>
      <c r="W776" s="8" t="str">
        <f t="shared" si="114"/>
        <v>Feb</v>
      </c>
      <c r="X776" s="8" t="str">
        <f t="shared" si="115"/>
        <v>2014</v>
      </c>
      <c r="Y776" s="7">
        <f t="shared" si="116"/>
        <v>30</v>
      </c>
    </row>
    <row r="777" spans="1:25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6">
        <f t="shared" si="108"/>
        <v>1.7000000000000002</v>
      </c>
      <c r="P777" s="10">
        <f t="shared" si="109"/>
        <v>34</v>
      </c>
      <c r="Q777" t="s">
        <v>8323</v>
      </c>
      <c r="R777" t="s">
        <v>8325</v>
      </c>
      <c r="S777" s="8">
        <f t="shared" si="110"/>
        <v>40863.060127314813</v>
      </c>
      <c r="T777" s="8" t="str">
        <f t="shared" si="111"/>
        <v>Nov</v>
      </c>
      <c r="U777" s="8" t="str">
        <f t="shared" si="112"/>
        <v>2011</v>
      </c>
      <c r="V777" s="8">
        <f t="shared" si="113"/>
        <v>40893.060127314813</v>
      </c>
      <c r="W777" s="8" t="str">
        <f t="shared" si="114"/>
        <v>Dec</v>
      </c>
      <c r="X777" s="8" t="str">
        <f t="shared" si="115"/>
        <v>2011</v>
      </c>
      <c r="Y777" s="7">
        <f t="shared" si="116"/>
        <v>30</v>
      </c>
    </row>
    <row r="778" spans="1:25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6">
        <f t="shared" si="108"/>
        <v>51.4</v>
      </c>
      <c r="P778" s="10">
        <f t="shared" si="109"/>
        <v>63.122807017543863</v>
      </c>
      <c r="Q778" t="s">
        <v>8323</v>
      </c>
      <c r="R778" t="s">
        <v>8325</v>
      </c>
      <c r="S778" s="8">
        <f t="shared" si="110"/>
        <v>42250.685706018514</v>
      </c>
      <c r="T778" s="8" t="str">
        <f t="shared" si="111"/>
        <v>Sep</v>
      </c>
      <c r="U778" s="8" t="str">
        <f t="shared" si="112"/>
        <v>2015</v>
      </c>
      <c r="V778" s="8">
        <f t="shared" si="113"/>
        <v>42288.208333333328</v>
      </c>
      <c r="W778" s="8" t="str">
        <f t="shared" si="114"/>
        <v>Oct</v>
      </c>
      <c r="X778" s="8" t="str">
        <f t="shared" si="115"/>
        <v>2015</v>
      </c>
      <c r="Y778" s="7">
        <f t="shared" si="116"/>
        <v>6</v>
      </c>
    </row>
    <row r="779" spans="1:25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6">
        <f t="shared" si="108"/>
        <v>0.70000000000000007</v>
      </c>
      <c r="P779" s="10">
        <f t="shared" si="109"/>
        <v>7</v>
      </c>
      <c r="Q779" t="s">
        <v>8323</v>
      </c>
      <c r="R779" t="s">
        <v>8325</v>
      </c>
      <c r="S779" s="8">
        <f t="shared" si="110"/>
        <v>41456.981215277774</v>
      </c>
      <c r="T779" s="8" t="str">
        <f t="shared" si="111"/>
        <v>Jul</v>
      </c>
      <c r="U779" s="8" t="str">
        <f t="shared" si="112"/>
        <v>2013</v>
      </c>
      <c r="V779" s="8">
        <f t="shared" si="113"/>
        <v>41486.981215277774</v>
      </c>
      <c r="W779" s="8" t="str">
        <f t="shared" si="114"/>
        <v>Jul</v>
      </c>
      <c r="X779" s="8" t="str">
        <f t="shared" si="115"/>
        <v>2013</v>
      </c>
      <c r="Y779" s="7">
        <f t="shared" si="116"/>
        <v>30</v>
      </c>
    </row>
    <row r="780" spans="1:25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6">
        <f t="shared" si="108"/>
        <v>0.4</v>
      </c>
      <c r="P780" s="10">
        <f t="shared" si="109"/>
        <v>2</v>
      </c>
      <c r="Q780" t="s">
        <v>8323</v>
      </c>
      <c r="R780" t="s">
        <v>8325</v>
      </c>
      <c r="S780" s="8">
        <f t="shared" si="110"/>
        <v>41729.702314814815</v>
      </c>
      <c r="T780" s="8" t="str">
        <f t="shared" si="111"/>
        <v>Mar</v>
      </c>
      <c r="U780" s="8" t="str">
        <f t="shared" si="112"/>
        <v>2014</v>
      </c>
      <c r="V780" s="8">
        <f t="shared" si="113"/>
        <v>41759.702314814815</v>
      </c>
      <c r="W780" s="8" t="str">
        <f t="shared" si="114"/>
        <v>Apr</v>
      </c>
      <c r="X780" s="8" t="str">
        <f t="shared" si="115"/>
        <v>2014</v>
      </c>
      <c r="Y780" s="7">
        <f t="shared" si="116"/>
        <v>30</v>
      </c>
    </row>
    <row r="781" spans="1:25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6">
        <f t="shared" si="108"/>
        <v>2.666666666666667</v>
      </c>
      <c r="P781" s="10">
        <f t="shared" si="109"/>
        <v>66.666666666666671</v>
      </c>
      <c r="Q781" t="s">
        <v>8323</v>
      </c>
      <c r="R781" t="s">
        <v>8325</v>
      </c>
      <c r="S781" s="8">
        <f t="shared" si="110"/>
        <v>40436.68408564815</v>
      </c>
      <c r="T781" s="8" t="str">
        <f t="shared" si="111"/>
        <v>Sep</v>
      </c>
      <c r="U781" s="8" t="str">
        <f t="shared" si="112"/>
        <v>2010</v>
      </c>
      <c r="V781" s="8">
        <f t="shared" si="113"/>
        <v>40466.166666666664</v>
      </c>
      <c r="W781" s="8" t="str">
        <f t="shared" si="114"/>
        <v>Oct</v>
      </c>
      <c r="X781" s="8" t="str">
        <f t="shared" si="115"/>
        <v>2010</v>
      </c>
      <c r="Y781" s="7">
        <f t="shared" si="116"/>
        <v>29</v>
      </c>
    </row>
    <row r="782" spans="1:25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6">
        <f t="shared" si="108"/>
        <v>104</v>
      </c>
      <c r="P782" s="10">
        <f t="shared" si="109"/>
        <v>38.518518518518519</v>
      </c>
      <c r="Q782" t="s">
        <v>8326</v>
      </c>
      <c r="R782" t="s">
        <v>8327</v>
      </c>
      <c r="S782" s="8">
        <f t="shared" si="110"/>
        <v>40636.673900462964</v>
      </c>
      <c r="T782" s="8" t="str">
        <f t="shared" si="111"/>
        <v>Apr</v>
      </c>
      <c r="U782" s="8" t="str">
        <f t="shared" si="112"/>
        <v>2011</v>
      </c>
      <c r="V782" s="8">
        <f t="shared" si="113"/>
        <v>40666.673900462964</v>
      </c>
      <c r="W782" s="8" t="str">
        <f t="shared" si="114"/>
        <v>May</v>
      </c>
      <c r="X782" s="8" t="str">
        <f t="shared" si="115"/>
        <v>2011</v>
      </c>
      <c r="Y782" s="7">
        <f t="shared" si="116"/>
        <v>30</v>
      </c>
    </row>
    <row r="783" spans="1:25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6">
        <f t="shared" si="108"/>
        <v>133.15375</v>
      </c>
      <c r="P783" s="10">
        <f t="shared" si="109"/>
        <v>42.609200000000001</v>
      </c>
      <c r="Q783" t="s">
        <v>8326</v>
      </c>
      <c r="R783" t="s">
        <v>8327</v>
      </c>
      <c r="S783" s="8">
        <f t="shared" si="110"/>
        <v>41403.000856481485</v>
      </c>
      <c r="T783" s="8" t="str">
        <f t="shared" si="111"/>
        <v>May</v>
      </c>
      <c r="U783" s="8" t="str">
        <f t="shared" si="112"/>
        <v>2013</v>
      </c>
      <c r="V783" s="8">
        <f t="shared" si="113"/>
        <v>41433.000856481485</v>
      </c>
      <c r="W783" s="8" t="str">
        <f t="shared" si="114"/>
        <v>Jun</v>
      </c>
      <c r="X783" s="8" t="str">
        <f t="shared" si="115"/>
        <v>2013</v>
      </c>
      <c r="Y783" s="7">
        <f t="shared" si="116"/>
        <v>30</v>
      </c>
    </row>
    <row r="784" spans="1:25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6">
        <f t="shared" si="108"/>
        <v>100</v>
      </c>
      <c r="P784" s="10">
        <f t="shared" si="109"/>
        <v>50</v>
      </c>
      <c r="Q784" t="s">
        <v>8326</v>
      </c>
      <c r="R784" t="s">
        <v>8327</v>
      </c>
      <c r="S784" s="8">
        <f t="shared" si="110"/>
        <v>41116.758125</v>
      </c>
      <c r="T784" s="8" t="str">
        <f t="shared" si="111"/>
        <v>Jul</v>
      </c>
      <c r="U784" s="8" t="str">
        <f t="shared" si="112"/>
        <v>2012</v>
      </c>
      <c r="V784" s="8">
        <f t="shared" si="113"/>
        <v>41146.758125</v>
      </c>
      <c r="W784" s="8" t="str">
        <f t="shared" si="114"/>
        <v>Aug</v>
      </c>
      <c r="X784" s="8" t="str">
        <f t="shared" si="115"/>
        <v>2012</v>
      </c>
      <c r="Y784" s="7">
        <f t="shared" si="116"/>
        <v>30</v>
      </c>
    </row>
    <row r="785" spans="1:25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6">
        <f t="shared" si="108"/>
        <v>148.13333333333333</v>
      </c>
      <c r="P785" s="10">
        <f t="shared" si="109"/>
        <v>63.485714285714288</v>
      </c>
      <c r="Q785" t="s">
        <v>8326</v>
      </c>
      <c r="R785" t="s">
        <v>8327</v>
      </c>
      <c r="S785" s="8">
        <f t="shared" si="110"/>
        <v>40987.773715277777</v>
      </c>
      <c r="T785" s="8" t="str">
        <f t="shared" si="111"/>
        <v>Mar</v>
      </c>
      <c r="U785" s="8" t="str">
        <f t="shared" si="112"/>
        <v>2012</v>
      </c>
      <c r="V785" s="8">
        <f t="shared" si="113"/>
        <v>41026.916666666664</v>
      </c>
      <c r="W785" s="8" t="str">
        <f t="shared" si="114"/>
        <v>Apr</v>
      </c>
      <c r="X785" s="8" t="str">
        <f t="shared" si="115"/>
        <v>2012</v>
      </c>
      <c r="Y785" s="7">
        <f t="shared" si="116"/>
        <v>8</v>
      </c>
    </row>
    <row r="786" spans="1:25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6">
        <f t="shared" si="108"/>
        <v>102.49999999999999</v>
      </c>
      <c r="P786" s="10">
        <f t="shared" si="109"/>
        <v>102.5</v>
      </c>
      <c r="Q786" t="s">
        <v>8326</v>
      </c>
      <c r="R786" t="s">
        <v>8327</v>
      </c>
      <c r="S786" s="8">
        <f t="shared" si="110"/>
        <v>41675.149525462963</v>
      </c>
      <c r="T786" s="8" t="str">
        <f t="shared" si="111"/>
        <v>Feb</v>
      </c>
      <c r="U786" s="8" t="str">
        <f t="shared" si="112"/>
        <v>2014</v>
      </c>
      <c r="V786" s="8">
        <f t="shared" si="113"/>
        <v>41715.107858796298</v>
      </c>
      <c r="W786" s="8" t="str">
        <f t="shared" si="114"/>
        <v>Mar</v>
      </c>
      <c r="X786" s="8" t="str">
        <f t="shared" si="115"/>
        <v>2014</v>
      </c>
      <c r="Y786" s="7">
        <f t="shared" si="116"/>
        <v>8</v>
      </c>
    </row>
    <row r="787" spans="1:25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6">
        <f t="shared" si="108"/>
        <v>180.62799999999999</v>
      </c>
      <c r="P787" s="10">
        <f t="shared" si="109"/>
        <v>31.142758620689655</v>
      </c>
      <c r="Q787" t="s">
        <v>8326</v>
      </c>
      <c r="R787" t="s">
        <v>8327</v>
      </c>
      <c r="S787" s="8">
        <f t="shared" si="110"/>
        <v>41303.593923611108</v>
      </c>
      <c r="T787" s="8" t="str">
        <f t="shared" si="111"/>
        <v>Jan</v>
      </c>
      <c r="U787" s="8" t="str">
        <f t="shared" si="112"/>
        <v>2013</v>
      </c>
      <c r="V787" s="8">
        <f t="shared" si="113"/>
        <v>41333.593923611108</v>
      </c>
      <c r="W787" s="8" t="str">
        <f t="shared" si="114"/>
        <v>Feb</v>
      </c>
      <c r="X787" s="8" t="str">
        <f t="shared" si="115"/>
        <v>2013</v>
      </c>
      <c r="Y787" s="7">
        <f t="shared" si="116"/>
        <v>30</v>
      </c>
    </row>
    <row r="788" spans="1:25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6">
        <f t="shared" si="108"/>
        <v>142.79999999999998</v>
      </c>
      <c r="P788" s="10">
        <f t="shared" si="109"/>
        <v>162.27272727272728</v>
      </c>
      <c r="Q788" t="s">
        <v>8326</v>
      </c>
      <c r="R788" t="s">
        <v>8327</v>
      </c>
      <c r="S788" s="8">
        <f t="shared" si="110"/>
        <v>40983.055949074071</v>
      </c>
      <c r="T788" s="8" t="str">
        <f t="shared" si="111"/>
        <v>Mar</v>
      </c>
      <c r="U788" s="8" t="str">
        <f t="shared" si="112"/>
        <v>2012</v>
      </c>
      <c r="V788" s="8">
        <f t="shared" si="113"/>
        <v>41040.657638888886</v>
      </c>
      <c r="W788" s="8" t="str">
        <f t="shared" si="114"/>
        <v>May</v>
      </c>
      <c r="X788" s="8" t="str">
        <f t="shared" si="115"/>
        <v>2012</v>
      </c>
      <c r="Y788" s="7">
        <f t="shared" si="116"/>
        <v>26</v>
      </c>
    </row>
    <row r="789" spans="1:25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6">
        <f t="shared" si="108"/>
        <v>114.16666666666666</v>
      </c>
      <c r="P789" s="10">
        <f t="shared" si="109"/>
        <v>80.588235294117652</v>
      </c>
      <c r="Q789" t="s">
        <v>8326</v>
      </c>
      <c r="R789" t="s">
        <v>8327</v>
      </c>
      <c r="S789" s="8">
        <f t="shared" si="110"/>
        <v>41549.627615740741</v>
      </c>
      <c r="T789" s="8" t="str">
        <f t="shared" si="111"/>
        <v>Oct</v>
      </c>
      <c r="U789" s="8" t="str">
        <f t="shared" si="112"/>
        <v>2013</v>
      </c>
      <c r="V789" s="8">
        <f t="shared" si="113"/>
        <v>41579.627615740741</v>
      </c>
      <c r="W789" s="8" t="str">
        <f t="shared" si="114"/>
        <v>Nov</v>
      </c>
      <c r="X789" s="8" t="str">
        <f t="shared" si="115"/>
        <v>2013</v>
      </c>
      <c r="Y789" s="7">
        <f t="shared" si="116"/>
        <v>30</v>
      </c>
    </row>
    <row r="790" spans="1:25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6">
        <f t="shared" si="108"/>
        <v>203.505</v>
      </c>
      <c r="P790" s="10">
        <f t="shared" si="109"/>
        <v>59.85441176470588</v>
      </c>
      <c r="Q790" t="s">
        <v>8326</v>
      </c>
      <c r="R790" t="s">
        <v>8327</v>
      </c>
      <c r="S790" s="8">
        <f t="shared" si="110"/>
        <v>41059.006805555553</v>
      </c>
      <c r="T790" s="8" t="str">
        <f t="shared" si="111"/>
        <v>May</v>
      </c>
      <c r="U790" s="8" t="str">
        <f t="shared" si="112"/>
        <v>2012</v>
      </c>
      <c r="V790" s="8">
        <f t="shared" si="113"/>
        <v>41097.165972222225</v>
      </c>
      <c r="W790" s="8" t="str">
        <f t="shared" si="114"/>
        <v>Jul</v>
      </c>
      <c r="X790" s="8" t="str">
        <f t="shared" si="115"/>
        <v>2012</v>
      </c>
      <c r="Y790" s="7">
        <f t="shared" si="116"/>
        <v>7</v>
      </c>
    </row>
    <row r="791" spans="1:25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6">
        <f t="shared" si="108"/>
        <v>109.41176470588236</v>
      </c>
      <c r="P791" s="10">
        <f t="shared" si="109"/>
        <v>132.85714285714286</v>
      </c>
      <c r="Q791" t="s">
        <v>8326</v>
      </c>
      <c r="R791" t="s">
        <v>8327</v>
      </c>
      <c r="S791" s="8">
        <f t="shared" si="110"/>
        <v>41277.186111111114</v>
      </c>
      <c r="T791" s="8" t="str">
        <f t="shared" si="111"/>
        <v>Jan</v>
      </c>
      <c r="U791" s="8" t="str">
        <f t="shared" si="112"/>
        <v>2013</v>
      </c>
      <c r="V791" s="8">
        <f t="shared" si="113"/>
        <v>41295.332638888889</v>
      </c>
      <c r="W791" s="8" t="str">
        <f t="shared" si="114"/>
        <v>Jan</v>
      </c>
      <c r="X791" s="8" t="str">
        <f t="shared" si="115"/>
        <v>2013</v>
      </c>
      <c r="Y791" s="7">
        <f t="shared" si="116"/>
        <v>18</v>
      </c>
    </row>
    <row r="792" spans="1:25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6">
        <f t="shared" si="108"/>
        <v>144.37459999999999</v>
      </c>
      <c r="P792" s="10">
        <f t="shared" si="109"/>
        <v>92.547820512820508</v>
      </c>
      <c r="Q792" t="s">
        <v>8326</v>
      </c>
      <c r="R792" t="s">
        <v>8327</v>
      </c>
      <c r="S792" s="8">
        <f t="shared" si="110"/>
        <v>41276.047905092593</v>
      </c>
      <c r="T792" s="8" t="str">
        <f t="shared" si="111"/>
        <v>Jan</v>
      </c>
      <c r="U792" s="8" t="str">
        <f t="shared" si="112"/>
        <v>2013</v>
      </c>
      <c r="V792" s="8">
        <f t="shared" si="113"/>
        <v>41306.047905092593</v>
      </c>
      <c r="W792" s="8" t="str">
        <f t="shared" si="114"/>
        <v>Feb</v>
      </c>
      <c r="X792" s="8" t="str">
        <f t="shared" si="115"/>
        <v>2013</v>
      </c>
      <c r="Y792" s="7">
        <f t="shared" si="116"/>
        <v>30</v>
      </c>
    </row>
    <row r="793" spans="1:25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6">
        <f t="shared" si="108"/>
        <v>103.86666666666666</v>
      </c>
      <c r="P793" s="10">
        <f t="shared" si="109"/>
        <v>60.859375</v>
      </c>
      <c r="Q793" t="s">
        <v>8326</v>
      </c>
      <c r="R793" t="s">
        <v>8327</v>
      </c>
      <c r="S793" s="8">
        <f t="shared" si="110"/>
        <v>41557.780624999999</v>
      </c>
      <c r="T793" s="8" t="str">
        <f t="shared" si="111"/>
        <v>Oct</v>
      </c>
      <c r="U793" s="8" t="str">
        <f t="shared" si="112"/>
        <v>2013</v>
      </c>
      <c r="V793" s="8">
        <f t="shared" si="113"/>
        <v>41591.249305555553</v>
      </c>
      <c r="W793" s="8" t="str">
        <f t="shared" si="114"/>
        <v>Nov</v>
      </c>
      <c r="X793" s="8" t="str">
        <f t="shared" si="115"/>
        <v>2013</v>
      </c>
      <c r="Y793" s="7">
        <f t="shared" si="116"/>
        <v>2</v>
      </c>
    </row>
    <row r="794" spans="1:25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6">
        <f t="shared" si="108"/>
        <v>100.44440000000002</v>
      </c>
      <c r="P794" s="10">
        <f t="shared" si="109"/>
        <v>41.851833333333339</v>
      </c>
      <c r="Q794" t="s">
        <v>8326</v>
      </c>
      <c r="R794" t="s">
        <v>8327</v>
      </c>
      <c r="S794" s="8">
        <f t="shared" si="110"/>
        <v>41555.873645833337</v>
      </c>
      <c r="T794" s="8" t="str">
        <f t="shared" si="111"/>
        <v>Oct</v>
      </c>
      <c r="U794" s="8" t="str">
        <f t="shared" si="112"/>
        <v>2013</v>
      </c>
      <c r="V794" s="8">
        <f t="shared" si="113"/>
        <v>41585.915312500001</v>
      </c>
      <c r="W794" s="8" t="str">
        <f t="shared" si="114"/>
        <v>Nov</v>
      </c>
      <c r="X794" s="8" t="str">
        <f t="shared" si="115"/>
        <v>2013</v>
      </c>
      <c r="Y794" s="7">
        <f t="shared" si="116"/>
        <v>30</v>
      </c>
    </row>
    <row r="795" spans="1:25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6">
        <f t="shared" si="108"/>
        <v>102.77927272727271</v>
      </c>
      <c r="P795" s="10">
        <f t="shared" si="109"/>
        <v>88.325937499999995</v>
      </c>
      <c r="Q795" t="s">
        <v>8326</v>
      </c>
      <c r="R795" t="s">
        <v>8327</v>
      </c>
      <c r="S795" s="8">
        <f t="shared" si="110"/>
        <v>41442.741249999999</v>
      </c>
      <c r="T795" s="8" t="str">
        <f t="shared" si="111"/>
        <v>Jun</v>
      </c>
      <c r="U795" s="8" t="str">
        <f t="shared" si="112"/>
        <v>2013</v>
      </c>
      <c r="V795" s="8">
        <f t="shared" si="113"/>
        <v>41458.207638888889</v>
      </c>
      <c r="W795" s="8" t="str">
        <f t="shared" si="114"/>
        <v>Jul</v>
      </c>
      <c r="X795" s="8" t="str">
        <f t="shared" si="115"/>
        <v>2013</v>
      </c>
      <c r="Y795" s="7">
        <f t="shared" si="116"/>
        <v>15</v>
      </c>
    </row>
    <row r="796" spans="1:25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6">
        <f t="shared" si="108"/>
        <v>105.31250000000001</v>
      </c>
      <c r="P796" s="10">
        <f t="shared" si="109"/>
        <v>158.96226415094338</v>
      </c>
      <c r="Q796" t="s">
        <v>8326</v>
      </c>
      <c r="R796" t="s">
        <v>8327</v>
      </c>
      <c r="S796" s="8">
        <f t="shared" si="110"/>
        <v>40736.115011574075</v>
      </c>
      <c r="T796" s="8" t="str">
        <f t="shared" si="111"/>
        <v>Jul</v>
      </c>
      <c r="U796" s="8" t="str">
        <f t="shared" si="112"/>
        <v>2011</v>
      </c>
      <c r="V796" s="8">
        <f t="shared" si="113"/>
        <v>40791.712500000001</v>
      </c>
      <c r="W796" s="8" t="str">
        <f t="shared" si="114"/>
        <v>Sep</v>
      </c>
      <c r="X796" s="8" t="str">
        <f t="shared" si="115"/>
        <v>2011</v>
      </c>
      <c r="Y796" s="7">
        <f t="shared" si="116"/>
        <v>24</v>
      </c>
    </row>
    <row r="797" spans="1:25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6">
        <f t="shared" si="108"/>
        <v>111.78571428571429</v>
      </c>
      <c r="P797" s="10">
        <f t="shared" si="109"/>
        <v>85.054347826086953</v>
      </c>
      <c r="Q797" t="s">
        <v>8326</v>
      </c>
      <c r="R797" t="s">
        <v>8327</v>
      </c>
      <c r="S797" s="8">
        <f t="shared" si="110"/>
        <v>40963.613032407404</v>
      </c>
      <c r="T797" s="8" t="str">
        <f t="shared" si="111"/>
        <v>Feb</v>
      </c>
      <c r="U797" s="8" t="str">
        <f t="shared" si="112"/>
        <v>2012</v>
      </c>
      <c r="V797" s="8">
        <f t="shared" si="113"/>
        <v>41006.207638888889</v>
      </c>
      <c r="W797" s="8" t="str">
        <f t="shared" si="114"/>
        <v>Apr</v>
      </c>
      <c r="X797" s="8" t="str">
        <f t="shared" si="115"/>
        <v>2012</v>
      </c>
      <c r="Y797" s="7">
        <f t="shared" si="116"/>
        <v>11</v>
      </c>
    </row>
    <row r="798" spans="1:25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6">
        <f t="shared" si="108"/>
        <v>101.35000000000001</v>
      </c>
      <c r="P798" s="10">
        <f t="shared" si="109"/>
        <v>112.61111111111111</v>
      </c>
      <c r="Q798" t="s">
        <v>8326</v>
      </c>
      <c r="R798" t="s">
        <v>8327</v>
      </c>
      <c r="S798" s="8">
        <f t="shared" si="110"/>
        <v>41502.882928240739</v>
      </c>
      <c r="T798" s="8" t="str">
        <f t="shared" si="111"/>
        <v>Aug</v>
      </c>
      <c r="U798" s="8" t="str">
        <f t="shared" si="112"/>
        <v>2013</v>
      </c>
      <c r="V798" s="8">
        <f t="shared" si="113"/>
        <v>41532.881944444445</v>
      </c>
      <c r="W798" s="8" t="str">
        <f t="shared" si="114"/>
        <v>Sep</v>
      </c>
      <c r="X798" s="8" t="str">
        <f t="shared" si="115"/>
        <v>2013</v>
      </c>
      <c r="Y798" s="7">
        <f t="shared" si="116"/>
        <v>29</v>
      </c>
    </row>
    <row r="799" spans="1:25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6">
        <f t="shared" si="108"/>
        <v>107.53333333333333</v>
      </c>
      <c r="P799" s="10">
        <f t="shared" si="109"/>
        <v>45.436619718309856</v>
      </c>
      <c r="Q799" t="s">
        <v>8326</v>
      </c>
      <c r="R799" t="s">
        <v>8327</v>
      </c>
      <c r="S799" s="8">
        <f t="shared" si="110"/>
        <v>40996.994074074071</v>
      </c>
      <c r="T799" s="8" t="str">
        <f t="shared" si="111"/>
        <v>Mar</v>
      </c>
      <c r="U799" s="8" t="str">
        <f t="shared" si="112"/>
        <v>2012</v>
      </c>
      <c r="V799" s="8">
        <f t="shared" si="113"/>
        <v>41028.166666666664</v>
      </c>
      <c r="W799" s="8" t="str">
        <f t="shared" si="114"/>
        <v>Apr</v>
      </c>
      <c r="X799" s="8" t="str">
        <f t="shared" si="115"/>
        <v>2012</v>
      </c>
      <c r="Y799" s="7">
        <f t="shared" si="116"/>
        <v>31</v>
      </c>
    </row>
    <row r="800" spans="1:25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6">
        <f t="shared" si="108"/>
        <v>114.88571428571429</v>
      </c>
      <c r="P800" s="10">
        <f t="shared" si="109"/>
        <v>46.218390804597703</v>
      </c>
      <c r="Q800" t="s">
        <v>8326</v>
      </c>
      <c r="R800" t="s">
        <v>8327</v>
      </c>
      <c r="S800" s="8">
        <f t="shared" si="110"/>
        <v>41882.590127314819</v>
      </c>
      <c r="T800" s="8" t="str">
        <f t="shared" si="111"/>
        <v>Aug</v>
      </c>
      <c r="U800" s="8" t="str">
        <f t="shared" si="112"/>
        <v>2014</v>
      </c>
      <c r="V800" s="8">
        <f t="shared" si="113"/>
        <v>41912.590127314819</v>
      </c>
      <c r="W800" s="8" t="str">
        <f t="shared" si="114"/>
        <v>Sep</v>
      </c>
      <c r="X800" s="8" t="str">
        <f t="shared" si="115"/>
        <v>2014</v>
      </c>
      <c r="Y800" s="7">
        <f t="shared" si="116"/>
        <v>30</v>
      </c>
    </row>
    <row r="801" spans="1:25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6">
        <f t="shared" si="108"/>
        <v>100.02</v>
      </c>
      <c r="P801" s="10">
        <f t="shared" si="109"/>
        <v>178.60714285714286</v>
      </c>
      <c r="Q801" t="s">
        <v>8326</v>
      </c>
      <c r="R801" t="s">
        <v>8327</v>
      </c>
      <c r="S801" s="8">
        <f t="shared" si="110"/>
        <v>40996.667199074072</v>
      </c>
      <c r="T801" s="8" t="str">
        <f t="shared" si="111"/>
        <v>Mar</v>
      </c>
      <c r="U801" s="8" t="str">
        <f t="shared" si="112"/>
        <v>2012</v>
      </c>
      <c r="V801" s="8">
        <f t="shared" si="113"/>
        <v>41026.667199074072</v>
      </c>
      <c r="W801" s="8" t="str">
        <f t="shared" si="114"/>
        <v>Apr</v>
      </c>
      <c r="X801" s="8" t="str">
        <f t="shared" si="115"/>
        <v>2012</v>
      </c>
      <c r="Y801" s="7">
        <f t="shared" si="116"/>
        <v>30</v>
      </c>
    </row>
    <row r="802" spans="1:25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6">
        <f t="shared" si="108"/>
        <v>152.13333333333335</v>
      </c>
      <c r="P802" s="10">
        <f t="shared" si="109"/>
        <v>40.75</v>
      </c>
      <c r="Q802" t="s">
        <v>8326</v>
      </c>
      <c r="R802" t="s">
        <v>8327</v>
      </c>
      <c r="S802" s="8">
        <f t="shared" si="110"/>
        <v>41863.433495370373</v>
      </c>
      <c r="T802" s="8" t="str">
        <f t="shared" si="111"/>
        <v>Aug</v>
      </c>
      <c r="U802" s="8" t="str">
        <f t="shared" si="112"/>
        <v>2014</v>
      </c>
      <c r="V802" s="8">
        <f t="shared" si="113"/>
        <v>41893.433495370373</v>
      </c>
      <c r="W802" s="8" t="str">
        <f t="shared" si="114"/>
        <v>Sep</v>
      </c>
      <c r="X802" s="8" t="str">
        <f t="shared" si="115"/>
        <v>2014</v>
      </c>
      <c r="Y802" s="7">
        <f t="shared" si="116"/>
        <v>30</v>
      </c>
    </row>
    <row r="803" spans="1:25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6">
        <f t="shared" si="108"/>
        <v>111.52149999999999</v>
      </c>
      <c r="P803" s="10">
        <f t="shared" si="109"/>
        <v>43.733921568627444</v>
      </c>
      <c r="Q803" t="s">
        <v>8326</v>
      </c>
      <c r="R803" t="s">
        <v>8327</v>
      </c>
      <c r="S803" s="8">
        <f t="shared" si="110"/>
        <v>40695.795370370368</v>
      </c>
      <c r="T803" s="8" t="str">
        <f t="shared" si="111"/>
        <v>Jun</v>
      </c>
      <c r="U803" s="8" t="str">
        <f t="shared" si="112"/>
        <v>2011</v>
      </c>
      <c r="V803" s="8">
        <f t="shared" si="113"/>
        <v>40725.795370370368</v>
      </c>
      <c r="W803" s="8" t="str">
        <f t="shared" si="114"/>
        <v>Jul</v>
      </c>
      <c r="X803" s="8" t="str">
        <f t="shared" si="115"/>
        <v>2011</v>
      </c>
      <c r="Y803" s="7">
        <f t="shared" si="116"/>
        <v>30</v>
      </c>
    </row>
    <row r="804" spans="1:25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6">
        <f t="shared" si="108"/>
        <v>101.33333333333334</v>
      </c>
      <c r="P804" s="10">
        <f t="shared" si="109"/>
        <v>81.066666666666663</v>
      </c>
      <c r="Q804" t="s">
        <v>8326</v>
      </c>
      <c r="R804" t="s">
        <v>8327</v>
      </c>
      <c r="S804" s="8">
        <f t="shared" si="110"/>
        <v>41123.022268518522</v>
      </c>
      <c r="T804" s="8" t="str">
        <f t="shared" si="111"/>
        <v>Aug</v>
      </c>
      <c r="U804" s="8" t="str">
        <f t="shared" si="112"/>
        <v>2012</v>
      </c>
      <c r="V804" s="8">
        <f t="shared" si="113"/>
        <v>41169.170138888891</v>
      </c>
      <c r="W804" s="8" t="str">
        <f t="shared" si="114"/>
        <v>Sep</v>
      </c>
      <c r="X804" s="8" t="str">
        <f t="shared" si="115"/>
        <v>2012</v>
      </c>
      <c r="Y804" s="7">
        <f t="shared" si="116"/>
        <v>15</v>
      </c>
    </row>
    <row r="805" spans="1:25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6">
        <f t="shared" si="108"/>
        <v>123.2608695652174</v>
      </c>
      <c r="P805" s="10">
        <f t="shared" si="109"/>
        <v>74.60526315789474</v>
      </c>
      <c r="Q805" t="s">
        <v>8326</v>
      </c>
      <c r="R805" t="s">
        <v>8327</v>
      </c>
      <c r="S805" s="8">
        <f t="shared" si="110"/>
        <v>40665.949976851851</v>
      </c>
      <c r="T805" s="8" t="str">
        <f t="shared" si="111"/>
        <v>May</v>
      </c>
      <c r="U805" s="8" t="str">
        <f t="shared" si="112"/>
        <v>2011</v>
      </c>
      <c r="V805" s="8">
        <f t="shared" si="113"/>
        <v>40692.041666666664</v>
      </c>
      <c r="W805" s="8" t="str">
        <f t="shared" si="114"/>
        <v>May</v>
      </c>
      <c r="X805" s="8" t="str">
        <f t="shared" si="115"/>
        <v>2011</v>
      </c>
      <c r="Y805" s="7">
        <f t="shared" si="116"/>
        <v>26</v>
      </c>
    </row>
    <row r="806" spans="1:25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6">
        <f t="shared" si="108"/>
        <v>100</v>
      </c>
      <c r="P806" s="10">
        <f t="shared" si="109"/>
        <v>305.55555555555554</v>
      </c>
      <c r="Q806" t="s">
        <v>8326</v>
      </c>
      <c r="R806" t="s">
        <v>8327</v>
      </c>
      <c r="S806" s="8">
        <f t="shared" si="110"/>
        <v>40730.105625000004</v>
      </c>
      <c r="T806" s="8" t="str">
        <f t="shared" si="111"/>
        <v>Jul</v>
      </c>
      <c r="U806" s="8" t="str">
        <f t="shared" si="112"/>
        <v>2011</v>
      </c>
      <c r="V806" s="8">
        <f t="shared" si="113"/>
        <v>40747.165972222225</v>
      </c>
      <c r="W806" s="8" t="str">
        <f t="shared" si="114"/>
        <v>Jul</v>
      </c>
      <c r="X806" s="8" t="str">
        <f t="shared" si="115"/>
        <v>2011</v>
      </c>
      <c r="Y806" s="7">
        <f t="shared" si="116"/>
        <v>17</v>
      </c>
    </row>
    <row r="807" spans="1:25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6">
        <f t="shared" si="108"/>
        <v>105</v>
      </c>
      <c r="P807" s="10">
        <f t="shared" si="109"/>
        <v>58.333333333333336</v>
      </c>
      <c r="Q807" t="s">
        <v>8326</v>
      </c>
      <c r="R807" t="s">
        <v>8327</v>
      </c>
      <c r="S807" s="8">
        <f t="shared" si="110"/>
        <v>40690.823055555556</v>
      </c>
      <c r="T807" s="8" t="str">
        <f t="shared" si="111"/>
        <v>May</v>
      </c>
      <c r="U807" s="8" t="str">
        <f t="shared" si="112"/>
        <v>2011</v>
      </c>
      <c r="V807" s="8">
        <f t="shared" si="113"/>
        <v>40740.958333333336</v>
      </c>
      <c r="W807" s="8" t="str">
        <f t="shared" si="114"/>
        <v>Jul</v>
      </c>
      <c r="X807" s="8" t="str">
        <f t="shared" si="115"/>
        <v>2011</v>
      </c>
      <c r="Y807" s="7">
        <f t="shared" si="116"/>
        <v>19</v>
      </c>
    </row>
    <row r="808" spans="1:25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6">
        <f t="shared" si="108"/>
        <v>104.4375</v>
      </c>
      <c r="P808" s="10">
        <f t="shared" si="109"/>
        <v>117.67605633802818</v>
      </c>
      <c r="Q808" t="s">
        <v>8326</v>
      </c>
      <c r="R808" t="s">
        <v>8327</v>
      </c>
      <c r="S808" s="8">
        <f t="shared" si="110"/>
        <v>40763.691423611112</v>
      </c>
      <c r="T808" s="8" t="str">
        <f t="shared" si="111"/>
        <v>Aug</v>
      </c>
      <c r="U808" s="8" t="str">
        <f t="shared" si="112"/>
        <v>2011</v>
      </c>
      <c r="V808" s="8">
        <f t="shared" si="113"/>
        <v>40793.691423611112</v>
      </c>
      <c r="W808" s="8" t="str">
        <f t="shared" si="114"/>
        <v>Sep</v>
      </c>
      <c r="X808" s="8" t="str">
        <f t="shared" si="115"/>
        <v>2011</v>
      </c>
      <c r="Y808" s="7">
        <f t="shared" si="116"/>
        <v>30</v>
      </c>
    </row>
    <row r="809" spans="1:25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6">
        <f t="shared" si="108"/>
        <v>105.125</v>
      </c>
      <c r="P809" s="10">
        <f t="shared" si="109"/>
        <v>73.771929824561397</v>
      </c>
      <c r="Q809" t="s">
        <v>8326</v>
      </c>
      <c r="R809" t="s">
        <v>8327</v>
      </c>
      <c r="S809" s="8">
        <f t="shared" si="110"/>
        <v>42759.628599537042</v>
      </c>
      <c r="T809" s="8" t="str">
        <f t="shared" si="111"/>
        <v>Jan</v>
      </c>
      <c r="U809" s="8" t="str">
        <f t="shared" si="112"/>
        <v>2017</v>
      </c>
      <c r="V809" s="8">
        <f t="shared" si="113"/>
        <v>42795.083333333328</v>
      </c>
      <c r="W809" s="8" t="str">
        <f t="shared" si="114"/>
        <v>Mar</v>
      </c>
      <c r="X809" s="8" t="str">
        <f t="shared" si="115"/>
        <v>2017</v>
      </c>
      <c r="Y809" s="7">
        <f t="shared" si="116"/>
        <v>4</v>
      </c>
    </row>
    <row r="810" spans="1:25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6">
        <f t="shared" si="108"/>
        <v>100</v>
      </c>
      <c r="P810" s="10">
        <f t="shared" si="109"/>
        <v>104.65116279069767</v>
      </c>
      <c r="Q810" t="s">
        <v>8326</v>
      </c>
      <c r="R810" t="s">
        <v>8327</v>
      </c>
      <c r="S810" s="8">
        <f t="shared" si="110"/>
        <v>41962.100532407407</v>
      </c>
      <c r="T810" s="8" t="str">
        <f t="shared" si="111"/>
        <v>Nov</v>
      </c>
      <c r="U810" s="8" t="str">
        <f t="shared" si="112"/>
        <v>2014</v>
      </c>
      <c r="V810" s="8">
        <f t="shared" si="113"/>
        <v>41995.207638888889</v>
      </c>
      <c r="W810" s="8" t="str">
        <f t="shared" si="114"/>
        <v>Dec</v>
      </c>
      <c r="X810" s="8" t="str">
        <f t="shared" si="115"/>
        <v>2014</v>
      </c>
      <c r="Y810" s="7">
        <f t="shared" si="116"/>
        <v>2</v>
      </c>
    </row>
    <row r="811" spans="1:25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6">
        <f t="shared" si="108"/>
        <v>103.77499999999999</v>
      </c>
      <c r="P811" s="10">
        <f t="shared" si="109"/>
        <v>79.82692307692308</v>
      </c>
      <c r="Q811" t="s">
        <v>8326</v>
      </c>
      <c r="R811" t="s">
        <v>8327</v>
      </c>
      <c r="S811" s="8">
        <f t="shared" si="110"/>
        <v>41628.833680555559</v>
      </c>
      <c r="T811" s="8" t="str">
        <f t="shared" si="111"/>
        <v>Dec</v>
      </c>
      <c r="U811" s="8" t="str">
        <f t="shared" si="112"/>
        <v>2013</v>
      </c>
      <c r="V811" s="8">
        <f t="shared" si="113"/>
        <v>41658.833680555559</v>
      </c>
      <c r="W811" s="8" t="str">
        <f t="shared" si="114"/>
        <v>Jan</v>
      </c>
      <c r="X811" s="8" t="str">
        <f t="shared" si="115"/>
        <v>2014</v>
      </c>
      <c r="Y811" s="7">
        <f t="shared" si="116"/>
        <v>30</v>
      </c>
    </row>
    <row r="812" spans="1:25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6">
        <f t="shared" si="108"/>
        <v>105</v>
      </c>
      <c r="P812" s="10">
        <f t="shared" si="109"/>
        <v>58.333333333333336</v>
      </c>
      <c r="Q812" t="s">
        <v>8326</v>
      </c>
      <c r="R812" t="s">
        <v>8327</v>
      </c>
      <c r="S812" s="8">
        <f t="shared" si="110"/>
        <v>41123.056273148148</v>
      </c>
      <c r="T812" s="8" t="str">
        <f t="shared" si="111"/>
        <v>Aug</v>
      </c>
      <c r="U812" s="8" t="str">
        <f t="shared" si="112"/>
        <v>2012</v>
      </c>
      <c r="V812" s="8">
        <f t="shared" si="113"/>
        <v>41153.056273148148</v>
      </c>
      <c r="W812" s="8" t="str">
        <f t="shared" si="114"/>
        <v>Sep</v>
      </c>
      <c r="X812" s="8" t="str">
        <f t="shared" si="115"/>
        <v>2012</v>
      </c>
      <c r="Y812" s="7">
        <f t="shared" si="116"/>
        <v>30</v>
      </c>
    </row>
    <row r="813" spans="1:25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6">
        <f t="shared" si="108"/>
        <v>104</v>
      </c>
      <c r="P813" s="10">
        <f t="shared" si="109"/>
        <v>86.666666666666671</v>
      </c>
      <c r="Q813" t="s">
        <v>8326</v>
      </c>
      <c r="R813" t="s">
        <v>8327</v>
      </c>
      <c r="S813" s="8">
        <f t="shared" si="110"/>
        <v>41443.643541666665</v>
      </c>
      <c r="T813" s="8" t="str">
        <f t="shared" si="111"/>
        <v>Jun</v>
      </c>
      <c r="U813" s="8" t="str">
        <f t="shared" si="112"/>
        <v>2013</v>
      </c>
      <c r="V813" s="8">
        <f t="shared" si="113"/>
        <v>41465.702777777777</v>
      </c>
      <c r="W813" s="8" t="str">
        <f t="shared" si="114"/>
        <v>Jul</v>
      </c>
      <c r="X813" s="8" t="str">
        <f t="shared" si="115"/>
        <v>2013</v>
      </c>
      <c r="Y813" s="7">
        <f t="shared" si="116"/>
        <v>22</v>
      </c>
    </row>
    <row r="814" spans="1:25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6">
        <f t="shared" si="108"/>
        <v>151.83333333333334</v>
      </c>
      <c r="P814" s="10">
        <f t="shared" si="109"/>
        <v>27.606060606060606</v>
      </c>
      <c r="Q814" t="s">
        <v>8326</v>
      </c>
      <c r="R814" t="s">
        <v>8327</v>
      </c>
      <c r="S814" s="8">
        <f t="shared" si="110"/>
        <v>41282.017962962964</v>
      </c>
      <c r="T814" s="8" t="str">
        <f t="shared" si="111"/>
        <v>Jan</v>
      </c>
      <c r="U814" s="8" t="str">
        <f t="shared" si="112"/>
        <v>2013</v>
      </c>
      <c r="V814" s="8">
        <f t="shared" si="113"/>
        <v>41334.581944444442</v>
      </c>
      <c r="W814" s="8" t="str">
        <f t="shared" si="114"/>
        <v>Mar</v>
      </c>
      <c r="X814" s="8" t="str">
        <f t="shared" si="115"/>
        <v>2013</v>
      </c>
      <c r="Y814" s="7">
        <f t="shared" si="116"/>
        <v>21</v>
      </c>
    </row>
    <row r="815" spans="1:25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6">
        <f t="shared" si="108"/>
        <v>159.99600000000001</v>
      </c>
      <c r="P815" s="10">
        <f t="shared" si="109"/>
        <v>24.999375000000001</v>
      </c>
      <c r="Q815" t="s">
        <v>8326</v>
      </c>
      <c r="R815" t="s">
        <v>8327</v>
      </c>
      <c r="S815" s="8">
        <f t="shared" si="110"/>
        <v>41080.960243055553</v>
      </c>
      <c r="T815" s="8" t="str">
        <f t="shared" si="111"/>
        <v>Jun</v>
      </c>
      <c r="U815" s="8" t="str">
        <f t="shared" si="112"/>
        <v>2012</v>
      </c>
      <c r="V815" s="8">
        <f t="shared" si="113"/>
        <v>41110.960243055553</v>
      </c>
      <c r="W815" s="8" t="str">
        <f t="shared" si="114"/>
        <v>Jul</v>
      </c>
      <c r="X815" s="8" t="str">
        <f t="shared" si="115"/>
        <v>2012</v>
      </c>
      <c r="Y815" s="7">
        <f t="shared" si="116"/>
        <v>30</v>
      </c>
    </row>
    <row r="816" spans="1:25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6">
        <f t="shared" si="108"/>
        <v>127.3</v>
      </c>
      <c r="P816" s="10">
        <f t="shared" si="109"/>
        <v>45.464285714285715</v>
      </c>
      <c r="Q816" t="s">
        <v>8326</v>
      </c>
      <c r="R816" t="s">
        <v>8327</v>
      </c>
      <c r="S816" s="8">
        <f t="shared" si="110"/>
        <v>40679.743067129632</v>
      </c>
      <c r="T816" s="8" t="str">
        <f t="shared" si="111"/>
        <v>May</v>
      </c>
      <c r="U816" s="8" t="str">
        <f t="shared" si="112"/>
        <v>2011</v>
      </c>
      <c r="V816" s="8">
        <f t="shared" si="113"/>
        <v>40694.75277777778</v>
      </c>
      <c r="W816" s="8" t="str">
        <f t="shared" si="114"/>
        <v>May</v>
      </c>
      <c r="X816" s="8" t="str">
        <f t="shared" si="115"/>
        <v>2011</v>
      </c>
      <c r="Y816" s="7">
        <f t="shared" si="116"/>
        <v>15</v>
      </c>
    </row>
    <row r="817" spans="1:25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6">
        <f t="shared" si="108"/>
        <v>107</v>
      </c>
      <c r="P817" s="10">
        <f t="shared" si="109"/>
        <v>99.534883720930239</v>
      </c>
      <c r="Q817" t="s">
        <v>8326</v>
      </c>
      <c r="R817" t="s">
        <v>8327</v>
      </c>
      <c r="S817" s="8">
        <f t="shared" si="110"/>
        <v>41914.917858796296</v>
      </c>
      <c r="T817" s="8" t="str">
        <f t="shared" si="111"/>
        <v>Oct</v>
      </c>
      <c r="U817" s="8" t="str">
        <f t="shared" si="112"/>
        <v>2014</v>
      </c>
      <c r="V817" s="8">
        <f t="shared" si="113"/>
        <v>41944.917858796296</v>
      </c>
      <c r="W817" s="8" t="str">
        <f t="shared" si="114"/>
        <v>Nov</v>
      </c>
      <c r="X817" s="8" t="str">
        <f t="shared" si="115"/>
        <v>2014</v>
      </c>
      <c r="Y817" s="7">
        <f t="shared" si="116"/>
        <v>30</v>
      </c>
    </row>
    <row r="818" spans="1:25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6">
        <f t="shared" si="108"/>
        <v>115.12214285714286</v>
      </c>
      <c r="P818" s="10">
        <f t="shared" si="109"/>
        <v>39.31</v>
      </c>
      <c r="Q818" t="s">
        <v>8326</v>
      </c>
      <c r="R818" t="s">
        <v>8327</v>
      </c>
      <c r="S818" s="8">
        <f t="shared" si="110"/>
        <v>41341.870868055557</v>
      </c>
      <c r="T818" s="8" t="str">
        <f t="shared" si="111"/>
        <v>Mar</v>
      </c>
      <c r="U818" s="8" t="str">
        <f t="shared" si="112"/>
        <v>2013</v>
      </c>
      <c r="V818" s="8">
        <f t="shared" si="113"/>
        <v>41373.270833333336</v>
      </c>
      <c r="W818" s="8" t="str">
        <f t="shared" si="114"/>
        <v>Apr</v>
      </c>
      <c r="X818" s="8" t="str">
        <f t="shared" si="115"/>
        <v>2013</v>
      </c>
      <c r="Y818" s="7">
        <f t="shared" si="116"/>
        <v>31</v>
      </c>
    </row>
    <row r="819" spans="1:25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6">
        <f t="shared" si="108"/>
        <v>137.11066666666665</v>
      </c>
      <c r="P819" s="10">
        <f t="shared" si="109"/>
        <v>89.419999999999987</v>
      </c>
      <c r="Q819" t="s">
        <v>8326</v>
      </c>
      <c r="R819" t="s">
        <v>8327</v>
      </c>
      <c r="S819" s="8">
        <f t="shared" si="110"/>
        <v>40925.599664351852</v>
      </c>
      <c r="T819" s="8" t="str">
        <f t="shared" si="111"/>
        <v>Jan</v>
      </c>
      <c r="U819" s="8" t="str">
        <f t="shared" si="112"/>
        <v>2012</v>
      </c>
      <c r="V819" s="8">
        <f t="shared" si="113"/>
        <v>40979.207638888889</v>
      </c>
      <c r="W819" s="8" t="str">
        <f t="shared" si="114"/>
        <v>Mar</v>
      </c>
      <c r="X819" s="8" t="str">
        <f t="shared" si="115"/>
        <v>2012</v>
      </c>
      <c r="Y819" s="7">
        <f t="shared" si="116"/>
        <v>22</v>
      </c>
    </row>
    <row r="820" spans="1:25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6">
        <f t="shared" si="108"/>
        <v>155.71428571428572</v>
      </c>
      <c r="P820" s="10">
        <f t="shared" si="109"/>
        <v>28.684210526315791</v>
      </c>
      <c r="Q820" t="s">
        <v>8326</v>
      </c>
      <c r="R820" t="s">
        <v>8327</v>
      </c>
      <c r="S820" s="8">
        <f t="shared" si="110"/>
        <v>41120.882881944446</v>
      </c>
      <c r="T820" s="8" t="str">
        <f t="shared" si="111"/>
        <v>Jul</v>
      </c>
      <c r="U820" s="8" t="str">
        <f t="shared" si="112"/>
        <v>2012</v>
      </c>
      <c r="V820" s="8">
        <f t="shared" si="113"/>
        <v>41128.709027777775</v>
      </c>
      <c r="W820" s="8" t="str">
        <f t="shared" si="114"/>
        <v>Aug</v>
      </c>
      <c r="X820" s="8" t="str">
        <f t="shared" si="115"/>
        <v>2012</v>
      </c>
      <c r="Y820" s="7">
        <f t="shared" si="116"/>
        <v>7</v>
      </c>
    </row>
    <row r="821" spans="1:25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6">
        <f t="shared" si="108"/>
        <v>108.74999999999999</v>
      </c>
      <c r="P821" s="10">
        <f t="shared" si="109"/>
        <v>31.071428571428573</v>
      </c>
      <c r="Q821" t="s">
        <v>8326</v>
      </c>
      <c r="R821" t="s">
        <v>8327</v>
      </c>
      <c r="S821" s="8">
        <f t="shared" si="110"/>
        <v>41619.998310185183</v>
      </c>
      <c r="T821" s="8" t="str">
        <f t="shared" si="111"/>
        <v>Dec</v>
      </c>
      <c r="U821" s="8" t="str">
        <f t="shared" si="112"/>
        <v>2013</v>
      </c>
      <c r="V821" s="8">
        <f t="shared" si="113"/>
        <v>41629.197222222225</v>
      </c>
      <c r="W821" s="8" t="str">
        <f t="shared" si="114"/>
        <v>Dec</v>
      </c>
      <c r="X821" s="8" t="str">
        <f t="shared" si="115"/>
        <v>2013</v>
      </c>
      <c r="Y821" s="7">
        <f t="shared" si="116"/>
        <v>9</v>
      </c>
    </row>
    <row r="822" spans="1:25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6">
        <f t="shared" si="108"/>
        <v>134.05000000000001</v>
      </c>
      <c r="P822" s="10">
        <f t="shared" si="109"/>
        <v>70.55263157894737</v>
      </c>
      <c r="Q822" t="s">
        <v>8326</v>
      </c>
      <c r="R822" t="s">
        <v>8327</v>
      </c>
      <c r="S822" s="8">
        <f t="shared" si="110"/>
        <v>41768.841921296298</v>
      </c>
      <c r="T822" s="8" t="str">
        <f t="shared" si="111"/>
        <v>May</v>
      </c>
      <c r="U822" s="8" t="str">
        <f t="shared" si="112"/>
        <v>2014</v>
      </c>
      <c r="V822" s="8">
        <f t="shared" si="113"/>
        <v>41799.208333333336</v>
      </c>
      <c r="W822" s="8" t="str">
        <f t="shared" si="114"/>
        <v>Jun</v>
      </c>
      <c r="X822" s="8" t="str">
        <f t="shared" si="115"/>
        <v>2014</v>
      </c>
      <c r="Y822" s="7">
        <f t="shared" si="116"/>
        <v>30</v>
      </c>
    </row>
    <row r="823" spans="1:25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6">
        <f t="shared" si="108"/>
        <v>100</v>
      </c>
      <c r="P823" s="10">
        <f t="shared" si="109"/>
        <v>224.12820512820514</v>
      </c>
      <c r="Q823" t="s">
        <v>8326</v>
      </c>
      <c r="R823" t="s">
        <v>8327</v>
      </c>
      <c r="S823" s="8">
        <f t="shared" si="110"/>
        <v>42093.922048611115</v>
      </c>
      <c r="T823" s="8" t="str">
        <f t="shared" si="111"/>
        <v>Mar</v>
      </c>
      <c r="U823" s="8" t="str">
        <f t="shared" si="112"/>
        <v>2015</v>
      </c>
      <c r="V823" s="8">
        <f t="shared" si="113"/>
        <v>42128.167361111111</v>
      </c>
      <c r="W823" s="8" t="str">
        <f t="shared" si="114"/>
        <v>May</v>
      </c>
      <c r="X823" s="8" t="str">
        <f t="shared" si="115"/>
        <v>2015</v>
      </c>
      <c r="Y823" s="7">
        <f t="shared" si="116"/>
        <v>3</v>
      </c>
    </row>
    <row r="824" spans="1:25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6">
        <f t="shared" si="108"/>
        <v>119.16666666666667</v>
      </c>
      <c r="P824" s="10">
        <f t="shared" si="109"/>
        <v>51.811594202898547</v>
      </c>
      <c r="Q824" t="s">
        <v>8326</v>
      </c>
      <c r="R824" t="s">
        <v>8327</v>
      </c>
      <c r="S824" s="8">
        <f t="shared" si="110"/>
        <v>41157.947337962964</v>
      </c>
      <c r="T824" s="8" t="str">
        <f t="shared" si="111"/>
        <v>Sep</v>
      </c>
      <c r="U824" s="8" t="str">
        <f t="shared" si="112"/>
        <v>2012</v>
      </c>
      <c r="V824" s="8">
        <f t="shared" si="113"/>
        <v>41187.947337962964</v>
      </c>
      <c r="W824" s="8" t="str">
        <f t="shared" si="114"/>
        <v>Oct</v>
      </c>
      <c r="X824" s="8" t="str">
        <f t="shared" si="115"/>
        <v>2012</v>
      </c>
      <c r="Y824" s="7">
        <f t="shared" si="116"/>
        <v>30</v>
      </c>
    </row>
    <row r="825" spans="1:25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6">
        <f t="shared" si="108"/>
        <v>179.5</v>
      </c>
      <c r="P825" s="10">
        <f t="shared" si="109"/>
        <v>43.515151515151516</v>
      </c>
      <c r="Q825" t="s">
        <v>8326</v>
      </c>
      <c r="R825" t="s">
        <v>8327</v>
      </c>
      <c r="S825" s="8">
        <f t="shared" si="110"/>
        <v>42055.972824074073</v>
      </c>
      <c r="T825" s="8" t="str">
        <f t="shared" si="111"/>
        <v>Feb</v>
      </c>
      <c r="U825" s="8" t="str">
        <f t="shared" si="112"/>
        <v>2015</v>
      </c>
      <c r="V825" s="8">
        <f t="shared" si="113"/>
        <v>42085.931157407409</v>
      </c>
      <c r="W825" s="8" t="str">
        <f t="shared" si="114"/>
        <v>Mar</v>
      </c>
      <c r="X825" s="8" t="str">
        <f t="shared" si="115"/>
        <v>2015</v>
      </c>
      <c r="Y825" s="7">
        <f t="shared" si="116"/>
        <v>29</v>
      </c>
    </row>
    <row r="826" spans="1:25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6">
        <f t="shared" si="108"/>
        <v>134.38124999999999</v>
      </c>
      <c r="P826" s="10">
        <f t="shared" si="109"/>
        <v>39.816666666666663</v>
      </c>
      <c r="Q826" t="s">
        <v>8326</v>
      </c>
      <c r="R826" t="s">
        <v>8327</v>
      </c>
      <c r="S826" s="8">
        <f t="shared" si="110"/>
        <v>40250.242106481484</v>
      </c>
      <c r="T826" s="8" t="str">
        <f t="shared" si="111"/>
        <v>Mar</v>
      </c>
      <c r="U826" s="8" t="str">
        <f t="shared" si="112"/>
        <v>2010</v>
      </c>
      <c r="V826" s="8">
        <f t="shared" si="113"/>
        <v>40286.290972222225</v>
      </c>
      <c r="W826" s="8" t="str">
        <f t="shared" si="114"/>
        <v>Apr</v>
      </c>
      <c r="X826" s="8" t="str">
        <f t="shared" si="115"/>
        <v>2010</v>
      </c>
      <c r="Y826" s="7">
        <f t="shared" si="116"/>
        <v>5</v>
      </c>
    </row>
    <row r="827" spans="1:25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6">
        <f t="shared" si="108"/>
        <v>100.43200000000002</v>
      </c>
      <c r="P827" s="10">
        <f t="shared" si="109"/>
        <v>126.8080808080808</v>
      </c>
      <c r="Q827" t="s">
        <v>8326</v>
      </c>
      <c r="R827" t="s">
        <v>8327</v>
      </c>
      <c r="S827" s="8">
        <f t="shared" si="110"/>
        <v>41186.306527777779</v>
      </c>
      <c r="T827" s="8" t="str">
        <f t="shared" si="111"/>
        <v>Oct</v>
      </c>
      <c r="U827" s="8" t="str">
        <f t="shared" si="112"/>
        <v>2012</v>
      </c>
      <c r="V827" s="8">
        <f t="shared" si="113"/>
        <v>41211.306527777779</v>
      </c>
      <c r="W827" s="8" t="str">
        <f t="shared" si="114"/>
        <v>Oct</v>
      </c>
      <c r="X827" s="8" t="str">
        <f t="shared" si="115"/>
        <v>2012</v>
      </c>
      <c r="Y827" s="7">
        <f t="shared" si="116"/>
        <v>25</v>
      </c>
    </row>
    <row r="828" spans="1:25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6">
        <f t="shared" si="108"/>
        <v>101.45454545454547</v>
      </c>
      <c r="P828" s="10">
        <f t="shared" si="109"/>
        <v>113.87755102040816</v>
      </c>
      <c r="Q828" t="s">
        <v>8326</v>
      </c>
      <c r="R828" t="s">
        <v>8327</v>
      </c>
      <c r="S828" s="8">
        <f t="shared" si="110"/>
        <v>40973.038541666669</v>
      </c>
      <c r="T828" s="8" t="str">
        <f t="shared" si="111"/>
        <v>Mar</v>
      </c>
      <c r="U828" s="8" t="str">
        <f t="shared" si="112"/>
        <v>2012</v>
      </c>
      <c r="V828" s="8">
        <f t="shared" si="113"/>
        <v>40993.996874999997</v>
      </c>
      <c r="W828" s="8" t="str">
        <f t="shared" si="114"/>
        <v>Mar</v>
      </c>
      <c r="X828" s="8" t="str">
        <f t="shared" si="115"/>
        <v>2012</v>
      </c>
      <c r="Y828" s="7">
        <f t="shared" si="116"/>
        <v>20</v>
      </c>
    </row>
    <row r="829" spans="1:25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6">
        <f t="shared" si="108"/>
        <v>103.33333333333334</v>
      </c>
      <c r="P829" s="10">
        <f t="shared" si="109"/>
        <v>28.181818181818183</v>
      </c>
      <c r="Q829" t="s">
        <v>8326</v>
      </c>
      <c r="R829" t="s">
        <v>8327</v>
      </c>
      <c r="S829" s="8">
        <f t="shared" si="110"/>
        <v>40927.473460648151</v>
      </c>
      <c r="T829" s="8" t="str">
        <f t="shared" si="111"/>
        <v>Jan</v>
      </c>
      <c r="U829" s="8" t="str">
        <f t="shared" si="112"/>
        <v>2012</v>
      </c>
      <c r="V829" s="8">
        <f t="shared" si="113"/>
        <v>40953.825694444444</v>
      </c>
      <c r="W829" s="8" t="str">
        <f t="shared" si="114"/>
        <v>Feb</v>
      </c>
      <c r="X829" s="8" t="str">
        <f t="shared" si="115"/>
        <v>2012</v>
      </c>
      <c r="Y829" s="7">
        <f t="shared" si="116"/>
        <v>26</v>
      </c>
    </row>
    <row r="830" spans="1:25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6">
        <f t="shared" si="108"/>
        <v>107</v>
      </c>
      <c r="P830" s="10">
        <f t="shared" si="109"/>
        <v>36.60526315789474</v>
      </c>
      <c r="Q830" t="s">
        <v>8326</v>
      </c>
      <c r="R830" t="s">
        <v>8327</v>
      </c>
      <c r="S830" s="8">
        <f t="shared" si="110"/>
        <v>41073.050717592596</v>
      </c>
      <c r="T830" s="8" t="str">
        <f t="shared" si="111"/>
        <v>Jun</v>
      </c>
      <c r="U830" s="8" t="str">
        <f t="shared" si="112"/>
        <v>2012</v>
      </c>
      <c r="V830" s="8">
        <f t="shared" si="113"/>
        <v>41085.683333333334</v>
      </c>
      <c r="W830" s="8" t="str">
        <f t="shared" si="114"/>
        <v>Jun</v>
      </c>
      <c r="X830" s="8" t="str">
        <f t="shared" si="115"/>
        <v>2012</v>
      </c>
      <c r="Y830" s="7">
        <f t="shared" si="116"/>
        <v>12</v>
      </c>
    </row>
    <row r="831" spans="1:25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6">
        <f t="shared" si="108"/>
        <v>104</v>
      </c>
      <c r="P831" s="10">
        <f t="shared" si="109"/>
        <v>32.5</v>
      </c>
      <c r="Q831" t="s">
        <v>8326</v>
      </c>
      <c r="R831" t="s">
        <v>8327</v>
      </c>
      <c r="S831" s="8">
        <f t="shared" si="110"/>
        <v>42504.801388888889</v>
      </c>
      <c r="T831" s="8" t="str">
        <f t="shared" si="111"/>
        <v>May</v>
      </c>
      <c r="U831" s="8" t="str">
        <f t="shared" si="112"/>
        <v>2016</v>
      </c>
      <c r="V831" s="8">
        <f t="shared" si="113"/>
        <v>42564.801388888889</v>
      </c>
      <c r="W831" s="8" t="str">
        <f t="shared" si="114"/>
        <v>Jul</v>
      </c>
      <c r="X831" s="8" t="str">
        <f t="shared" si="115"/>
        <v>2016</v>
      </c>
      <c r="Y831" s="7">
        <f t="shared" si="116"/>
        <v>29</v>
      </c>
    </row>
    <row r="832" spans="1:25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6">
        <f t="shared" si="108"/>
        <v>107.83333333333334</v>
      </c>
      <c r="P832" s="10">
        <f t="shared" si="109"/>
        <v>60.65625</v>
      </c>
      <c r="Q832" t="s">
        <v>8326</v>
      </c>
      <c r="R832" t="s">
        <v>8327</v>
      </c>
      <c r="S832" s="8">
        <f t="shared" si="110"/>
        <v>41325.525752314818</v>
      </c>
      <c r="T832" s="8" t="str">
        <f t="shared" si="111"/>
        <v>Feb</v>
      </c>
      <c r="U832" s="8" t="str">
        <f t="shared" si="112"/>
        <v>2013</v>
      </c>
      <c r="V832" s="8">
        <f t="shared" si="113"/>
        <v>41355.484085648146</v>
      </c>
      <c r="W832" s="8" t="str">
        <f t="shared" si="114"/>
        <v>Mar</v>
      </c>
      <c r="X832" s="8" t="str">
        <f t="shared" si="115"/>
        <v>2013</v>
      </c>
      <c r="Y832" s="7">
        <f t="shared" si="116"/>
        <v>29</v>
      </c>
    </row>
    <row r="833" spans="1:25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6">
        <f t="shared" si="108"/>
        <v>233.33333333333334</v>
      </c>
      <c r="P833" s="10">
        <f t="shared" si="109"/>
        <v>175</v>
      </c>
      <c r="Q833" t="s">
        <v>8326</v>
      </c>
      <c r="R833" t="s">
        <v>8327</v>
      </c>
      <c r="S833" s="8">
        <f t="shared" si="110"/>
        <v>40996.646921296298</v>
      </c>
      <c r="T833" s="8" t="str">
        <f t="shared" si="111"/>
        <v>Mar</v>
      </c>
      <c r="U833" s="8" t="str">
        <f t="shared" si="112"/>
        <v>2012</v>
      </c>
      <c r="V833" s="8">
        <f t="shared" si="113"/>
        <v>41026.646921296298</v>
      </c>
      <c r="W833" s="8" t="str">
        <f t="shared" si="114"/>
        <v>Apr</v>
      </c>
      <c r="X833" s="8" t="str">
        <f t="shared" si="115"/>
        <v>2012</v>
      </c>
      <c r="Y833" s="7">
        <f t="shared" si="116"/>
        <v>30</v>
      </c>
    </row>
    <row r="834" spans="1:25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6">
        <f t="shared" si="108"/>
        <v>100.60706666666665</v>
      </c>
      <c r="P834" s="10">
        <f t="shared" si="109"/>
        <v>97.993896103896105</v>
      </c>
      <c r="Q834" t="s">
        <v>8326</v>
      </c>
      <c r="R834" t="s">
        <v>8327</v>
      </c>
      <c r="S834" s="8">
        <f t="shared" si="110"/>
        <v>40869.675173611111</v>
      </c>
      <c r="T834" s="8" t="str">
        <f t="shared" si="111"/>
        <v>Nov</v>
      </c>
      <c r="U834" s="8" t="str">
        <f t="shared" si="112"/>
        <v>2011</v>
      </c>
      <c r="V834" s="8">
        <f t="shared" si="113"/>
        <v>40929.342361111114</v>
      </c>
      <c r="W834" s="8" t="str">
        <f t="shared" si="114"/>
        <v>Jan</v>
      </c>
      <c r="X834" s="8" t="str">
        <f t="shared" si="115"/>
        <v>2012</v>
      </c>
      <c r="Y834" s="7">
        <f t="shared" si="116"/>
        <v>28</v>
      </c>
    </row>
    <row r="835" spans="1:25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6">
        <f t="shared" ref="O835:O898" si="117">E835/D835*100</f>
        <v>101.66666666666666</v>
      </c>
      <c r="P835" s="10">
        <f t="shared" ref="P835:P898" si="118">IFERROR(E835/L835,0)</f>
        <v>148.78048780487805</v>
      </c>
      <c r="Q835" t="s">
        <v>8326</v>
      </c>
      <c r="R835" t="s">
        <v>8327</v>
      </c>
      <c r="S835" s="8">
        <f t="shared" ref="S835:S898" si="119">(((J835/60)/60)/24)+DATE(1970,1,1)</f>
        <v>41718.878182870372</v>
      </c>
      <c r="T835" s="8" t="str">
        <f t="shared" ref="T835:T898" si="120">TEXT(S835,"MMM")</f>
        <v>Mar</v>
      </c>
      <c r="U835" s="8" t="str">
        <f t="shared" ref="U835:U898" si="121">TEXT(S835,"YYYY")</f>
        <v>2014</v>
      </c>
      <c r="V835" s="8">
        <f t="shared" ref="V835:V898" si="122">(((I835/60)/60)/24)+DATE(1970,1,1)</f>
        <v>41748.878182870372</v>
      </c>
      <c r="W835" s="8" t="str">
        <f t="shared" ref="W835:W898" si="123">TEXT(V835,"MMM")</f>
        <v>Apr</v>
      </c>
      <c r="X835" s="8" t="str">
        <f t="shared" ref="X835:X898" si="124">TEXT(V835,"YYYY")</f>
        <v>2014</v>
      </c>
      <c r="Y835" s="7">
        <f t="shared" ref="Y835:Y898" si="125">DAY(V835-S835)</f>
        <v>30</v>
      </c>
    </row>
    <row r="836" spans="1:25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6">
        <f t="shared" si="117"/>
        <v>131.0181818181818</v>
      </c>
      <c r="P836" s="10">
        <f t="shared" si="118"/>
        <v>96.08</v>
      </c>
      <c r="Q836" t="s">
        <v>8326</v>
      </c>
      <c r="R836" t="s">
        <v>8327</v>
      </c>
      <c r="S836" s="8">
        <f t="shared" si="119"/>
        <v>41422.822824074072</v>
      </c>
      <c r="T836" s="8" t="str">
        <f t="shared" si="120"/>
        <v>May</v>
      </c>
      <c r="U836" s="8" t="str">
        <f t="shared" si="121"/>
        <v>2013</v>
      </c>
      <c r="V836" s="8">
        <f t="shared" si="122"/>
        <v>41456.165972222225</v>
      </c>
      <c r="W836" s="8" t="str">
        <f t="shared" si="123"/>
        <v>Jul</v>
      </c>
      <c r="X836" s="8" t="str">
        <f t="shared" si="124"/>
        <v>2013</v>
      </c>
      <c r="Y836" s="7">
        <f t="shared" si="125"/>
        <v>2</v>
      </c>
    </row>
    <row r="837" spans="1:25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6">
        <f t="shared" si="117"/>
        <v>117.25000000000001</v>
      </c>
      <c r="P837" s="10">
        <f t="shared" si="118"/>
        <v>58.625</v>
      </c>
      <c r="Q837" t="s">
        <v>8326</v>
      </c>
      <c r="R837" t="s">
        <v>8327</v>
      </c>
      <c r="S837" s="8">
        <f t="shared" si="119"/>
        <v>41005.45784722222</v>
      </c>
      <c r="T837" s="8" t="str">
        <f t="shared" si="120"/>
        <v>Apr</v>
      </c>
      <c r="U837" s="8" t="str">
        <f t="shared" si="121"/>
        <v>2012</v>
      </c>
      <c r="V837" s="8">
        <f t="shared" si="122"/>
        <v>41048.125</v>
      </c>
      <c r="W837" s="8" t="str">
        <f t="shared" si="123"/>
        <v>May</v>
      </c>
      <c r="X837" s="8" t="str">
        <f t="shared" si="124"/>
        <v>2012</v>
      </c>
      <c r="Y837" s="7">
        <f t="shared" si="125"/>
        <v>11</v>
      </c>
    </row>
    <row r="838" spans="1:25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6">
        <f t="shared" si="117"/>
        <v>100.93039999999999</v>
      </c>
      <c r="P838" s="10">
        <f t="shared" si="118"/>
        <v>109.70695652173914</v>
      </c>
      <c r="Q838" t="s">
        <v>8326</v>
      </c>
      <c r="R838" t="s">
        <v>8327</v>
      </c>
      <c r="S838" s="8">
        <f t="shared" si="119"/>
        <v>41524.056921296295</v>
      </c>
      <c r="T838" s="8" t="str">
        <f t="shared" si="120"/>
        <v>Sep</v>
      </c>
      <c r="U838" s="8" t="str">
        <f t="shared" si="121"/>
        <v>2013</v>
      </c>
      <c r="V838" s="8">
        <f t="shared" si="122"/>
        <v>41554.056921296295</v>
      </c>
      <c r="W838" s="8" t="str">
        <f t="shared" si="123"/>
        <v>Oct</v>
      </c>
      <c r="X838" s="8" t="str">
        <f t="shared" si="124"/>
        <v>2013</v>
      </c>
      <c r="Y838" s="7">
        <f t="shared" si="125"/>
        <v>30</v>
      </c>
    </row>
    <row r="839" spans="1:25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6">
        <f t="shared" si="117"/>
        <v>121.8</v>
      </c>
      <c r="P839" s="10">
        <f t="shared" si="118"/>
        <v>49.112903225806448</v>
      </c>
      <c r="Q839" t="s">
        <v>8326</v>
      </c>
      <c r="R839" t="s">
        <v>8327</v>
      </c>
      <c r="S839" s="8">
        <f t="shared" si="119"/>
        <v>41730.998402777775</v>
      </c>
      <c r="T839" s="8" t="str">
        <f t="shared" si="120"/>
        <v>Apr</v>
      </c>
      <c r="U839" s="8" t="str">
        <f t="shared" si="121"/>
        <v>2014</v>
      </c>
      <c r="V839" s="8">
        <f t="shared" si="122"/>
        <v>41760.998402777775</v>
      </c>
      <c r="W839" s="8" t="str">
        <f t="shared" si="123"/>
        <v>May</v>
      </c>
      <c r="X839" s="8" t="str">
        <f t="shared" si="124"/>
        <v>2014</v>
      </c>
      <c r="Y839" s="7">
        <f t="shared" si="125"/>
        <v>30</v>
      </c>
    </row>
    <row r="840" spans="1:25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6">
        <f t="shared" si="117"/>
        <v>145.4</v>
      </c>
      <c r="P840" s="10">
        <f t="shared" si="118"/>
        <v>47.672131147540981</v>
      </c>
      <c r="Q840" t="s">
        <v>8326</v>
      </c>
      <c r="R840" t="s">
        <v>8327</v>
      </c>
      <c r="S840" s="8">
        <f t="shared" si="119"/>
        <v>40895.897974537038</v>
      </c>
      <c r="T840" s="8" t="str">
        <f t="shared" si="120"/>
        <v>Dec</v>
      </c>
      <c r="U840" s="8" t="str">
        <f t="shared" si="121"/>
        <v>2011</v>
      </c>
      <c r="V840" s="8">
        <f t="shared" si="122"/>
        <v>40925.897974537038</v>
      </c>
      <c r="W840" s="8" t="str">
        <f t="shared" si="123"/>
        <v>Jan</v>
      </c>
      <c r="X840" s="8" t="str">
        <f t="shared" si="124"/>
        <v>2012</v>
      </c>
      <c r="Y840" s="7">
        <f t="shared" si="125"/>
        <v>30</v>
      </c>
    </row>
    <row r="841" spans="1:25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6">
        <f t="shared" si="117"/>
        <v>116.61660000000001</v>
      </c>
      <c r="P841" s="10">
        <f t="shared" si="118"/>
        <v>60.737812499999997</v>
      </c>
      <c r="Q841" t="s">
        <v>8326</v>
      </c>
      <c r="R841" t="s">
        <v>8327</v>
      </c>
      <c r="S841" s="8">
        <f t="shared" si="119"/>
        <v>41144.763379629629</v>
      </c>
      <c r="T841" s="8" t="str">
        <f t="shared" si="120"/>
        <v>Aug</v>
      </c>
      <c r="U841" s="8" t="str">
        <f t="shared" si="121"/>
        <v>2012</v>
      </c>
      <c r="V841" s="8">
        <f t="shared" si="122"/>
        <v>41174.763379629629</v>
      </c>
      <c r="W841" s="8" t="str">
        <f t="shared" si="123"/>
        <v>Sep</v>
      </c>
      <c r="X841" s="8" t="str">
        <f t="shared" si="124"/>
        <v>2012</v>
      </c>
      <c r="Y841" s="7">
        <f t="shared" si="125"/>
        <v>30</v>
      </c>
    </row>
    <row r="842" spans="1:25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6">
        <f t="shared" si="117"/>
        <v>120.4166</v>
      </c>
      <c r="P842" s="10">
        <f t="shared" si="118"/>
        <v>63.37715789473684</v>
      </c>
      <c r="Q842" t="s">
        <v>8326</v>
      </c>
      <c r="R842" t="s">
        <v>8328</v>
      </c>
      <c r="S842" s="8">
        <f t="shared" si="119"/>
        <v>42607.226701388892</v>
      </c>
      <c r="T842" s="8" t="str">
        <f t="shared" si="120"/>
        <v>Aug</v>
      </c>
      <c r="U842" s="8" t="str">
        <f t="shared" si="121"/>
        <v>2016</v>
      </c>
      <c r="V842" s="8">
        <f t="shared" si="122"/>
        <v>42637.226701388892</v>
      </c>
      <c r="W842" s="8" t="str">
        <f t="shared" si="123"/>
        <v>Sep</v>
      </c>
      <c r="X842" s="8" t="str">
        <f t="shared" si="124"/>
        <v>2016</v>
      </c>
      <c r="Y842" s="7">
        <f t="shared" si="125"/>
        <v>30</v>
      </c>
    </row>
    <row r="843" spans="1:25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6">
        <f t="shared" si="117"/>
        <v>101.32000000000001</v>
      </c>
      <c r="P843" s="10">
        <f t="shared" si="118"/>
        <v>53.893617021276597</v>
      </c>
      <c r="Q843" t="s">
        <v>8326</v>
      </c>
      <c r="R843" t="s">
        <v>8328</v>
      </c>
      <c r="S843" s="8">
        <f t="shared" si="119"/>
        <v>41923.838692129626</v>
      </c>
      <c r="T843" s="8" t="str">
        <f t="shared" si="120"/>
        <v>Oct</v>
      </c>
      <c r="U843" s="8" t="str">
        <f t="shared" si="121"/>
        <v>2014</v>
      </c>
      <c r="V843" s="8">
        <f t="shared" si="122"/>
        <v>41953.88035879629</v>
      </c>
      <c r="W843" s="8" t="str">
        <f t="shared" si="123"/>
        <v>Nov</v>
      </c>
      <c r="X843" s="8" t="str">
        <f t="shared" si="124"/>
        <v>2014</v>
      </c>
      <c r="Y843" s="7">
        <f t="shared" si="125"/>
        <v>30</v>
      </c>
    </row>
    <row r="844" spans="1:25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6">
        <f t="shared" si="117"/>
        <v>104.32</v>
      </c>
      <c r="P844" s="10">
        <f t="shared" si="118"/>
        <v>66.871794871794876</v>
      </c>
      <c r="Q844" t="s">
        <v>8326</v>
      </c>
      <c r="R844" t="s">
        <v>8328</v>
      </c>
      <c r="S844" s="8">
        <f t="shared" si="119"/>
        <v>41526.592395833337</v>
      </c>
      <c r="T844" s="8" t="str">
        <f t="shared" si="120"/>
        <v>Sep</v>
      </c>
      <c r="U844" s="8" t="str">
        <f t="shared" si="121"/>
        <v>2013</v>
      </c>
      <c r="V844" s="8">
        <f t="shared" si="122"/>
        <v>41561.165972222225</v>
      </c>
      <c r="W844" s="8" t="str">
        <f t="shared" si="123"/>
        <v>Oct</v>
      </c>
      <c r="X844" s="8" t="str">
        <f t="shared" si="124"/>
        <v>2013</v>
      </c>
      <c r="Y844" s="7">
        <f t="shared" si="125"/>
        <v>3</v>
      </c>
    </row>
    <row r="845" spans="1:25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6">
        <f t="shared" si="117"/>
        <v>267.13333333333333</v>
      </c>
      <c r="P845" s="10">
        <f t="shared" si="118"/>
        <v>63.102362204724407</v>
      </c>
      <c r="Q845" t="s">
        <v>8326</v>
      </c>
      <c r="R845" t="s">
        <v>8328</v>
      </c>
      <c r="S845" s="8">
        <f t="shared" si="119"/>
        <v>42695.257870370369</v>
      </c>
      <c r="T845" s="8" t="str">
        <f t="shared" si="120"/>
        <v>Nov</v>
      </c>
      <c r="U845" s="8" t="str">
        <f t="shared" si="121"/>
        <v>2016</v>
      </c>
      <c r="V845" s="8">
        <f t="shared" si="122"/>
        <v>42712.333333333328</v>
      </c>
      <c r="W845" s="8" t="str">
        <f t="shared" si="123"/>
        <v>Dec</v>
      </c>
      <c r="X845" s="8" t="str">
        <f t="shared" si="124"/>
        <v>2016</v>
      </c>
      <c r="Y845" s="7">
        <f t="shared" si="125"/>
        <v>17</v>
      </c>
    </row>
    <row r="846" spans="1:25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6">
        <f t="shared" si="117"/>
        <v>194.13333333333333</v>
      </c>
      <c r="P846" s="10">
        <f t="shared" si="118"/>
        <v>36.628930817610062</v>
      </c>
      <c r="Q846" t="s">
        <v>8326</v>
      </c>
      <c r="R846" t="s">
        <v>8328</v>
      </c>
      <c r="S846" s="8">
        <f t="shared" si="119"/>
        <v>41905.684629629628</v>
      </c>
      <c r="T846" s="8" t="str">
        <f t="shared" si="120"/>
        <v>Sep</v>
      </c>
      <c r="U846" s="8" t="str">
        <f t="shared" si="121"/>
        <v>2014</v>
      </c>
      <c r="V846" s="8">
        <f t="shared" si="122"/>
        <v>41944.207638888889</v>
      </c>
      <c r="W846" s="8" t="str">
        <f t="shared" si="123"/>
        <v>Nov</v>
      </c>
      <c r="X846" s="8" t="str">
        <f t="shared" si="124"/>
        <v>2014</v>
      </c>
      <c r="Y846" s="7">
        <f t="shared" si="125"/>
        <v>7</v>
      </c>
    </row>
    <row r="847" spans="1:25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6">
        <f t="shared" si="117"/>
        <v>120.3802</v>
      </c>
      <c r="P847" s="10">
        <f t="shared" si="118"/>
        <v>34.005706214689269</v>
      </c>
      <c r="Q847" t="s">
        <v>8326</v>
      </c>
      <c r="R847" t="s">
        <v>8328</v>
      </c>
      <c r="S847" s="8">
        <f t="shared" si="119"/>
        <v>42578.205972222218</v>
      </c>
      <c r="T847" s="8" t="str">
        <f t="shared" si="120"/>
        <v>Jul</v>
      </c>
      <c r="U847" s="8" t="str">
        <f t="shared" si="121"/>
        <v>2016</v>
      </c>
      <c r="V847" s="8">
        <f t="shared" si="122"/>
        <v>42618.165972222225</v>
      </c>
      <c r="W847" s="8" t="str">
        <f t="shared" si="123"/>
        <v>Sep</v>
      </c>
      <c r="X847" s="8" t="str">
        <f t="shared" si="124"/>
        <v>2016</v>
      </c>
      <c r="Y847" s="7">
        <f t="shared" si="125"/>
        <v>8</v>
      </c>
    </row>
    <row r="848" spans="1:25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6">
        <f t="shared" si="117"/>
        <v>122.00090909090908</v>
      </c>
      <c r="P848" s="10">
        <f t="shared" si="118"/>
        <v>28.553404255319148</v>
      </c>
      <c r="Q848" t="s">
        <v>8326</v>
      </c>
      <c r="R848" t="s">
        <v>8328</v>
      </c>
      <c r="S848" s="8">
        <f t="shared" si="119"/>
        <v>41694.391840277778</v>
      </c>
      <c r="T848" s="8" t="str">
        <f t="shared" si="120"/>
        <v>Feb</v>
      </c>
      <c r="U848" s="8" t="str">
        <f t="shared" si="121"/>
        <v>2014</v>
      </c>
      <c r="V848" s="8">
        <f t="shared" si="122"/>
        <v>41708.583333333336</v>
      </c>
      <c r="W848" s="8" t="str">
        <f t="shared" si="123"/>
        <v>Mar</v>
      </c>
      <c r="X848" s="8" t="str">
        <f t="shared" si="124"/>
        <v>2014</v>
      </c>
      <c r="Y848" s="7">
        <f t="shared" si="125"/>
        <v>14</v>
      </c>
    </row>
    <row r="849" spans="1:25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6">
        <f t="shared" si="117"/>
        <v>100</v>
      </c>
      <c r="P849" s="10">
        <f t="shared" si="118"/>
        <v>10</v>
      </c>
      <c r="Q849" t="s">
        <v>8326</v>
      </c>
      <c r="R849" t="s">
        <v>8328</v>
      </c>
      <c r="S849" s="8">
        <f t="shared" si="119"/>
        <v>42165.79833333334</v>
      </c>
      <c r="T849" s="8" t="str">
        <f t="shared" si="120"/>
        <v>Jun</v>
      </c>
      <c r="U849" s="8" t="str">
        <f t="shared" si="121"/>
        <v>2015</v>
      </c>
      <c r="V849" s="8">
        <f t="shared" si="122"/>
        <v>42195.79833333334</v>
      </c>
      <c r="W849" s="8" t="str">
        <f t="shared" si="123"/>
        <v>Jul</v>
      </c>
      <c r="X849" s="8" t="str">
        <f t="shared" si="124"/>
        <v>2015</v>
      </c>
      <c r="Y849" s="7">
        <f t="shared" si="125"/>
        <v>30</v>
      </c>
    </row>
    <row r="850" spans="1:25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6">
        <f t="shared" si="117"/>
        <v>100</v>
      </c>
      <c r="P850" s="10">
        <f t="shared" si="118"/>
        <v>18.75</v>
      </c>
      <c r="Q850" t="s">
        <v>8326</v>
      </c>
      <c r="R850" t="s">
        <v>8328</v>
      </c>
      <c r="S850" s="8">
        <f t="shared" si="119"/>
        <v>42078.792048611111</v>
      </c>
      <c r="T850" s="8" t="str">
        <f t="shared" si="120"/>
        <v>Mar</v>
      </c>
      <c r="U850" s="8" t="str">
        <f t="shared" si="121"/>
        <v>2015</v>
      </c>
      <c r="V850" s="8">
        <f t="shared" si="122"/>
        <v>42108.792048611111</v>
      </c>
      <c r="W850" s="8" t="str">
        <f t="shared" si="123"/>
        <v>Apr</v>
      </c>
      <c r="X850" s="8" t="str">
        <f t="shared" si="124"/>
        <v>2015</v>
      </c>
      <c r="Y850" s="7">
        <f t="shared" si="125"/>
        <v>30</v>
      </c>
    </row>
    <row r="851" spans="1:25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6">
        <f t="shared" si="117"/>
        <v>119.9</v>
      </c>
      <c r="P851" s="10">
        <f t="shared" si="118"/>
        <v>41.704347826086959</v>
      </c>
      <c r="Q851" t="s">
        <v>8326</v>
      </c>
      <c r="R851" t="s">
        <v>8328</v>
      </c>
      <c r="S851" s="8">
        <f t="shared" si="119"/>
        <v>42051.148888888885</v>
      </c>
      <c r="T851" s="8" t="str">
        <f t="shared" si="120"/>
        <v>Feb</v>
      </c>
      <c r="U851" s="8" t="str">
        <f t="shared" si="121"/>
        <v>2015</v>
      </c>
      <c r="V851" s="8">
        <f t="shared" si="122"/>
        <v>42079.107222222221</v>
      </c>
      <c r="W851" s="8" t="str">
        <f t="shared" si="123"/>
        <v>Mar</v>
      </c>
      <c r="X851" s="8" t="str">
        <f t="shared" si="124"/>
        <v>2015</v>
      </c>
      <c r="Y851" s="7">
        <f t="shared" si="125"/>
        <v>27</v>
      </c>
    </row>
    <row r="852" spans="1:25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6">
        <f t="shared" si="117"/>
        <v>155.17499999999998</v>
      </c>
      <c r="P852" s="10">
        <f t="shared" si="118"/>
        <v>46.669172932330824</v>
      </c>
      <c r="Q852" t="s">
        <v>8326</v>
      </c>
      <c r="R852" t="s">
        <v>8328</v>
      </c>
      <c r="S852" s="8">
        <f t="shared" si="119"/>
        <v>42452.827743055561</v>
      </c>
      <c r="T852" s="8" t="str">
        <f t="shared" si="120"/>
        <v>Mar</v>
      </c>
      <c r="U852" s="8" t="str">
        <f t="shared" si="121"/>
        <v>2016</v>
      </c>
      <c r="V852" s="8">
        <f t="shared" si="122"/>
        <v>42485.207638888889</v>
      </c>
      <c r="W852" s="8" t="str">
        <f t="shared" si="123"/>
        <v>Apr</v>
      </c>
      <c r="X852" s="8" t="str">
        <f t="shared" si="124"/>
        <v>2016</v>
      </c>
      <c r="Y852" s="7">
        <f t="shared" si="125"/>
        <v>1</v>
      </c>
    </row>
    <row r="853" spans="1:25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6">
        <f t="shared" si="117"/>
        <v>130.44999999999999</v>
      </c>
      <c r="P853" s="10">
        <f t="shared" si="118"/>
        <v>37.271428571428572</v>
      </c>
      <c r="Q853" t="s">
        <v>8326</v>
      </c>
      <c r="R853" t="s">
        <v>8328</v>
      </c>
      <c r="S853" s="8">
        <f t="shared" si="119"/>
        <v>42522.880243055552</v>
      </c>
      <c r="T853" s="8" t="str">
        <f t="shared" si="120"/>
        <v>Jun</v>
      </c>
      <c r="U853" s="8" t="str">
        <f t="shared" si="121"/>
        <v>2016</v>
      </c>
      <c r="V853" s="8">
        <f t="shared" si="122"/>
        <v>42582.822916666672</v>
      </c>
      <c r="W853" s="8" t="str">
        <f t="shared" si="123"/>
        <v>Jul</v>
      </c>
      <c r="X853" s="8" t="str">
        <f t="shared" si="124"/>
        <v>2016</v>
      </c>
      <c r="Y853" s="7">
        <f t="shared" si="125"/>
        <v>28</v>
      </c>
    </row>
    <row r="854" spans="1:25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6">
        <f t="shared" si="117"/>
        <v>104.97142857142859</v>
      </c>
      <c r="P854" s="10">
        <f t="shared" si="118"/>
        <v>59.258064516129032</v>
      </c>
      <c r="Q854" t="s">
        <v>8326</v>
      </c>
      <c r="R854" t="s">
        <v>8328</v>
      </c>
      <c r="S854" s="8">
        <f t="shared" si="119"/>
        <v>42656.805497685185</v>
      </c>
      <c r="T854" s="8" t="str">
        <f t="shared" si="120"/>
        <v>Oct</v>
      </c>
      <c r="U854" s="8" t="str">
        <f t="shared" si="121"/>
        <v>2016</v>
      </c>
      <c r="V854" s="8">
        <f t="shared" si="122"/>
        <v>42667.875</v>
      </c>
      <c r="W854" s="8" t="str">
        <f t="shared" si="123"/>
        <v>Oct</v>
      </c>
      <c r="X854" s="8" t="str">
        <f t="shared" si="124"/>
        <v>2016</v>
      </c>
      <c r="Y854" s="7">
        <f t="shared" si="125"/>
        <v>11</v>
      </c>
    </row>
    <row r="855" spans="1:25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6">
        <f t="shared" si="117"/>
        <v>100</v>
      </c>
      <c r="P855" s="10">
        <f t="shared" si="118"/>
        <v>30</v>
      </c>
      <c r="Q855" t="s">
        <v>8326</v>
      </c>
      <c r="R855" t="s">
        <v>8328</v>
      </c>
      <c r="S855" s="8">
        <f t="shared" si="119"/>
        <v>42021.832280092596</v>
      </c>
      <c r="T855" s="8" t="str">
        <f t="shared" si="120"/>
        <v>Jan</v>
      </c>
      <c r="U855" s="8" t="str">
        <f t="shared" si="121"/>
        <v>2015</v>
      </c>
      <c r="V855" s="8">
        <f t="shared" si="122"/>
        <v>42051.832280092596</v>
      </c>
      <c r="W855" s="8" t="str">
        <f t="shared" si="123"/>
        <v>Feb</v>
      </c>
      <c r="X855" s="8" t="str">
        <f t="shared" si="124"/>
        <v>2015</v>
      </c>
      <c r="Y855" s="7">
        <f t="shared" si="125"/>
        <v>30</v>
      </c>
    </row>
    <row r="856" spans="1:25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6">
        <f t="shared" si="117"/>
        <v>118.2205035971223</v>
      </c>
      <c r="P856" s="10">
        <f t="shared" si="118"/>
        <v>65.8623246492986</v>
      </c>
      <c r="Q856" t="s">
        <v>8326</v>
      </c>
      <c r="R856" t="s">
        <v>8328</v>
      </c>
      <c r="S856" s="8">
        <f t="shared" si="119"/>
        <v>42702.212337962963</v>
      </c>
      <c r="T856" s="8" t="str">
        <f t="shared" si="120"/>
        <v>Nov</v>
      </c>
      <c r="U856" s="8" t="str">
        <f t="shared" si="121"/>
        <v>2016</v>
      </c>
      <c r="V856" s="8">
        <f t="shared" si="122"/>
        <v>42732.212337962963</v>
      </c>
      <c r="W856" s="8" t="str">
        <f t="shared" si="123"/>
        <v>Dec</v>
      </c>
      <c r="X856" s="8" t="str">
        <f t="shared" si="124"/>
        <v>2016</v>
      </c>
      <c r="Y856" s="7">
        <f t="shared" si="125"/>
        <v>30</v>
      </c>
    </row>
    <row r="857" spans="1:25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6">
        <f t="shared" si="117"/>
        <v>103.44827586206897</v>
      </c>
      <c r="P857" s="10">
        <f t="shared" si="118"/>
        <v>31.914893617021278</v>
      </c>
      <c r="Q857" t="s">
        <v>8326</v>
      </c>
      <c r="R857" t="s">
        <v>8328</v>
      </c>
      <c r="S857" s="8">
        <f t="shared" si="119"/>
        <v>42545.125196759262</v>
      </c>
      <c r="T857" s="8" t="str">
        <f t="shared" si="120"/>
        <v>Jun</v>
      </c>
      <c r="U857" s="8" t="str">
        <f t="shared" si="121"/>
        <v>2016</v>
      </c>
      <c r="V857" s="8">
        <f t="shared" si="122"/>
        <v>42575.125196759262</v>
      </c>
      <c r="W857" s="8" t="str">
        <f t="shared" si="123"/>
        <v>Jul</v>
      </c>
      <c r="X857" s="8" t="str">
        <f t="shared" si="124"/>
        <v>2016</v>
      </c>
      <c r="Y857" s="7">
        <f t="shared" si="125"/>
        <v>30</v>
      </c>
    </row>
    <row r="858" spans="1:25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6">
        <f t="shared" si="117"/>
        <v>218.00000000000003</v>
      </c>
      <c r="P858" s="10">
        <f t="shared" si="118"/>
        <v>19.464285714285715</v>
      </c>
      <c r="Q858" t="s">
        <v>8326</v>
      </c>
      <c r="R858" t="s">
        <v>8328</v>
      </c>
      <c r="S858" s="8">
        <f t="shared" si="119"/>
        <v>42609.311990740738</v>
      </c>
      <c r="T858" s="8" t="str">
        <f t="shared" si="120"/>
        <v>Aug</v>
      </c>
      <c r="U858" s="8" t="str">
        <f t="shared" si="121"/>
        <v>2016</v>
      </c>
      <c r="V858" s="8">
        <f t="shared" si="122"/>
        <v>42668.791666666672</v>
      </c>
      <c r="W858" s="8" t="str">
        <f t="shared" si="123"/>
        <v>Oct</v>
      </c>
      <c r="X858" s="8" t="str">
        <f t="shared" si="124"/>
        <v>2016</v>
      </c>
      <c r="Y858" s="7">
        <f t="shared" si="125"/>
        <v>28</v>
      </c>
    </row>
    <row r="859" spans="1:25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6">
        <f t="shared" si="117"/>
        <v>100</v>
      </c>
      <c r="P859" s="10">
        <f t="shared" si="118"/>
        <v>50</v>
      </c>
      <c r="Q859" t="s">
        <v>8326</v>
      </c>
      <c r="R859" t="s">
        <v>8328</v>
      </c>
      <c r="S859" s="8">
        <f t="shared" si="119"/>
        <v>42291.581377314811</v>
      </c>
      <c r="T859" s="8" t="str">
        <f t="shared" si="120"/>
        <v>Oct</v>
      </c>
      <c r="U859" s="8" t="str">
        <f t="shared" si="121"/>
        <v>2015</v>
      </c>
      <c r="V859" s="8">
        <f t="shared" si="122"/>
        <v>42333.623043981483</v>
      </c>
      <c r="W859" s="8" t="str">
        <f t="shared" si="123"/>
        <v>Nov</v>
      </c>
      <c r="X859" s="8" t="str">
        <f t="shared" si="124"/>
        <v>2015</v>
      </c>
      <c r="Y859" s="7">
        <f t="shared" si="125"/>
        <v>11</v>
      </c>
    </row>
    <row r="860" spans="1:25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6">
        <f t="shared" si="117"/>
        <v>144.00583333333333</v>
      </c>
      <c r="P860" s="10">
        <f t="shared" si="118"/>
        <v>22.737763157894737</v>
      </c>
      <c r="Q860" t="s">
        <v>8326</v>
      </c>
      <c r="R860" t="s">
        <v>8328</v>
      </c>
      <c r="S860" s="8">
        <f t="shared" si="119"/>
        <v>42079.745578703703</v>
      </c>
      <c r="T860" s="8" t="str">
        <f t="shared" si="120"/>
        <v>Mar</v>
      </c>
      <c r="U860" s="8" t="str">
        <f t="shared" si="121"/>
        <v>2015</v>
      </c>
      <c r="V860" s="8">
        <f t="shared" si="122"/>
        <v>42109.957638888889</v>
      </c>
      <c r="W860" s="8" t="str">
        <f t="shared" si="123"/>
        <v>Apr</v>
      </c>
      <c r="X860" s="8" t="str">
        <f t="shared" si="124"/>
        <v>2015</v>
      </c>
      <c r="Y860" s="7">
        <f t="shared" si="125"/>
        <v>30</v>
      </c>
    </row>
    <row r="861" spans="1:25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6">
        <f t="shared" si="117"/>
        <v>104.67500000000001</v>
      </c>
      <c r="P861" s="10">
        <f t="shared" si="118"/>
        <v>42.724489795918366</v>
      </c>
      <c r="Q861" t="s">
        <v>8326</v>
      </c>
      <c r="R861" t="s">
        <v>8328</v>
      </c>
      <c r="S861" s="8">
        <f t="shared" si="119"/>
        <v>42128.820231481484</v>
      </c>
      <c r="T861" s="8" t="str">
        <f t="shared" si="120"/>
        <v>May</v>
      </c>
      <c r="U861" s="8" t="str">
        <f t="shared" si="121"/>
        <v>2015</v>
      </c>
      <c r="V861" s="8">
        <f t="shared" si="122"/>
        <v>42159</v>
      </c>
      <c r="W861" s="8" t="str">
        <f t="shared" si="123"/>
        <v>Jun</v>
      </c>
      <c r="X861" s="8" t="str">
        <f t="shared" si="124"/>
        <v>2015</v>
      </c>
      <c r="Y861" s="7">
        <f t="shared" si="125"/>
        <v>30</v>
      </c>
    </row>
    <row r="862" spans="1:25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6">
        <f t="shared" si="117"/>
        <v>18.142857142857142</v>
      </c>
      <c r="P862" s="10">
        <f t="shared" si="118"/>
        <v>52.916666666666664</v>
      </c>
      <c r="Q862" t="s">
        <v>8326</v>
      </c>
      <c r="R862" t="s">
        <v>8329</v>
      </c>
      <c r="S862" s="8">
        <f t="shared" si="119"/>
        <v>41570.482789351852</v>
      </c>
      <c r="T862" s="8" t="str">
        <f t="shared" si="120"/>
        <v>Oct</v>
      </c>
      <c r="U862" s="8" t="str">
        <f t="shared" si="121"/>
        <v>2013</v>
      </c>
      <c r="V862" s="8">
        <f t="shared" si="122"/>
        <v>41600.524456018517</v>
      </c>
      <c r="W862" s="8" t="str">
        <f t="shared" si="123"/>
        <v>Nov</v>
      </c>
      <c r="X862" s="8" t="str">
        <f t="shared" si="124"/>
        <v>2013</v>
      </c>
      <c r="Y862" s="7">
        <f t="shared" si="125"/>
        <v>30</v>
      </c>
    </row>
    <row r="863" spans="1:25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6">
        <f t="shared" si="117"/>
        <v>2.2444444444444445</v>
      </c>
      <c r="P863" s="10">
        <f t="shared" si="118"/>
        <v>50.5</v>
      </c>
      <c r="Q863" t="s">
        <v>8326</v>
      </c>
      <c r="R863" t="s">
        <v>8329</v>
      </c>
      <c r="S863" s="8">
        <f t="shared" si="119"/>
        <v>42599.965324074074</v>
      </c>
      <c r="T863" s="8" t="str">
        <f t="shared" si="120"/>
        <v>Aug</v>
      </c>
      <c r="U863" s="8" t="str">
        <f t="shared" si="121"/>
        <v>2016</v>
      </c>
      <c r="V863" s="8">
        <f t="shared" si="122"/>
        <v>42629.965324074074</v>
      </c>
      <c r="W863" s="8" t="str">
        <f t="shared" si="123"/>
        <v>Sep</v>
      </c>
      <c r="X863" s="8" t="str">
        <f t="shared" si="124"/>
        <v>2016</v>
      </c>
      <c r="Y863" s="7">
        <f t="shared" si="125"/>
        <v>30</v>
      </c>
    </row>
    <row r="864" spans="1:25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6">
        <f t="shared" si="117"/>
        <v>0.33999999999999997</v>
      </c>
      <c r="P864" s="10">
        <f t="shared" si="118"/>
        <v>42.5</v>
      </c>
      <c r="Q864" t="s">
        <v>8326</v>
      </c>
      <c r="R864" t="s">
        <v>8329</v>
      </c>
      <c r="S864" s="8">
        <f t="shared" si="119"/>
        <v>41559.5549537037</v>
      </c>
      <c r="T864" s="8" t="str">
        <f t="shared" si="120"/>
        <v>Oct</v>
      </c>
      <c r="U864" s="8" t="str">
        <f t="shared" si="121"/>
        <v>2013</v>
      </c>
      <c r="V864" s="8">
        <f t="shared" si="122"/>
        <v>41589.596620370372</v>
      </c>
      <c r="W864" s="8" t="str">
        <f t="shared" si="123"/>
        <v>Nov</v>
      </c>
      <c r="X864" s="8" t="str">
        <f t="shared" si="124"/>
        <v>2013</v>
      </c>
      <c r="Y864" s="7">
        <f t="shared" si="125"/>
        <v>30</v>
      </c>
    </row>
    <row r="865" spans="1:25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6">
        <f t="shared" si="117"/>
        <v>4.5</v>
      </c>
      <c r="P865" s="10">
        <f t="shared" si="118"/>
        <v>18</v>
      </c>
      <c r="Q865" t="s">
        <v>8326</v>
      </c>
      <c r="R865" t="s">
        <v>8329</v>
      </c>
      <c r="S865" s="8">
        <f t="shared" si="119"/>
        <v>40921.117662037039</v>
      </c>
      <c r="T865" s="8" t="str">
        <f t="shared" si="120"/>
        <v>Jan</v>
      </c>
      <c r="U865" s="8" t="str">
        <f t="shared" si="121"/>
        <v>2012</v>
      </c>
      <c r="V865" s="8">
        <f t="shared" si="122"/>
        <v>40951.117662037039</v>
      </c>
      <c r="W865" s="8" t="str">
        <f t="shared" si="123"/>
        <v>Feb</v>
      </c>
      <c r="X865" s="8" t="str">
        <f t="shared" si="124"/>
        <v>2012</v>
      </c>
      <c r="Y865" s="7">
        <f t="shared" si="125"/>
        <v>30</v>
      </c>
    </row>
    <row r="866" spans="1:25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6">
        <f t="shared" si="117"/>
        <v>41.53846153846154</v>
      </c>
      <c r="P866" s="10">
        <f t="shared" si="118"/>
        <v>34.177215189873415</v>
      </c>
      <c r="Q866" t="s">
        <v>8326</v>
      </c>
      <c r="R866" t="s">
        <v>8329</v>
      </c>
      <c r="S866" s="8">
        <f t="shared" si="119"/>
        <v>41541.106921296298</v>
      </c>
      <c r="T866" s="8" t="str">
        <f t="shared" si="120"/>
        <v>Sep</v>
      </c>
      <c r="U866" s="8" t="str">
        <f t="shared" si="121"/>
        <v>2013</v>
      </c>
      <c r="V866" s="8">
        <f t="shared" si="122"/>
        <v>41563.415972222225</v>
      </c>
      <c r="W866" s="8" t="str">
        <f t="shared" si="123"/>
        <v>Oct</v>
      </c>
      <c r="X866" s="8" t="str">
        <f t="shared" si="124"/>
        <v>2013</v>
      </c>
      <c r="Y866" s="7">
        <f t="shared" si="125"/>
        <v>22</v>
      </c>
    </row>
    <row r="867" spans="1:25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6">
        <f t="shared" si="117"/>
        <v>2.0454545454545454</v>
      </c>
      <c r="P867" s="10">
        <f t="shared" si="118"/>
        <v>22.5</v>
      </c>
      <c r="Q867" t="s">
        <v>8326</v>
      </c>
      <c r="R867" t="s">
        <v>8329</v>
      </c>
      <c r="S867" s="8">
        <f t="shared" si="119"/>
        <v>41230.77311342593</v>
      </c>
      <c r="T867" s="8" t="str">
        <f t="shared" si="120"/>
        <v>Nov</v>
      </c>
      <c r="U867" s="8" t="str">
        <f t="shared" si="121"/>
        <v>2012</v>
      </c>
      <c r="V867" s="8">
        <f t="shared" si="122"/>
        <v>41290.77311342593</v>
      </c>
      <c r="W867" s="8" t="str">
        <f t="shared" si="123"/>
        <v>Jan</v>
      </c>
      <c r="X867" s="8" t="str">
        <f t="shared" si="124"/>
        <v>2013</v>
      </c>
      <c r="Y867" s="7">
        <f t="shared" si="125"/>
        <v>29</v>
      </c>
    </row>
    <row r="868" spans="1:25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6">
        <f t="shared" si="117"/>
        <v>18.285714285714285</v>
      </c>
      <c r="P868" s="10">
        <f t="shared" si="118"/>
        <v>58.18181818181818</v>
      </c>
      <c r="Q868" t="s">
        <v>8326</v>
      </c>
      <c r="R868" t="s">
        <v>8329</v>
      </c>
      <c r="S868" s="8">
        <f t="shared" si="119"/>
        <v>42025.637939814813</v>
      </c>
      <c r="T868" s="8" t="str">
        <f t="shared" si="120"/>
        <v>Jan</v>
      </c>
      <c r="U868" s="8" t="str">
        <f t="shared" si="121"/>
        <v>2015</v>
      </c>
      <c r="V868" s="8">
        <f t="shared" si="122"/>
        <v>42063.631944444445</v>
      </c>
      <c r="W868" s="8" t="str">
        <f t="shared" si="123"/>
        <v>Feb</v>
      </c>
      <c r="X868" s="8" t="str">
        <f t="shared" si="124"/>
        <v>2015</v>
      </c>
      <c r="Y868" s="7">
        <f t="shared" si="125"/>
        <v>6</v>
      </c>
    </row>
    <row r="869" spans="1:25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6">
        <f t="shared" si="117"/>
        <v>24.02</v>
      </c>
      <c r="P869" s="10">
        <f t="shared" si="118"/>
        <v>109.18181818181819</v>
      </c>
      <c r="Q869" t="s">
        <v>8326</v>
      </c>
      <c r="R869" t="s">
        <v>8329</v>
      </c>
      <c r="S869" s="8">
        <f t="shared" si="119"/>
        <v>40088.105393518519</v>
      </c>
      <c r="T869" s="8" t="str">
        <f t="shared" si="120"/>
        <v>Oct</v>
      </c>
      <c r="U869" s="8" t="str">
        <f t="shared" si="121"/>
        <v>2009</v>
      </c>
      <c r="V869" s="8">
        <f t="shared" si="122"/>
        <v>40148.207638888889</v>
      </c>
      <c r="W869" s="8" t="str">
        <f t="shared" si="123"/>
        <v>Dec</v>
      </c>
      <c r="X869" s="8" t="str">
        <f t="shared" si="124"/>
        <v>2009</v>
      </c>
      <c r="Y869" s="7">
        <f t="shared" si="125"/>
        <v>29</v>
      </c>
    </row>
    <row r="870" spans="1:25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6">
        <f t="shared" si="117"/>
        <v>0.1111111111111111</v>
      </c>
      <c r="P870" s="10">
        <f t="shared" si="118"/>
        <v>50</v>
      </c>
      <c r="Q870" t="s">
        <v>8326</v>
      </c>
      <c r="R870" t="s">
        <v>8329</v>
      </c>
      <c r="S870" s="8">
        <f t="shared" si="119"/>
        <v>41616.027754629627</v>
      </c>
      <c r="T870" s="8" t="str">
        <f t="shared" si="120"/>
        <v>Dec</v>
      </c>
      <c r="U870" s="8" t="str">
        <f t="shared" si="121"/>
        <v>2013</v>
      </c>
      <c r="V870" s="8">
        <f t="shared" si="122"/>
        <v>41646.027754629627</v>
      </c>
      <c r="W870" s="8" t="str">
        <f t="shared" si="123"/>
        <v>Jan</v>
      </c>
      <c r="X870" s="8" t="str">
        <f t="shared" si="124"/>
        <v>2014</v>
      </c>
      <c r="Y870" s="7">
        <f t="shared" si="125"/>
        <v>30</v>
      </c>
    </row>
    <row r="871" spans="1:25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6">
        <f t="shared" si="117"/>
        <v>11.818181818181818</v>
      </c>
      <c r="P871" s="10">
        <f t="shared" si="118"/>
        <v>346.66666666666669</v>
      </c>
      <c r="Q871" t="s">
        <v>8326</v>
      </c>
      <c r="R871" t="s">
        <v>8329</v>
      </c>
      <c r="S871" s="8">
        <f t="shared" si="119"/>
        <v>41342.845567129632</v>
      </c>
      <c r="T871" s="8" t="str">
        <f t="shared" si="120"/>
        <v>Mar</v>
      </c>
      <c r="U871" s="8" t="str">
        <f t="shared" si="121"/>
        <v>2013</v>
      </c>
      <c r="V871" s="8">
        <f t="shared" si="122"/>
        <v>41372.803900462961</v>
      </c>
      <c r="W871" s="8" t="str">
        <f t="shared" si="123"/>
        <v>Apr</v>
      </c>
      <c r="X871" s="8" t="str">
        <f t="shared" si="124"/>
        <v>2013</v>
      </c>
      <c r="Y871" s="7">
        <f t="shared" si="125"/>
        <v>29</v>
      </c>
    </row>
    <row r="872" spans="1:25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6">
        <f t="shared" si="117"/>
        <v>0.31</v>
      </c>
      <c r="P872" s="10">
        <f t="shared" si="118"/>
        <v>12.4</v>
      </c>
      <c r="Q872" t="s">
        <v>8326</v>
      </c>
      <c r="R872" t="s">
        <v>8329</v>
      </c>
      <c r="S872" s="8">
        <f t="shared" si="119"/>
        <v>41488.022256944445</v>
      </c>
      <c r="T872" s="8" t="str">
        <f t="shared" si="120"/>
        <v>Aug</v>
      </c>
      <c r="U872" s="8" t="str">
        <f t="shared" si="121"/>
        <v>2013</v>
      </c>
      <c r="V872" s="8">
        <f t="shared" si="122"/>
        <v>41518.022256944445</v>
      </c>
      <c r="W872" s="8" t="str">
        <f t="shared" si="123"/>
        <v>Sep</v>
      </c>
      <c r="X872" s="8" t="str">
        <f t="shared" si="124"/>
        <v>2013</v>
      </c>
      <c r="Y872" s="7">
        <f t="shared" si="125"/>
        <v>30</v>
      </c>
    </row>
    <row r="873" spans="1:25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6">
        <f t="shared" si="117"/>
        <v>5.416666666666667</v>
      </c>
      <c r="P873" s="10">
        <f t="shared" si="118"/>
        <v>27.083333333333332</v>
      </c>
      <c r="Q873" t="s">
        <v>8326</v>
      </c>
      <c r="R873" t="s">
        <v>8329</v>
      </c>
      <c r="S873" s="8">
        <f t="shared" si="119"/>
        <v>41577.561284722222</v>
      </c>
      <c r="T873" s="8" t="str">
        <f t="shared" si="120"/>
        <v>Oct</v>
      </c>
      <c r="U873" s="8" t="str">
        <f t="shared" si="121"/>
        <v>2013</v>
      </c>
      <c r="V873" s="8">
        <f t="shared" si="122"/>
        <v>41607.602951388886</v>
      </c>
      <c r="W873" s="8" t="str">
        <f t="shared" si="123"/>
        <v>Nov</v>
      </c>
      <c r="X873" s="8" t="str">
        <f t="shared" si="124"/>
        <v>2013</v>
      </c>
      <c r="Y873" s="7">
        <f t="shared" si="125"/>
        <v>30</v>
      </c>
    </row>
    <row r="874" spans="1:25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6">
        <f t="shared" si="117"/>
        <v>0.8125</v>
      </c>
      <c r="P874" s="10">
        <f t="shared" si="118"/>
        <v>32.5</v>
      </c>
      <c r="Q874" t="s">
        <v>8326</v>
      </c>
      <c r="R874" t="s">
        <v>8329</v>
      </c>
      <c r="S874" s="8">
        <f t="shared" si="119"/>
        <v>40567.825543981482</v>
      </c>
      <c r="T874" s="8" t="str">
        <f t="shared" si="120"/>
        <v>Jan</v>
      </c>
      <c r="U874" s="8" t="str">
        <f t="shared" si="121"/>
        <v>2011</v>
      </c>
      <c r="V874" s="8">
        <f t="shared" si="122"/>
        <v>40612.825543981482</v>
      </c>
      <c r="W874" s="8" t="str">
        <f t="shared" si="123"/>
        <v>Mar</v>
      </c>
      <c r="X874" s="8" t="str">
        <f t="shared" si="124"/>
        <v>2011</v>
      </c>
      <c r="Y874" s="7">
        <f t="shared" si="125"/>
        <v>14</v>
      </c>
    </row>
    <row r="875" spans="1:25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6">
        <f t="shared" si="117"/>
        <v>1.2857142857142856</v>
      </c>
      <c r="P875" s="10">
        <f t="shared" si="118"/>
        <v>9</v>
      </c>
      <c r="Q875" t="s">
        <v>8326</v>
      </c>
      <c r="R875" t="s">
        <v>8329</v>
      </c>
      <c r="S875" s="8">
        <f t="shared" si="119"/>
        <v>41184.167129629634</v>
      </c>
      <c r="T875" s="8" t="str">
        <f t="shared" si="120"/>
        <v>Oct</v>
      </c>
      <c r="U875" s="8" t="str">
        <f t="shared" si="121"/>
        <v>2012</v>
      </c>
      <c r="V875" s="8">
        <f t="shared" si="122"/>
        <v>41224.208796296298</v>
      </c>
      <c r="W875" s="8" t="str">
        <f t="shared" si="123"/>
        <v>Nov</v>
      </c>
      <c r="X875" s="8" t="str">
        <f t="shared" si="124"/>
        <v>2012</v>
      </c>
      <c r="Y875" s="7">
        <f t="shared" si="125"/>
        <v>9</v>
      </c>
    </row>
    <row r="876" spans="1:25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6">
        <f t="shared" si="117"/>
        <v>24.333333333333336</v>
      </c>
      <c r="P876" s="10">
        <f t="shared" si="118"/>
        <v>34.761904761904759</v>
      </c>
      <c r="Q876" t="s">
        <v>8326</v>
      </c>
      <c r="R876" t="s">
        <v>8329</v>
      </c>
      <c r="S876" s="8">
        <f t="shared" si="119"/>
        <v>41368.583726851852</v>
      </c>
      <c r="T876" s="8" t="str">
        <f t="shared" si="120"/>
        <v>Apr</v>
      </c>
      <c r="U876" s="8" t="str">
        <f t="shared" si="121"/>
        <v>2013</v>
      </c>
      <c r="V876" s="8">
        <f t="shared" si="122"/>
        <v>41398.583726851852</v>
      </c>
      <c r="W876" s="8" t="str">
        <f t="shared" si="123"/>
        <v>May</v>
      </c>
      <c r="X876" s="8" t="str">
        <f t="shared" si="124"/>
        <v>2013</v>
      </c>
      <c r="Y876" s="7">
        <f t="shared" si="125"/>
        <v>30</v>
      </c>
    </row>
    <row r="877" spans="1:25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6">
        <f t="shared" si="117"/>
        <v>0</v>
      </c>
      <c r="P877" s="10">
        <f t="shared" si="118"/>
        <v>0</v>
      </c>
      <c r="Q877" t="s">
        <v>8326</v>
      </c>
      <c r="R877" t="s">
        <v>8329</v>
      </c>
      <c r="S877" s="8">
        <f t="shared" si="119"/>
        <v>42248.723738425921</v>
      </c>
      <c r="T877" s="8" t="str">
        <f t="shared" si="120"/>
        <v>Sep</v>
      </c>
      <c r="U877" s="8" t="str">
        <f t="shared" si="121"/>
        <v>2015</v>
      </c>
      <c r="V877" s="8">
        <f t="shared" si="122"/>
        <v>42268.723738425921</v>
      </c>
      <c r="W877" s="8" t="str">
        <f t="shared" si="123"/>
        <v>Sep</v>
      </c>
      <c r="X877" s="8" t="str">
        <f t="shared" si="124"/>
        <v>2015</v>
      </c>
      <c r="Y877" s="7">
        <f t="shared" si="125"/>
        <v>20</v>
      </c>
    </row>
    <row r="878" spans="1:25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6">
        <f t="shared" si="117"/>
        <v>40.799492385786799</v>
      </c>
      <c r="P878" s="10">
        <f t="shared" si="118"/>
        <v>28.577777777777779</v>
      </c>
      <c r="Q878" t="s">
        <v>8326</v>
      </c>
      <c r="R878" t="s">
        <v>8329</v>
      </c>
      <c r="S878" s="8">
        <f t="shared" si="119"/>
        <v>41276.496840277774</v>
      </c>
      <c r="T878" s="8" t="str">
        <f t="shared" si="120"/>
        <v>Jan</v>
      </c>
      <c r="U878" s="8" t="str">
        <f t="shared" si="121"/>
        <v>2013</v>
      </c>
      <c r="V878" s="8">
        <f t="shared" si="122"/>
        <v>41309.496840277774</v>
      </c>
      <c r="W878" s="8" t="str">
        <f t="shared" si="123"/>
        <v>Feb</v>
      </c>
      <c r="X878" s="8" t="str">
        <f t="shared" si="124"/>
        <v>2013</v>
      </c>
      <c r="Y878" s="7">
        <f t="shared" si="125"/>
        <v>2</v>
      </c>
    </row>
    <row r="879" spans="1:25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6">
        <f t="shared" si="117"/>
        <v>67.55</v>
      </c>
      <c r="P879" s="10">
        <f t="shared" si="118"/>
        <v>46.586206896551722</v>
      </c>
      <c r="Q879" t="s">
        <v>8326</v>
      </c>
      <c r="R879" t="s">
        <v>8329</v>
      </c>
      <c r="S879" s="8">
        <f t="shared" si="119"/>
        <v>41597.788888888892</v>
      </c>
      <c r="T879" s="8" t="str">
        <f t="shared" si="120"/>
        <v>Nov</v>
      </c>
      <c r="U879" s="8" t="str">
        <f t="shared" si="121"/>
        <v>2013</v>
      </c>
      <c r="V879" s="8">
        <f t="shared" si="122"/>
        <v>41627.788888888892</v>
      </c>
      <c r="W879" s="8" t="str">
        <f t="shared" si="123"/>
        <v>Dec</v>
      </c>
      <c r="X879" s="8" t="str">
        <f t="shared" si="124"/>
        <v>2013</v>
      </c>
      <c r="Y879" s="7">
        <f t="shared" si="125"/>
        <v>30</v>
      </c>
    </row>
    <row r="880" spans="1:25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6">
        <f t="shared" si="117"/>
        <v>1.3</v>
      </c>
      <c r="P880" s="10">
        <f t="shared" si="118"/>
        <v>32.5</v>
      </c>
      <c r="Q880" t="s">
        <v>8326</v>
      </c>
      <c r="R880" t="s">
        <v>8329</v>
      </c>
      <c r="S880" s="8">
        <f t="shared" si="119"/>
        <v>40505.232916666668</v>
      </c>
      <c r="T880" s="8" t="str">
        <f t="shared" si="120"/>
        <v>Nov</v>
      </c>
      <c r="U880" s="8" t="str">
        <f t="shared" si="121"/>
        <v>2010</v>
      </c>
      <c r="V880" s="8">
        <f t="shared" si="122"/>
        <v>40535.232916666668</v>
      </c>
      <c r="W880" s="8" t="str">
        <f t="shared" si="123"/>
        <v>Dec</v>
      </c>
      <c r="X880" s="8" t="str">
        <f t="shared" si="124"/>
        <v>2010</v>
      </c>
      <c r="Y880" s="7">
        <f t="shared" si="125"/>
        <v>30</v>
      </c>
    </row>
    <row r="881" spans="1:25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6">
        <f t="shared" si="117"/>
        <v>30.666666666666664</v>
      </c>
      <c r="P881" s="10">
        <f t="shared" si="118"/>
        <v>21.466666666666665</v>
      </c>
      <c r="Q881" t="s">
        <v>8326</v>
      </c>
      <c r="R881" t="s">
        <v>8329</v>
      </c>
      <c r="S881" s="8">
        <f t="shared" si="119"/>
        <v>41037.829918981479</v>
      </c>
      <c r="T881" s="8" t="str">
        <f t="shared" si="120"/>
        <v>May</v>
      </c>
      <c r="U881" s="8" t="str">
        <f t="shared" si="121"/>
        <v>2012</v>
      </c>
      <c r="V881" s="8">
        <f t="shared" si="122"/>
        <v>41058.829918981479</v>
      </c>
      <c r="W881" s="8" t="str">
        <f t="shared" si="123"/>
        <v>May</v>
      </c>
      <c r="X881" s="8" t="str">
        <f t="shared" si="124"/>
        <v>2012</v>
      </c>
      <c r="Y881" s="7">
        <f t="shared" si="125"/>
        <v>21</v>
      </c>
    </row>
    <row r="882" spans="1:25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6">
        <f t="shared" si="117"/>
        <v>2.9894179894179893</v>
      </c>
      <c r="P882" s="10">
        <f t="shared" si="118"/>
        <v>14.125</v>
      </c>
      <c r="Q882" t="s">
        <v>8326</v>
      </c>
      <c r="R882" t="s">
        <v>8330</v>
      </c>
      <c r="S882" s="8">
        <f t="shared" si="119"/>
        <v>41179.32104166667</v>
      </c>
      <c r="T882" s="8" t="str">
        <f t="shared" si="120"/>
        <v>Sep</v>
      </c>
      <c r="U882" s="8" t="str">
        <f t="shared" si="121"/>
        <v>2012</v>
      </c>
      <c r="V882" s="8">
        <f t="shared" si="122"/>
        <v>41212.32104166667</v>
      </c>
      <c r="W882" s="8" t="str">
        <f t="shared" si="123"/>
        <v>Oct</v>
      </c>
      <c r="X882" s="8" t="str">
        <f t="shared" si="124"/>
        <v>2012</v>
      </c>
      <c r="Y882" s="7">
        <f t="shared" si="125"/>
        <v>2</v>
      </c>
    </row>
    <row r="883" spans="1:25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6">
        <f t="shared" si="117"/>
        <v>0.8</v>
      </c>
      <c r="P883" s="10">
        <f t="shared" si="118"/>
        <v>30</v>
      </c>
      <c r="Q883" t="s">
        <v>8326</v>
      </c>
      <c r="R883" t="s">
        <v>8330</v>
      </c>
      <c r="S883" s="8">
        <f t="shared" si="119"/>
        <v>40877.25099537037</v>
      </c>
      <c r="T883" s="8" t="str">
        <f t="shared" si="120"/>
        <v>Nov</v>
      </c>
      <c r="U883" s="8" t="str">
        <f t="shared" si="121"/>
        <v>2011</v>
      </c>
      <c r="V883" s="8">
        <f t="shared" si="122"/>
        <v>40922.25099537037</v>
      </c>
      <c r="W883" s="8" t="str">
        <f t="shared" si="123"/>
        <v>Jan</v>
      </c>
      <c r="X883" s="8" t="str">
        <f t="shared" si="124"/>
        <v>2012</v>
      </c>
      <c r="Y883" s="7">
        <f t="shared" si="125"/>
        <v>14</v>
      </c>
    </row>
    <row r="884" spans="1:25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6">
        <f t="shared" si="117"/>
        <v>20.133333333333333</v>
      </c>
      <c r="P884" s="10">
        <f t="shared" si="118"/>
        <v>21.571428571428573</v>
      </c>
      <c r="Q884" t="s">
        <v>8326</v>
      </c>
      <c r="R884" t="s">
        <v>8330</v>
      </c>
      <c r="S884" s="8">
        <f t="shared" si="119"/>
        <v>40759.860532407409</v>
      </c>
      <c r="T884" s="8" t="str">
        <f t="shared" si="120"/>
        <v>Aug</v>
      </c>
      <c r="U884" s="8" t="str">
        <f t="shared" si="121"/>
        <v>2011</v>
      </c>
      <c r="V884" s="8">
        <f t="shared" si="122"/>
        <v>40792.860532407409</v>
      </c>
      <c r="W884" s="8" t="str">
        <f t="shared" si="123"/>
        <v>Sep</v>
      </c>
      <c r="X884" s="8" t="str">
        <f t="shared" si="124"/>
        <v>2011</v>
      </c>
      <c r="Y884" s="7">
        <f t="shared" si="125"/>
        <v>2</v>
      </c>
    </row>
    <row r="885" spans="1:25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6">
        <f t="shared" si="117"/>
        <v>40.020000000000003</v>
      </c>
      <c r="P885" s="10">
        <f t="shared" si="118"/>
        <v>83.375</v>
      </c>
      <c r="Q885" t="s">
        <v>8326</v>
      </c>
      <c r="R885" t="s">
        <v>8330</v>
      </c>
      <c r="S885" s="8">
        <f t="shared" si="119"/>
        <v>42371.935590277775</v>
      </c>
      <c r="T885" s="8" t="str">
        <f t="shared" si="120"/>
        <v>Jan</v>
      </c>
      <c r="U885" s="8" t="str">
        <f t="shared" si="121"/>
        <v>2016</v>
      </c>
      <c r="V885" s="8">
        <f t="shared" si="122"/>
        <v>42431.935590277775</v>
      </c>
      <c r="W885" s="8" t="str">
        <f t="shared" si="123"/>
        <v>Mar</v>
      </c>
      <c r="X885" s="8" t="str">
        <f t="shared" si="124"/>
        <v>2016</v>
      </c>
      <c r="Y885" s="7">
        <f t="shared" si="125"/>
        <v>29</v>
      </c>
    </row>
    <row r="886" spans="1:25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6">
        <f t="shared" si="117"/>
        <v>1</v>
      </c>
      <c r="P886" s="10">
        <f t="shared" si="118"/>
        <v>10</v>
      </c>
      <c r="Q886" t="s">
        <v>8326</v>
      </c>
      <c r="R886" t="s">
        <v>8330</v>
      </c>
      <c r="S886" s="8">
        <f t="shared" si="119"/>
        <v>40981.802615740737</v>
      </c>
      <c r="T886" s="8" t="str">
        <f t="shared" si="120"/>
        <v>Mar</v>
      </c>
      <c r="U886" s="8" t="str">
        <f t="shared" si="121"/>
        <v>2012</v>
      </c>
      <c r="V886" s="8">
        <f t="shared" si="122"/>
        <v>41041.104861111111</v>
      </c>
      <c r="W886" s="8" t="str">
        <f t="shared" si="123"/>
        <v>May</v>
      </c>
      <c r="X886" s="8" t="str">
        <f t="shared" si="124"/>
        <v>2012</v>
      </c>
      <c r="Y886" s="7">
        <f t="shared" si="125"/>
        <v>28</v>
      </c>
    </row>
    <row r="887" spans="1:25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6">
        <f t="shared" si="117"/>
        <v>75</v>
      </c>
      <c r="P887" s="10">
        <f t="shared" si="118"/>
        <v>35.714285714285715</v>
      </c>
      <c r="Q887" t="s">
        <v>8326</v>
      </c>
      <c r="R887" t="s">
        <v>8330</v>
      </c>
      <c r="S887" s="8">
        <f t="shared" si="119"/>
        <v>42713.941099537042</v>
      </c>
      <c r="T887" s="8" t="str">
        <f t="shared" si="120"/>
        <v>Dec</v>
      </c>
      <c r="U887" s="8" t="str">
        <f t="shared" si="121"/>
        <v>2016</v>
      </c>
      <c r="V887" s="8">
        <f t="shared" si="122"/>
        <v>42734.941099537042</v>
      </c>
      <c r="W887" s="8" t="str">
        <f t="shared" si="123"/>
        <v>Dec</v>
      </c>
      <c r="X887" s="8" t="str">
        <f t="shared" si="124"/>
        <v>2016</v>
      </c>
      <c r="Y887" s="7">
        <f t="shared" si="125"/>
        <v>21</v>
      </c>
    </row>
    <row r="888" spans="1:25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6">
        <f t="shared" si="117"/>
        <v>41</v>
      </c>
      <c r="P888" s="10">
        <f t="shared" si="118"/>
        <v>29.285714285714285</v>
      </c>
      <c r="Q888" t="s">
        <v>8326</v>
      </c>
      <c r="R888" t="s">
        <v>8330</v>
      </c>
      <c r="S888" s="8">
        <f t="shared" si="119"/>
        <v>42603.870520833334</v>
      </c>
      <c r="T888" s="8" t="str">
        <f t="shared" si="120"/>
        <v>Aug</v>
      </c>
      <c r="U888" s="8" t="str">
        <f t="shared" si="121"/>
        <v>2016</v>
      </c>
      <c r="V888" s="8">
        <f t="shared" si="122"/>
        <v>42628.870520833334</v>
      </c>
      <c r="W888" s="8" t="str">
        <f t="shared" si="123"/>
        <v>Sep</v>
      </c>
      <c r="X888" s="8" t="str">
        <f t="shared" si="124"/>
        <v>2016</v>
      </c>
      <c r="Y888" s="7">
        <f t="shared" si="125"/>
        <v>25</v>
      </c>
    </row>
    <row r="889" spans="1:25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6">
        <f t="shared" si="117"/>
        <v>0</v>
      </c>
      <c r="P889" s="10">
        <f t="shared" si="118"/>
        <v>0</v>
      </c>
      <c r="Q889" t="s">
        <v>8326</v>
      </c>
      <c r="R889" t="s">
        <v>8330</v>
      </c>
      <c r="S889" s="8">
        <f t="shared" si="119"/>
        <v>41026.958969907406</v>
      </c>
      <c r="T889" s="8" t="str">
        <f t="shared" si="120"/>
        <v>Apr</v>
      </c>
      <c r="U889" s="8" t="str">
        <f t="shared" si="121"/>
        <v>2012</v>
      </c>
      <c r="V889" s="8">
        <f t="shared" si="122"/>
        <v>41056.958969907406</v>
      </c>
      <c r="W889" s="8" t="str">
        <f t="shared" si="123"/>
        <v>May</v>
      </c>
      <c r="X889" s="8" t="str">
        <f t="shared" si="124"/>
        <v>2012</v>
      </c>
      <c r="Y889" s="7">
        <f t="shared" si="125"/>
        <v>30</v>
      </c>
    </row>
    <row r="890" spans="1:25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6">
        <f t="shared" si="117"/>
        <v>7.1999999999999993</v>
      </c>
      <c r="P890" s="10">
        <f t="shared" si="118"/>
        <v>18</v>
      </c>
      <c r="Q890" t="s">
        <v>8326</v>
      </c>
      <c r="R890" t="s">
        <v>8330</v>
      </c>
      <c r="S890" s="8">
        <f t="shared" si="119"/>
        <v>40751.753298611111</v>
      </c>
      <c r="T890" s="8" t="str">
        <f t="shared" si="120"/>
        <v>Jul</v>
      </c>
      <c r="U890" s="8" t="str">
        <f t="shared" si="121"/>
        <v>2011</v>
      </c>
      <c r="V890" s="8">
        <f t="shared" si="122"/>
        <v>40787.25</v>
      </c>
      <c r="W890" s="8" t="str">
        <f t="shared" si="123"/>
        <v>Sep</v>
      </c>
      <c r="X890" s="8" t="str">
        <f t="shared" si="124"/>
        <v>2011</v>
      </c>
      <c r="Y890" s="7">
        <f t="shared" si="125"/>
        <v>4</v>
      </c>
    </row>
    <row r="891" spans="1:25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6">
        <f t="shared" si="117"/>
        <v>9.4412800000000008</v>
      </c>
      <c r="P891" s="10">
        <f t="shared" si="118"/>
        <v>73.760000000000005</v>
      </c>
      <c r="Q891" t="s">
        <v>8326</v>
      </c>
      <c r="R891" t="s">
        <v>8330</v>
      </c>
      <c r="S891" s="8">
        <f t="shared" si="119"/>
        <v>41887.784062500003</v>
      </c>
      <c r="T891" s="8" t="str">
        <f t="shared" si="120"/>
        <v>Sep</v>
      </c>
      <c r="U891" s="8" t="str">
        <f t="shared" si="121"/>
        <v>2014</v>
      </c>
      <c r="V891" s="8">
        <f t="shared" si="122"/>
        <v>41917.784062500003</v>
      </c>
      <c r="W891" s="8" t="str">
        <f t="shared" si="123"/>
        <v>Oct</v>
      </c>
      <c r="X891" s="8" t="str">
        <f t="shared" si="124"/>
        <v>2014</v>
      </c>
      <c r="Y891" s="7">
        <f t="shared" si="125"/>
        <v>30</v>
      </c>
    </row>
    <row r="892" spans="1:25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6">
        <f t="shared" si="117"/>
        <v>4.1666666666666661</v>
      </c>
      <c r="P892" s="10">
        <f t="shared" si="118"/>
        <v>31.25</v>
      </c>
      <c r="Q892" t="s">
        <v>8326</v>
      </c>
      <c r="R892" t="s">
        <v>8330</v>
      </c>
      <c r="S892" s="8">
        <f t="shared" si="119"/>
        <v>41569.698831018519</v>
      </c>
      <c r="T892" s="8" t="str">
        <f t="shared" si="120"/>
        <v>Oct</v>
      </c>
      <c r="U892" s="8" t="str">
        <f t="shared" si="121"/>
        <v>2013</v>
      </c>
      <c r="V892" s="8">
        <f t="shared" si="122"/>
        <v>41599.740497685183</v>
      </c>
      <c r="W892" s="8" t="str">
        <f t="shared" si="123"/>
        <v>Nov</v>
      </c>
      <c r="X892" s="8" t="str">
        <f t="shared" si="124"/>
        <v>2013</v>
      </c>
      <c r="Y892" s="7">
        <f t="shared" si="125"/>
        <v>30</v>
      </c>
    </row>
    <row r="893" spans="1:25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6">
        <f t="shared" si="117"/>
        <v>3.25</v>
      </c>
      <c r="P893" s="10">
        <f t="shared" si="118"/>
        <v>28.888888888888889</v>
      </c>
      <c r="Q893" t="s">
        <v>8326</v>
      </c>
      <c r="R893" t="s">
        <v>8330</v>
      </c>
      <c r="S893" s="8">
        <f t="shared" si="119"/>
        <v>41842.031597222223</v>
      </c>
      <c r="T893" s="8" t="str">
        <f t="shared" si="120"/>
        <v>Jul</v>
      </c>
      <c r="U893" s="8" t="str">
        <f t="shared" si="121"/>
        <v>2014</v>
      </c>
      <c r="V893" s="8">
        <f t="shared" si="122"/>
        <v>41872.031597222223</v>
      </c>
      <c r="W893" s="8" t="str">
        <f t="shared" si="123"/>
        <v>Aug</v>
      </c>
      <c r="X893" s="8" t="str">
        <f t="shared" si="124"/>
        <v>2014</v>
      </c>
      <c r="Y893" s="7">
        <f t="shared" si="125"/>
        <v>30</v>
      </c>
    </row>
    <row r="894" spans="1:25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6">
        <f t="shared" si="117"/>
        <v>40.75</v>
      </c>
      <c r="P894" s="10">
        <f t="shared" si="118"/>
        <v>143.8235294117647</v>
      </c>
      <c r="Q894" t="s">
        <v>8326</v>
      </c>
      <c r="R894" t="s">
        <v>8330</v>
      </c>
      <c r="S894" s="8">
        <f t="shared" si="119"/>
        <v>40304.20003472222</v>
      </c>
      <c r="T894" s="8" t="str">
        <f t="shared" si="120"/>
        <v>May</v>
      </c>
      <c r="U894" s="8" t="str">
        <f t="shared" si="121"/>
        <v>2010</v>
      </c>
      <c r="V894" s="8">
        <f t="shared" si="122"/>
        <v>40391.166666666664</v>
      </c>
      <c r="W894" s="8" t="str">
        <f t="shared" si="123"/>
        <v>Aug</v>
      </c>
      <c r="X894" s="8" t="str">
        <f t="shared" si="124"/>
        <v>2010</v>
      </c>
      <c r="Y894" s="7">
        <f t="shared" si="125"/>
        <v>26</v>
      </c>
    </row>
    <row r="895" spans="1:25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6">
        <f t="shared" si="117"/>
        <v>10</v>
      </c>
      <c r="P895" s="10">
        <f t="shared" si="118"/>
        <v>40</v>
      </c>
      <c r="Q895" t="s">
        <v>8326</v>
      </c>
      <c r="R895" t="s">
        <v>8330</v>
      </c>
      <c r="S895" s="8">
        <f t="shared" si="119"/>
        <v>42065.897719907407</v>
      </c>
      <c r="T895" s="8" t="str">
        <f t="shared" si="120"/>
        <v>Mar</v>
      </c>
      <c r="U895" s="8" t="str">
        <f t="shared" si="121"/>
        <v>2015</v>
      </c>
      <c r="V895" s="8">
        <f t="shared" si="122"/>
        <v>42095.856053240743</v>
      </c>
      <c r="W895" s="8" t="str">
        <f t="shared" si="123"/>
        <v>Apr</v>
      </c>
      <c r="X895" s="8" t="str">
        <f t="shared" si="124"/>
        <v>2015</v>
      </c>
      <c r="Y895" s="7">
        <f t="shared" si="125"/>
        <v>29</v>
      </c>
    </row>
    <row r="896" spans="1:25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6">
        <f t="shared" si="117"/>
        <v>39.17</v>
      </c>
      <c r="P896" s="10">
        <f t="shared" si="118"/>
        <v>147.81132075471697</v>
      </c>
      <c r="Q896" t="s">
        <v>8326</v>
      </c>
      <c r="R896" t="s">
        <v>8330</v>
      </c>
      <c r="S896" s="8">
        <f t="shared" si="119"/>
        <v>42496.981597222228</v>
      </c>
      <c r="T896" s="8" t="str">
        <f t="shared" si="120"/>
        <v>May</v>
      </c>
      <c r="U896" s="8" t="str">
        <f t="shared" si="121"/>
        <v>2016</v>
      </c>
      <c r="V896" s="8">
        <f t="shared" si="122"/>
        <v>42526.981597222228</v>
      </c>
      <c r="W896" s="8" t="str">
        <f t="shared" si="123"/>
        <v>Jun</v>
      </c>
      <c r="X896" s="8" t="str">
        <f t="shared" si="124"/>
        <v>2016</v>
      </c>
      <c r="Y896" s="7">
        <f t="shared" si="125"/>
        <v>30</v>
      </c>
    </row>
    <row r="897" spans="1:25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6">
        <f t="shared" si="117"/>
        <v>2.4375</v>
      </c>
      <c r="P897" s="10">
        <f t="shared" si="118"/>
        <v>27.857142857142858</v>
      </c>
      <c r="Q897" t="s">
        <v>8326</v>
      </c>
      <c r="R897" t="s">
        <v>8330</v>
      </c>
      <c r="S897" s="8">
        <f t="shared" si="119"/>
        <v>40431.127650462964</v>
      </c>
      <c r="T897" s="8" t="str">
        <f t="shared" si="120"/>
        <v>Sep</v>
      </c>
      <c r="U897" s="8" t="str">
        <f t="shared" si="121"/>
        <v>2010</v>
      </c>
      <c r="V897" s="8">
        <f t="shared" si="122"/>
        <v>40476.127650462964</v>
      </c>
      <c r="W897" s="8" t="str">
        <f t="shared" si="123"/>
        <v>Oct</v>
      </c>
      <c r="X897" s="8" t="str">
        <f t="shared" si="124"/>
        <v>2010</v>
      </c>
      <c r="Y897" s="7">
        <f t="shared" si="125"/>
        <v>14</v>
      </c>
    </row>
    <row r="898" spans="1:25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6">
        <f t="shared" si="117"/>
        <v>40</v>
      </c>
      <c r="P898" s="10">
        <f t="shared" si="118"/>
        <v>44.444444444444443</v>
      </c>
      <c r="Q898" t="s">
        <v>8326</v>
      </c>
      <c r="R898" t="s">
        <v>8330</v>
      </c>
      <c r="S898" s="8">
        <f t="shared" si="119"/>
        <v>42218.872986111113</v>
      </c>
      <c r="T898" s="8" t="str">
        <f t="shared" si="120"/>
        <v>Aug</v>
      </c>
      <c r="U898" s="8" t="str">
        <f t="shared" si="121"/>
        <v>2015</v>
      </c>
      <c r="V898" s="8">
        <f t="shared" si="122"/>
        <v>42244.166666666672</v>
      </c>
      <c r="W898" s="8" t="str">
        <f t="shared" si="123"/>
        <v>Aug</v>
      </c>
      <c r="X898" s="8" t="str">
        <f t="shared" si="124"/>
        <v>2015</v>
      </c>
      <c r="Y898" s="7">
        <f t="shared" si="125"/>
        <v>25</v>
      </c>
    </row>
    <row r="899" spans="1:25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6">
        <f t="shared" ref="O899:O962" si="126">E899/D899*100</f>
        <v>0</v>
      </c>
      <c r="P899" s="10">
        <f t="shared" ref="P899:P962" si="127">IFERROR(E899/L899,0)</f>
        <v>0</v>
      </c>
      <c r="Q899" t="s">
        <v>8326</v>
      </c>
      <c r="R899" t="s">
        <v>8330</v>
      </c>
      <c r="S899" s="8">
        <f t="shared" ref="S899:S962" si="128">(((J899/60)/60)/24)+DATE(1970,1,1)</f>
        <v>41211.688750000001</v>
      </c>
      <c r="T899" s="8" t="str">
        <f t="shared" ref="T899:T962" si="129">TEXT(S899,"MMM")</f>
        <v>Oct</v>
      </c>
      <c r="U899" s="8" t="str">
        <f t="shared" ref="U899:U962" si="130">TEXT(S899,"YYYY")</f>
        <v>2012</v>
      </c>
      <c r="V899" s="8">
        <f t="shared" ref="V899:V962" si="131">(((I899/60)/60)/24)+DATE(1970,1,1)</f>
        <v>41241.730416666665</v>
      </c>
      <c r="W899" s="8" t="str">
        <f t="shared" ref="W899:W962" si="132">TEXT(V899,"MMM")</f>
        <v>Nov</v>
      </c>
      <c r="X899" s="8" t="str">
        <f t="shared" ref="X899:X962" si="133">TEXT(V899,"YYYY")</f>
        <v>2012</v>
      </c>
      <c r="Y899" s="7">
        <f t="shared" ref="Y899:Y962" si="134">DAY(V899-S899)</f>
        <v>30</v>
      </c>
    </row>
    <row r="900" spans="1:25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6">
        <f t="shared" si="126"/>
        <v>2.8000000000000003</v>
      </c>
      <c r="P900" s="10">
        <f t="shared" si="127"/>
        <v>35</v>
      </c>
      <c r="Q900" t="s">
        <v>8326</v>
      </c>
      <c r="R900" t="s">
        <v>8330</v>
      </c>
      <c r="S900" s="8">
        <f t="shared" si="128"/>
        <v>40878.758217592593</v>
      </c>
      <c r="T900" s="8" t="str">
        <f t="shared" si="129"/>
        <v>Dec</v>
      </c>
      <c r="U900" s="8" t="str">
        <f t="shared" si="130"/>
        <v>2011</v>
      </c>
      <c r="V900" s="8">
        <f t="shared" si="131"/>
        <v>40923.758217592593</v>
      </c>
      <c r="W900" s="8" t="str">
        <f t="shared" si="132"/>
        <v>Jan</v>
      </c>
      <c r="X900" s="8" t="str">
        <f t="shared" si="133"/>
        <v>2012</v>
      </c>
      <c r="Y900" s="7">
        <f t="shared" si="134"/>
        <v>14</v>
      </c>
    </row>
    <row r="901" spans="1:25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6">
        <f t="shared" si="126"/>
        <v>37.333333333333336</v>
      </c>
      <c r="P901" s="10">
        <f t="shared" si="127"/>
        <v>35</v>
      </c>
      <c r="Q901" t="s">
        <v>8326</v>
      </c>
      <c r="R901" t="s">
        <v>8330</v>
      </c>
      <c r="S901" s="8">
        <f t="shared" si="128"/>
        <v>40646.099097222221</v>
      </c>
      <c r="T901" s="8" t="str">
        <f t="shared" si="129"/>
        <v>Apr</v>
      </c>
      <c r="U901" s="8" t="str">
        <f t="shared" si="130"/>
        <v>2011</v>
      </c>
      <c r="V901" s="8">
        <f t="shared" si="131"/>
        <v>40691.099097222221</v>
      </c>
      <c r="W901" s="8" t="str">
        <f t="shared" si="132"/>
        <v>May</v>
      </c>
      <c r="X901" s="8" t="str">
        <f t="shared" si="133"/>
        <v>2011</v>
      </c>
      <c r="Y901" s="7">
        <f t="shared" si="134"/>
        <v>14</v>
      </c>
    </row>
    <row r="902" spans="1:25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6">
        <f t="shared" si="126"/>
        <v>0.42</v>
      </c>
      <c r="P902" s="10">
        <f t="shared" si="127"/>
        <v>10.5</v>
      </c>
      <c r="Q902" t="s">
        <v>8326</v>
      </c>
      <c r="R902" t="s">
        <v>8329</v>
      </c>
      <c r="S902" s="8">
        <f t="shared" si="128"/>
        <v>42429.84956018519</v>
      </c>
      <c r="T902" s="8" t="str">
        <f t="shared" si="129"/>
        <v>Feb</v>
      </c>
      <c r="U902" s="8" t="str">
        <f t="shared" si="130"/>
        <v>2016</v>
      </c>
      <c r="V902" s="8">
        <f t="shared" si="131"/>
        <v>42459.807893518519</v>
      </c>
      <c r="W902" s="8" t="str">
        <f t="shared" si="132"/>
        <v>Mar</v>
      </c>
      <c r="X902" s="8" t="str">
        <f t="shared" si="133"/>
        <v>2016</v>
      </c>
      <c r="Y902" s="7">
        <f t="shared" si="134"/>
        <v>29</v>
      </c>
    </row>
    <row r="903" spans="1:25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6">
        <f t="shared" si="126"/>
        <v>0</v>
      </c>
      <c r="P903" s="10">
        <f t="shared" si="127"/>
        <v>0</v>
      </c>
      <c r="Q903" t="s">
        <v>8326</v>
      </c>
      <c r="R903" t="s">
        <v>8329</v>
      </c>
      <c r="S903" s="8">
        <f t="shared" si="128"/>
        <v>40291.81150462963</v>
      </c>
      <c r="T903" s="8" t="str">
        <f t="shared" si="129"/>
        <v>Apr</v>
      </c>
      <c r="U903" s="8" t="str">
        <f t="shared" si="130"/>
        <v>2010</v>
      </c>
      <c r="V903" s="8">
        <f t="shared" si="131"/>
        <v>40337.799305555556</v>
      </c>
      <c r="W903" s="8" t="str">
        <f t="shared" si="132"/>
        <v>Jun</v>
      </c>
      <c r="X903" s="8" t="str">
        <f t="shared" si="133"/>
        <v>2010</v>
      </c>
      <c r="Y903" s="7">
        <f t="shared" si="134"/>
        <v>14</v>
      </c>
    </row>
    <row r="904" spans="1:25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6">
        <f t="shared" si="126"/>
        <v>0.3</v>
      </c>
      <c r="P904" s="10">
        <f t="shared" si="127"/>
        <v>30</v>
      </c>
      <c r="Q904" t="s">
        <v>8326</v>
      </c>
      <c r="R904" t="s">
        <v>8329</v>
      </c>
      <c r="S904" s="8">
        <f t="shared" si="128"/>
        <v>41829.965532407405</v>
      </c>
      <c r="T904" s="8" t="str">
        <f t="shared" si="129"/>
        <v>Jul</v>
      </c>
      <c r="U904" s="8" t="str">
        <f t="shared" si="130"/>
        <v>2014</v>
      </c>
      <c r="V904" s="8">
        <f t="shared" si="131"/>
        <v>41881.645833333336</v>
      </c>
      <c r="W904" s="8" t="str">
        <f t="shared" si="132"/>
        <v>Aug</v>
      </c>
      <c r="X904" s="8" t="str">
        <f t="shared" si="133"/>
        <v>2014</v>
      </c>
      <c r="Y904" s="7">
        <f t="shared" si="134"/>
        <v>20</v>
      </c>
    </row>
    <row r="905" spans="1:25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6">
        <f t="shared" si="126"/>
        <v>3.2</v>
      </c>
      <c r="P905" s="10">
        <f t="shared" si="127"/>
        <v>40</v>
      </c>
      <c r="Q905" t="s">
        <v>8326</v>
      </c>
      <c r="R905" t="s">
        <v>8329</v>
      </c>
      <c r="S905" s="8">
        <f t="shared" si="128"/>
        <v>41149.796064814815</v>
      </c>
      <c r="T905" s="8" t="str">
        <f t="shared" si="129"/>
        <v>Aug</v>
      </c>
      <c r="U905" s="8" t="str">
        <f t="shared" si="130"/>
        <v>2012</v>
      </c>
      <c r="V905" s="8">
        <f t="shared" si="131"/>
        <v>41175.100694444445</v>
      </c>
      <c r="W905" s="8" t="str">
        <f t="shared" si="132"/>
        <v>Sep</v>
      </c>
      <c r="X905" s="8" t="str">
        <f t="shared" si="133"/>
        <v>2012</v>
      </c>
      <c r="Y905" s="7">
        <f t="shared" si="134"/>
        <v>25</v>
      </c>
    </row>
    <row r="906" spans="1:25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6">
        <f t="shared" si="126"/>
        <v>0.30199999999999999</v>
      </c>
      <c r="P906" s="10">
        <f t="shared" si="127"/>
        <v>50.333333333333336</v>
      </c>
      <c r="Q906" t="s">
        <v>8326</v>
      </c>
      <c r="R906" t="s">
        <v>8329</v>
      </c>
      <c r="S906" s="8">
        <f t="shared" si="128"/>
        <v>42342.080289351856</v>
      </c>
      <c r="T906" s="8" t="str">
        <f t="shared" si="129"/>
        <v>Dec</v>
      </c>
      <c r="U906" s="8" t="str">
        <f t="shared" si="130"/>
        <v>2015</v>
      </c>
      <c r="V906" s="8">
        <f t="shared" si="131"/>
        <v>42372.080289351856</v>
      </c>
      <c r="W906" s="8" t="str">
        <f t="shared" si="132"/>
        <v>Jan</v>
      </c>
      <c r="X906" s="8" t="str">
        <f t="shared" si="133"/>
        <v>2016</v>
      </c>
      <c r="Y906" s="7">
        <f t="shared" si="134"/>
        <v>30</v>
      </c>
    </row>
    <row r="907" spans="1:25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6">
        <f t="shared" si="126"/>
        <v>3.0153846153846153</v>
      </c>
      <c r="P907" s="10">
        <f t="shared" si="127"/>
        <v>32.666666666666664</v>
      </c>
      <c r="Q907" t="s">
        <v>8326</v>
      </c>
      <c r="R907" t="s">
        <v>8329</v>
      </c>
      <c r="S907" s="8">
        <f t="shared" si="128"/>
        <v>40507.239884259259</v>
      </c>
      <c r="T907" s="8" t="str">
        <f t="shared" si="129"/>
        <v>Nov</v>
      </c>
      <c r="U907" s="8" t="str">
        <f t="shared" si="130"/>
        <v>2010</v>
      </c>
      <c r="V907" s="8">
        <f t="shared" si="131"/>
        <v>40567.239884259259</v>
      </c>
      <c r="W907" s="8" t="str">
        <f t="shared" si="132"/>
        <v>Jan</v>
      </c>
      <c r="X907" s="8" t="str">
        <f t="shared" si="133"/>
        <v>2011</v>
      </c>
      <c r="Y907" s="7">
        <f t="shared" si="134"/>
        <v>29</v>
      </c>
    </row>
    <row r="908" spans="1:25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6">
        <f t="shared" si="126"/>
        <v>0</v>
      </c>
      <c r="P908" s="10">
        <f t="shared" si="127"/>
        <v>0</v>
      </c>
      <c r="Q908" t="s">
        <v>8326</v>
      </c>
      <c r="R908" t="s">
        <v>8329</v>
      </c>
      <c r="S908" s="8">
        <f t="shared" si="128"/>
        <v>41681.189699074072</v>
      </c>
      <c r="T908" s="8" t="str">
        <f t="shared" si="129"/>
        <v>Feb</v>
      </c>
      <c r="U908" s="8" t="str">
        <f t="shared" si="130"/>
        <v>2014</v>
      </c>
      <c r="V908" s="8">
        <f t="shared" si="131"/>
        <v>41711.148032407407</v>
      </c>
      <c r="W908" s="8" t="str">
        <f t="shared" si="132"/>
        <v>Mar</v>
      </c>
      <c r="X908" s="8" t="str">
        <f t="shared" si="133"/>
        <v>2014</v>
      </c>
      <c r="Y908" s="7">
        <f t="shared" si="134"/>
        <v>29</v>
      </c>
    </row>
    <row r="909" spans="1:25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6">
        <f t="shared" si="126"/>
        <v>0</v>
      </c>
      <c r="P909" s="10">
        <f t="shared" si="127"/>
        <v>0</v>
      </c>
      <c r="Q909" t="s">
        <v>8326</v>
      </c>
      <c r="R909" t="s">
        <v>8329</v>
      </c>
      <c r="S909" s="8">
        <f t="shared" si="128"/>
        <v>40767.192395833335</v>
      </c>
      <c r="T909" s="8" t="str">
        <f t="shared" si="129"/>
        <v>Aug</v>
      </c>
      <c r="U909" s="8" t="str">
        <f t="shared" si="130"/>
        <v>2011</v>
      </c>
      <c r="V909" s="8">
        <f t="shared" si="131"/>
        <v>40797.192395833335</v>
      </c>
      <c r="W909" s="8" t="str">
        <f t="shared" si="132"/>
        <v>Sep</v>
      </c>
      <c r="X909" s="8" t="str">
        <f t="shared" si="133"/>
        <v>2011</v>
      </c>
      <c r="Y909" s="7">
        <f t="shared" si="134"/>
        <v>30</v>
      </c>
    </row>
    <row r="910" spans="1:25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6">
        <f t="shared" si="126"/>
        <v>0</v>
      </c>
      <c r="P910" s="10">
        <f t="shared" si="127"/>
        <v>0</v>
      </c>
      <c r="Q910" t="s">
        <v>8326</v>
      </c>
      <c r="R910" t="s">
        <v>8329</v>
      </c>
      <c r="S910" s="8">
        <f t="shared" si="128"/>
        <v>40340.801562499997</v>
      </c>
      <c r="T910" s="8" t="str">
        <f t="shared" si="129"/>
        <v>Jun</v>
      </c>
      <c r="U910" s="8" t="str">
        <f t="shared" si="130"/>
        <v>2010</v>
      </c>
      <c r="V910" s="8">
        <f t="shared" si="131"/>
        <v>40386.207638888889</v>
      </c>
      <c r="W910" s="8" t="str">
        <f t="shared" si="132"/>
        <v>Jul</v>
      </c>
      <c r="X910" s="8" t="str">
        <f t="shared" si="133"/>
        <v>2010</v>
      </c>
      <c r="Y910" s="7">
        <f t="shared" si="134"/>
        <v>14</v>
      </c>
    </row>
    <row r="911" spans="1:25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6">
        <f t="shared" si="126"/>
        <v>3.25</v>
      </c>
      <c r="P911" s="10">
        <f t="shared" si="127"/>
        <v>65</v>
      </c>
      <c r="Q911" t="s">
        <v>8326</v>
      </c>
      <c r="R911" t="s">
        <v>8329</v>
      </c>
      <c r="S911" s="8">
        <f t="shared" si="128"/>
        <v>41081.69027777778</v>
      </c>
      <c r="T911" s="8" t="str">
        <f t="shared" si="129"/>
        <v>Jun</v>
      </c>
      <c r="U911" s="8" t="str">
        <f t="shared" si="130"/>
        <v>2012</v>
      </c>
      <c r="V911" s="8">
        <f t="shared" si="131"/>
        <v>41113.166666666664</v>
      </c>
      <c r="W911" s="8" t="str">
        <f t="shared" si="132"/>
        <v>Jul</v>
      </c>
      <c r="X911" s="8" t="str">
        <f t="shared" si="133"/>
        <v>2012</v>
      </c>
      <c r="Y911" s="7">
        <f t="shared" si="134"/>
        <v>31</v>
      </c>
    </row>
    <row r="912" spans="1:25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6">
        <f t="shared" si="126"/>
        <v>22.363636363636363</v>
      </c>
      <c r="P912" s="10">
        <f t="shared" si="127"/>
        <v>24.6</v>
      </c>
      <c r="Q912" t="s">
        <v>8326</v>
      </c>
      <c r="R912" t="s">
        <v>8329</v>
      </c>
      <c r="S912" s="8">
        <f t="shared" si="128"/>
        <v>42737.545358796298</v>
      </c>
      <c r="T912" s="8" t="str">
        <f t="shared" si="129"/>
        <v>Jan</v>
      </c>
      <c r="U912" s="8" t="str">
        <f t="shared" si="130"/>
        <v>2017</v>
      </c>
      <c r="V912" s="8">
        <f t="shared" si="131"/>
        <v>42797.545358796298</v>
      </c>
      <c r="W912" s="8" t="str">
        <f t="shared" si="132"/>
        <v>Mar</v>
      </c>
      <c r="X912" s="8" t="str">
        <f t="shared" si="133"/>
        <v>2017</v>
      </c>
      <c r="Y912" s="7">
        <f t="shared" si="134"/>
        <v>29</v>
      </c>
    </row>
    <row r="913" spans="1:25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6">
        <f t="shared" si="126"/>
        <v>0</v>
      </c>
      <c r="P913" s="10">
        <f t="shared" si="127"/>
        <v>0</v>
      </c>
      <c r="Q913" t="s">
        <v>8326</v>
      </c>
      <c r="R913" t="s">
        <v>8329</v>
      </c>
      <c r="S913" s="8">
        <f t="shared" si="128"/>
        <v>41642.005150462966</v>
      </c>
      <c r="T913" s="8" t="str">
        <f t="shared" si="129"/>
        <v>Jan</v>
      </c>
      <c r="U913" s="8" t="str">
        <f t="shared" si="130"/>
        <v>2014</v>
      </c>
      <c r="V913" s="8">
        <f t="shared" si="131"/>
        <v>41663.005150462966</v>
      </c>
      <c r="W913" s="8" t="str">
        <f t="shared" si="132"/>
        <v>Jan</v>
      </c>
      <c r="X913" s="8" t="str">
        <f t="shared" si="133"/>
        <v>2014</v>
      </c>
      <c r="Y913" s="7">
        <f t="shared" si="134"/>
        <v>21</v>
      </c>
    </row>
    <row r="914" spans="1:25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6">
        <f t="shared" si="126"/>
        <v>0.85714285714285721</v>
      </c>
      <c r="P914" s="10">
        <f t="shared" si="127"/>
        <v>15</v>
      </c>
      <c r="Q914" t="s">
        <v>8326</v>
      </c>
      <c r="R914" t="s">
        <v>8329</v>
      </c>
      <c r="S914" s="8">
        <f t="shared" si="128"/>
        <v>41194.109340277777</v>
      </c>
      <c r="T914" s="8" t="str">
        <f t="shared" si="129"/>
        <v>Oct</v>
      </c>
      <c r="U914" s="8" t="str">
        <f t="shared" si="130"/>
        <v>2012</v>
      </c>
      <c r="V914" s="8">
        <f t="shared" si="131"/>
        <v>41254.151006944441</v>
      </c>
      <c r="W914" s="8" t="str">
        <f t="shared" si="132"/>
        <v>Dec</v>
      </c>
      <c r="X914" s="8" t="str">
        <f t="shared" si="133"/>
        <v>2012</v>
      </c>
      <c r="Y914" s="7">
        <f t="shared" si="134"/>
        <v>29</v>
      </c>
    </row>
    <row r="915" spans="1:25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6">
        <f t="shared" si="126"/>
        <v>6.6066666666666665</v>
      </c>
      <c r="P915" s="10">
        <f t="shared" si="127"/>
        <v>82.583333333333329</v>
      </c>
      <c r="Q915" t="s">
        <v>8326</v>
      </c>
      <c r="R915" t="s">
        <v>8329</v>
      </c>
      <c r="S915" s="8">
        <f t="shared" si="128"/>
        <v>41004.139108796298</v>
      </c>
      <c r="T915" s="8" t="str">
        <f t="shared" si="129"/>
        <v>Apr</v>
      </c>
      <c r="U915" s="8" t="str">
        <f t="shared" si="130"/>
        <v>2012</v>
      </c>
      <c r="V915" s="8">
        <f t="shared" si="131"/>
        <v>41034.139108796298</v>
      </c>
      <c r="W915" s="8" t="str">
        <f t="shared" si="132"/>
        <v>May</v>
      </c>
      <c r="X915" s="8" t="str">
        <f t="shared" si="133"/>
        <v>2012</v>
      </c>
      <c r="Y915" s="7">
        <f t="shared" si="134"/>
        <v>30</v>
      </c>
    </row>
    <row r="916" spans="1:25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6">
        <f t="shared" si="126"/>
        <v>0</v>
      </c>
      <c r="P916" s="10">
        <f t="shared" si="127"/>
        <v>0</v>
      </c>
      <c r="Q916" t="s">
        <v>8326</v>
      </c>
      <c r="R916" t="s">
        <v>8329</v>
      </c>
      <c r="S916" s="8">
        <f t="shared" si="128"/>
        <v>41116.763275462967</v>
      </c>
      <c r="T916" s="8" t="str">
        <f t="shared" si="129"/>
        <v>Jul</v>
      </c>
      <c r="U916" s="8" t="str">
        <f t="shared" si="130"/>
        <v>2012</v>
      </c>
      <c r="V916" s="8">
        <f t="shared" si="131"/>
        <v>41146.763275462967</v>
      </c>
      <c r="W916" s="8" t="str">
        <f t="shared" si="132"/>
        <v>Aug</v>
      </c>
      <c r="X916" s="8" t="str">
        <f t="shared" si="133"/>
        <v>2012</v>
      </c>
      <c r="Y916" s="7">
        <f t="shared" si="134"/>
        <v>30</v>
      </c>
    </row>
    <row r="917" spans="1:25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6">
        <f t="shared" si="126"/>
        <v>5.7692307692307692</v>
      </c>
      <c r="P917" s="10">
        <f t="shared" si="127"/>
        <v>41.666666666666664</v>
      </c>
      <c r="Q917" t="s">
        <v>8326</v>
      </c>
      <c r="R917" t="s">
        <v>8329</v>
      </c>
      <c r="S917" s="8">
        <f t="shared" si="128"/>
        <v>40937.679560185185</v>
      </c>
      <c r="T917" s="8" t="str">
        <f t="shared" si="129"/>
        <v>Jan</v>
      </c>
      <c r="U917" s="8" t="str">
        <f t="shared" si="130"/>
        <v>2012</v>
      </c>
      <c r="V917" s="8">
        <f t="shared" si="131"/>
        <v>40969.207638888889</v>
      </c>
      <c r="W917" s="8" t="str">
        <f t="shared" si="132"/>
        <v>Mar</v>
      </c>
      <c r="X917" s="8" t="str">
        <f t="shared" si="133"/>
        <v>2012</v>
      </c>
      <c r="Y917" s="7">
        <f t="shared" si="134"/>
        <v>31</v>
      </c>
    </row>
    <row r="918" spans="1:25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6">
        <f t="shared" si="126"/>
        <v>0</v>
      </c>
      <c r="P918" s="10">
        <f t="shared" si="127"/>
        <v>0</v>
      </c>
      <c r="Q918" t="s">
        <v>8326</v>
      </c>
      <c r="R918" t="s">
        <v>8329</v>
      </c>
      <c r="S918" s="8">
        <f t="shared" si="128"/>
        <v>40434.853402777779</v>
      </c>
      <c r="T918" s="8" t="str">
        <f t="shared" si="129"/>
        <v>Sep</v>
      </c>
      <c r="U918" s="8" t="str">
        <f t="shared" si="130"/>
        <v>2010</v>
      </c>
      <c r="V918" s="8">
        <f t="shared" si="131"/>
        <v>40473.208333333336</v>
      </c>
      <c r="W918" s="8" t="str">
        <f t="shared" si="132"/>
        <v>Oct</v>
      </c>
      <c r="X918" s="8" t="str">
        <f t="shared" si="133"/>
        <v>2010</v>
      </c>
      <c r="Y918" s="7">
        <f t="shared" si="134"/>
        <v>7</v>
      </c>
    </row>
    <row r="919" spans="1:25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6">
        <f t="shared" si="126"/>
        <v>0.6</v>
      </c>
      <c r="P919" s="10">
        <f t="shared" si="127"/>
        <v>30</v>
      </c>
      <c r="Q919" t="s">
        <v>8326</v>
      </c>
      <c r="R919" t="s">
        <v>8329</v>
      </c>
      <c r="S919" s="8">
        <f t="shared" si="128"/>
        <v>41802.94363425926</v>
      </c>
      <c r="T919" s="8" t="str">
        <f t="shared" si="129"/>
        <v>Jun</v>
      </c>
      <c r="U919" s="8" t="str">
        <f t="shared" si="130"/>
        <v>2014</v>
      </c>
      <c r="V919" s="8">
        <f t="shared" si="131"/>
        <v>41834.104166666664</v>
      </c>
      <c r="W919" s="8" t="str">
        <f t="shared" si="132"/>
        <v>Jul</v>
      </c>
      <c r="X919" s="8" t="str">
        <f t="shared" si="133"/>
        <v>2014</v>
      </c>
      <c r="Y919" s="7">
        <f t="shared" si="134"/>
        <v>31</v>
      </c>
    </row>
    <row r="920" spans="1:25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6">
        <f t="shared" si="126"/>
        <v>5.0256410256410255</v>
      </c>
      <c r="P920" s="10">
        <f t="shared" si="127"/>
        <v>19.600000000000001</v>
      </c>
      <c r="Q920" t="s">
        <v>8326</v>
      </c>
      <c r="R920" t="s">
        <v>8329</v>
      </c>
      <c r="S920" s="8">
        <f t="shared" si="128"/>
        <v>41944.916215277779</v>
      </c>
      <c r="T920" s="8" t="str">
        <f t="shared" si="129"/>
        <v>Nov</v>
      </c>
      <c r="U920" s="8" t="str">
        <f t="shared" si="130"/>
        <v>2014</v>
      </c>
      <c r="V920" s="8">
        <f t="shared" si="131"/>
        <v>41974.957881944443</v>
      </c>
      <c r="W920" s="8" t="str">
        <f t="shared" si="132"/>
        <v>Dec</v>
      </c>
      <c r="X920" s="8" t="str">
        <f t="shared" si="133"/>
        <v>2014</v>
      </c>
      <c r="Y920" s="7">
        <f t="shared" si="134"/>
        <v>30</v>
      </c>
    </row>
    <row r="921" spans="1:25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6">
        <f t="shared" si="126"/>
        <v>0.5</v>
      </c>
      <c r="P921" s="10">
        <f t="shared" si="127"/>
        <v>100</v>
      </c>
      <c r="Q921" t="s">
        <v>8326</v>
      </c>
      <c r="R921" t="s">
        <v>8329</v>
      </c>
      <c r="S921" s="8">
        <f t="shared" si="128"/>
        <v>41227.641724537039</v>
      </c>
      <c r="T921" s="8" t="str">
        <f t="shared" si="129"/>
        <v>Nov</v>
      </c>
      <c r="U921" s="8" t="str">
        <f t="shared" si="130"/>
        <v>2012</v>
      </c>
      <c r="V921" s="8">
        <f t="shared" si="131"/>
        <v>41262.641724537039</v>
      </c>
      <c r="W921" s="8" t="str">
        <f t="shared" si="132"/>
        <v>Dec</v>
      </c>
      <c r="X921" s="8" t="str">
        <f t="shared" si="133"/>
        <v>2012</v>
      </c>
      <c r="Y921" s="7">
        <f t="shared" si="134"/>
        <v>4</v>
      </c>
    </row>
    <row r="922" spans="1:25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6">
        <f t="shared" si="126"/>
        <v>0</v>
      </c>
      <c r="P922" s="10">
        <f t="shared" si="127"/>
        <v>0</v>
      </c>
      <c r="Q922" t="s">
        <v>8326</v>
      </c>
      <c r="R922" t="s">
        <v>8329</v>
      </c>
      <c r="S922" s="8">
        <f t="shared" si="128"/>
        <v>41562.67155092593</v>
      </c>
      <c r="T922" s="8" t="str">
        <f t="shared" si="129"/>
        <v>Oct</v>
      </c>
      <c r="U922" s="8" t="str">
        <f t="shared" si="130"/>
        <v>2013</v>
      </c>
      <c r="V922" s="8">
        <f t="shared" si="131"/>
        <v>41592.713217592594</v>
      </c>
      <c r="W922" s="8" t="str">
        <f t="shared" si="132"/>
        <v>Nov</v>
      </c>
      <c r="X922" s="8" t="str">
        <f t="shared" si="133"/>
        <v>2013</v>
      </c>
      <c r="Y922" s="7">
        <f t="shared" si="134"/>
        <v>30</v>
      </c>
    </row>
    <row r="923" spans="1:25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6">
        <f t="shared" si="126"/>
        <v>30.9</v>
      </c>
      <c r="P923" s="10">
        <f t="shared" si="127"/>
        <v>231.75</v>
      </c>
      <c r="Q923" t="s">
        <v>8326</v>
      </c>
      <c r="R923" t="s">
        <v>8329</v>
      </c>
      <c r="S923" s="8">
        <f t="shared" si="128"/>
        <v>40847.171018518515</v>
      </c>
      <c r="T923" s="8" t="str">
        <f t="shared" si="129"/>
        <v>Oct</v>
      </c>
      <c r="U923" s="8" t="str">
        <f t="shared" si="130"/>
        <v>2011</v>
      </c>
      <c r="V923" s="8">
        <f t="shared" si="131"/>
        <v>40889.212685185186</v>
      </c>
      <c r="W923" s="8" t="str">
        <f t="shared" si="132"/>
        <v>Dec</v>
      </c>
      <c r="X923" s="8" t="str">
        <f t="shared" si="133"/>
        <v>2011</v>
      </c>
      <c r="Y923" s="7">
        <f t="shared" si="134"/>
        <v>11</v>
      </c>
    </row>
    <row r="924" spans="1:25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6">
        <f t="shared" si="126"/>
        <v>21.037037037037038</v>
      </c>
      <c r="P924" s="10">
        <f t="shared" si="127"/>
        <v>189.33333333333334</v>
      </c>
      <c r="Q924" t="s">
        <v>8326</v>
      </c>
      <c r="R924" t="s">
        <v>8329</v>
      </c>
      <c r="S924" s="8">
        <f t="shared" si="128"/>
        <v>41878.530011574076</v>
      </c>
      <c r="T924" s="8" t="str">
        <f t="shared" si="129"/>
        <v>Aug</v>
      </c>
      <c r="U924" s="8" t="str">
        <f t="shared" si="130"/>
        <v>2014</v>
      </c>
      <c r="V924" s="8">
        <f t="shared" si="131"/>
        <v>41913.530011574076</v>
      </c>
      <c r="W924" s="8" t="str">
        <f t="shared" si="132"/>
        <v>Oct</v>
      </c>
      <c r="X924" s="8" t="str">
        <f t="shared" si="133"/>
        <v>2014</v>
      </c>
      <c r="Y924" s="7">
        <f t="shared" si="134"/>
        <v>4</v>
      </c>
    </row>
    <row r="925" spans="1:25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6">
        <f t="shared" si="126"/>
        <v>2.1999999999999997</v>
      </c>
      <c r="P925" s="10">
        <f t="shared" si="127"/>
        <v>55</v>
      </c>
      <c r="Q925" t="s">
        <v>8326</v>
      </c>
      <c r="R925" t="s">
        <v>8329</v>
      </c>
      <c r="S925" s="8">
        <f t="shared" si="128"/>
        <v>41934.959756944445</v>
      </c>
      <c r="T925" s="8" t="str">
        <f t="shared" si="129"/>
        <v>Oct</v>
      </c>
      <c r="U925" s="8" t="str">
        <f t="shared" si="130"/>
        <v>2014</v>
      </c>
      <c r="V925" s="8">
        <f t="shared" si="131"/>
        <v>41965.001423611116</v>
      </c>
      <c r="W925" s="8" t="str">
        <f t="shared" si="132"/>
        <v>Nov</v>
      </c>
      <c r="X925" s="8" t="str">
        <f t="shared" si="133"/>
        <v>2014</v>
      </c>
      <c r="Y925" s="7">
        <f t="shared" si="134"/>
        <v>30</v>
      </c>
    </row>
    <row r="926" spans="1:25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6">
        <f t="shared" si="126"/>
        <v>10.9</v>
      </c>
      <c r="P926" s="10">
        <f t="shared" si="127"/>
        <v>21.8</v>
      </c>
      <c r="Q926" t="s">
        <v>8326</v>
      </c>
      <c r="R926" t="s">
        <v>8329</v>
      </c>
      <c r="S926" s="8">
        <f t="shared" si="128"/>
        <v>41288.942928240744</v>
      </c>
      <c r="T926" s="8" t="str">
        <f t="shared" si="129"/>
        <v>Jan</v>
      </c>
      <c r="U926" s="8" t="str">
        <f t="shared" si="130"/>
        <v>2013</v>
      </c>
      <c r="V926" s="8">
        <f t="shared" si="131"/>
        <v>41318.942928240744</v>
      </c>
      <c r="W926" s="8" t="str">
        <f t="shared" si="132"/>
        <v>Feb</v>
      </c>
      <c r="X926" s="8" t="str">
        <f t="shared" si="133"/>
        <v>2013</v>
      </c>
      <c r="Y926" s="7">
        <f t="shared" si="134"/>
        <v>30</v>
      </c>
    </row>
    <row r="927" spans="1:25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6">
        <f t="shared" si="126"/>
        <v>2.666666666666667</v>
      </c>
      <c r="P927" s="10">
        <f t="shared" si="127"/>
        <v>32</v>
      </c>
      <c r="Q927" t="s">
        <v>8326</v>
      </c>
      <c r="R927" t="s">
        <v>8329</v>
      </c>
      <c r="S927" s="8">
        <f t="shared" si="128"/>
        <v>41575.880914351852</v>
      </c>
      <c r="T927" s="8" t="str">
        <f t="shared" si="129"/>
        <v>Oct</v>
      </c>
      <c r="U927" s="8" t="str">
        <f t="shared" si="130"/>
        <v>2013</v>
      </c>
      <c r="V927" s="8">
        <f t="shared" si="131"/>
        <v>41605.922581018516</v>
      </c>
      <c r="W927" s="8" t="str">
        <f t="shared" si="132"/>
        <v>Nov</v>
      </c>
      <c r="X927" s="8" t="str">
        <f t="shared" si="133"/>
        <v>2013</v>
      </c>
      <c r="Y927" s="7">
        <f t="shared" si="134"/>
        <v>30</v>
      </c>
    </row>
    <row r="928" spans="1:25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6">
        <f t="shared" si="126"/>
        <v>0</v>
      </c>
      <c r="P928" s="10">
        <f t="shared" si="127"/>
        <v>0</v>
      </c>
      <c r="Q928" t="s">
        <v>8326</v>
      </c>
      <c r="R928" t="s">
        <v>8329</v>
      </c>
      <c r="S928" s="8">
        <f t="shared" si="128"/>
        <v>40338.02002314815</v>
      </c>
      <c r="T928" s="8" t="str">
        <f t="shared" si="129"/>
        <v>Jun</v>
      </c>
      <c r="U928" s="8" t="str">
        <f t="shared" si="130"/>
        <v>2010</v>
      </c>
      <c r="V928" s="8">
        <f t="shared" si="131"/>
        <v>40367.944444444445</v>
      </c>
      <c r="W928" s="8" t="str">
        <f t="shared" si="132"/>
        <v>Jul</v>
      </c>
      <c r="X928" s="8" t="str">
        <f t="shared" si="133"/>
        <v>2010</v>
      </c>
      <c r="Y928" s="7">
        <f t="shared" si="134"/>
        <v>29</v>
      </c>
    </row>
    <row r="929" spans="1:25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6">
        <f t="shared" si="126"/>
        <v>0</v>
      </c>
      <c r="P929" s="10">
        <f t="shared" si="127"/>
        <v>0</v>
      </c>
      <c r="Q929" t="s">
        <v>8326</v>
      </c>
      <c r="R929" t="s">
        <v>8329</v>
      </c>
      <c r="S929" s="8">
        <f t="shared" si="128"/>
        <v>41013.822858796295</v>
      </c>
      <c r="T929" s="8" t="str">
        <f t="shared" si="129"/>
        <v>Apr</v>
      </c>
      <c r="U929" s="8" t="str">
        <f t="shared" si="130"/>
        <v>2012</v>
      </c>
      <c r="V929" s="8">
        <f t="shared" si="131"/>
        <v>41043.822858796295</v>
      </c>
      <c r="W929" s="8" t="str">
        <f t="shared" si="132"/>
        <v>May</v>
      </c>
      <c r="X929" s="8" t="str">
        <f t="shared" si="133"/>
        <v>2012</v>
      </c>
      <c r="Y929" s="7">
        <f t="shared" si="134"/>
        <v>30</v>
      </c>
    </row>
    <row r="930" spans="1:25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6">
        <f t="shared" si="126"/>
        <v>10.86206896551724</v>
      </c>
      <c r="P930" s="10">
        <f t="shared" si="127"/>
        <v>56.25</v>
      </c>
      <c r="Q930" t="s">
        <v>8326</v>
      </c>
      <c r="R930" t="s">
        <v>8329</v>
      </c>
      <c r="S930" s="8">
        <f t="shared" si="128"/>
        <v>41180.86241898148</v>
      </c>
      <c r="T930" s="8" t="str">
        <f t="shared" si="129"/>
        <v>Sep</v>
      </c>
      <c r="U930" s="8" t="str">
        <f t="shared" si="130"/>
        <v>2012</v>
      </c>
      <c r="V930" s="8">
        <f t="shared" si="131"/>
        <v>41231</v>
      </c>
      <c r="W930" s="8" t="str">
        <f t="shared" si="132"/>
        <v>Nov</v>
      </c>
      <c r="X930" s="8" t="str">
        <f t="shared" si="133"/>
        <v>2012</v>
      </c>
      <c r="Y930" s="7">
        <f t="shared" si="134"/>
        <v>19</v>
      </c>
    </row>
    <row r="931" spans="1:25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6">
        <f t="shared" si="126"/>
        <v>0</v>
      </c>
      <c r="P931" s="10">
        <f t="shared" si="127"/>
        <v>0</v>
      </c>
      <c r="Q931" t="s">
        <v>8326</v>
      </c>
      <c r="R931" t="s">
        <v>8329</v>
      </c>
      <c r="S931" s="8">
        <f t="shared" si="128"/>
        <v>40978.238067129627</v>
      </c>
      <c r="T931" s="8" t="str">
        <f t="shared" si="129"/>
        <v>Mar</v>
      </c>
      <c r="U931" s="8" t="str">
        <f t="shared" si="130"/>
        <v>2012</v>
      </c>
      <c r="V931" s="8">
        <f t="shared" si="131"/>
        <v>41008.196400462963</v>
      </c>
      <c r="W931" s="8" t="str">
        <f t="shared" si="132"/>
        <v>Apr</v>
      </c>
      <c r="X931" s="8" t="str">
        <f t="shared" si="133"/>
        <v>2012</v>
      </c>
      <c r="Y931" s="7">
        <f t="shared" si="134"/>
        <v>29</v>
      </c>
    </row>
    <row r="932" spans="1:25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6">
        <f t="shared" si="126"/>
        <v>38.333333333333336</v>
      </c>
      <c r="P932" s="10">
        <f t="shared" si="127"/>
        <v>69</v>
      </c>
      <c r="Q932" t="s">
        <v>8326</v>
      </c>
      <c r="R932" t="s">
        <v>8329</v>
      </c>
      <c r="S932" s="8">
        <f t="shared" si="128"/>
        <v>40312.915578703702</v>
      </c>
      <c r="T932" s="8" t="str">
        <f t="shared" si="129"/>
        <v>May</v>
      </c>
      <c r="U932" s="8" t="str">
        <f t="shared" si="130"/>
        <v>2010</v>
      </c>
      <c r="V932" s="8">
        <f t="shared" si="131"/>
        <v>40354.897222222222</v>
      </c>
      <c r="W932" s="8" t="str">
        <f t="shared" si="132"/>
        <v>Jun</v>
      </c>
      <c r="X932" s="8" t="str">
        <f t="shared" si="133"/>
        <v>2010</v>
      </c>
      <c r="Y932" s="7">
        <f t="shared" si="134"/>
        <v>10</v>
      </c>
    </row>
    <row r="933" spans="1:25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6">
        <f t="shared" si="126"/>
        <v>6.5500000000000007</v>
      </c>
      <c r="P933" s="10">
        <f t="shared" si="127"/>
        <v>18.714285714285715</v>
      </c>
      <c r="Q933" t="s">
        <v>8326</v>
      </c>
      <c r="R933" t="s">
        <v>8329</v>
      </c>
      <c r="S933" s="8">
        <f t="shared" si="128"/>
        <v>41680.359976851854</v>
      </c>
      <c r="T933" s="8" t="str">
        <f t="shared" si="129"/>
        <v>Feb</v>
      </c>
      <c r="U933" s="8" t="str">
        <f t="shared" si="130"/>
        <v>2014</v>
      </c>
      <c r="V933" s="8">
        <f t="shared" si="131"/>
        <v>41714.916666666664</v>
      </c>
      <c r="W933" s="8" t="str">
        <f t="shared" si="132"/>
        <v>Mar</v>
      </c>
      <c r="X933" s="8" t="str">
        <f t="shared" si="133"/>
        <v>2014</v>
      </c>
      <c r="Y933" s="7">
        <f t="shared" si="134"/>
        <v>3</v>
      </c>
    </row>
    <row r="934" spans="1:25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6">
        <f t="shared" si="126"/>
        <v>14.536842105263158</v>
      </c>
      <c r="P934" s="10">
        <f t="shared" si="127"/>
        <v>46.033333333333331</v>
      </c>
      <c r="Q934" t="s">
        <v>8326</v>
      </c>
      <c r="R934" t="s">
        <v>8329</v>
      </c>
      <c r="S934" s="8">
        <f t="shared" si="128"/>
        <v>41310.969270833331</v>
      </c>
      <c r="T934" s="8" t="str">
        <f t="shared" si="129"/>
        <v>Feb</v>
      </c>
      <c r="U934" s="8" t="str">
        <f t="shared" si="130"/>
        <v>2013</v>
      </c>
      <c r="V934" s="8">
        <f t="shared" si="131"/>
        <v>41355.927604166667</v>
      </c>
      <c r="W934" s="8" t="str">
        <f t="shared" si="132"/>
        <v>Mar</v>
      </c>
      <c r="X934" s="8" t="str">
        <f t="shared" si="133"/>
        <v>2013</v>
      </c>
      <c r="Y934" s="7">
        <f t="shared" si="134"/>
        <v>13</v>
      </c>
    </row>
    <row r="935" spans="1:25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6">
        <f t="shared" si="126"/>
        <v>6</v>
      </c>
      <c r="P935" s="10">
        <f t="shared" si="127"/>
        <v>60</v>
      </c>
      <c r="Q935" t="s">
        <v>8326</v>
      </c>
      <c r="R935" t="s">
        <v>8329</v>
      </c>
      <c r="S935" s="8">
        <f t="shared" si="128"/>
        <v>41711.169085648151</v>
      </c>
      <c r="T935" s="8" t="str">
        <f t="shared" si="129"/>
        <v>Mar</v>
      </c>
      <c r="U935" s="8" t="str">
        <f t="shared" si="130"/>
        <v>2014</v>
      </c>
      <c r="V935" s="8">
        <f t="shared" si="131"/>
        <v>41771.169085648151</v>
      </c>
      <c r="W935" s="8" t="str">
        <f t="shared" si="132"/>
        <v>May</v>
      </c>
      <c r="X935" s="8" t="str">
        <f t="shared" si="133"/>
        <v>2014</v>
      </c>
      <c r="Y935" s="7">
        <f t="shared" si="134"/>
        <v>29</v>
      </c>
    </row>
    <row r="936" spans="1:25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6">
        <f t="shared" si="126"/>
        <v>30.4</v>
      </c>
      <c r="P936" s="10">
        <f t="shared" si="127"/>
        <v>50.666666666666664</v>
      </c>
      <c r="Q936" t="s">
        <v>8326</v>
      </c>
      <c r="R936" t="s">
        <v>8329</v>
      </c>
      <c r="S936" s="8">
        <f t="shared" si="128"/>
        <v>41733.737083333333</v>
      </c>
      <c r="T936" s="8" t="str">
        <f t="shared" si="129"/>
        <v>Apr</v>
      </c>
      <c r="U936" s="8" t="str">
        <f t="shared" si="130"/>
        <v>2014</v>
      </c>
      <c r="V936" s="8">
        <f t="shared" si="131"/>
        <v>41763.25</v>
      </c>
      <c r="W936" s="8" t="str">
        <f t="shared" si="132"/>
        <v>May</v>
      </c>
      <c r="X936" s="8" t="str">
        <f t="shared" si="133"/>
        <v>2014</v>
      </c>
      <c r="Y936" s="7">
        <f t="shared" si="134"/>
        <v>29</v>
      </c>
    </row>
    <row r="937" spans="1:25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6">
        <f t="shared" si="126"/>
        <v>1.4285714285714286</v>
      </c>
      <c r="P937" s="10">
        <f t="shared" si="127"/>
        <v>25</v>
      </c>
      <c r="Q937" t="s">
        <v>8326</v>
      </c>
      <c r="R937" t="s">
        <v>8329</v>
      </c>
      <c r="S937" s="8">
        <f t="shared" si="128"/>
        <v>42368.333668981482</v>
      </c>
      <c r="T937" s="8" t="str">
        <f t="shared" si="129"/>
        <v>Dec</v>
      </c>
      <c r="U937" s="8" t="str">
        <f t="shared" si="130"/>
        <v>2015</v>
      </c>
      <c r="V937" s="8">
        <f t="shared" si="131"/>
        <v>42398.333668981482</v>
      </c>
      <c r="W937" s="8" t="str">
        <f t="shared" si="132"/>
        <v>Jan</v>
      </c>
      <c r="X937" s="8" t="str">
        <f t="shared" si="133"/>
        <v>2016</v>
      </c>
      <c r="Y937" s="7">
        <f t="shared" si="134"/>
        <v>30</v>
      </c>
    </row>
    <row r="938" spans="1:25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6">
        <f t="shared" si="126"/>
        <v>0</v>
      </c>
      <c r="P938" s="10">
        <f t="shared" si="127"/>
        <v>0</v>
      </c>
      <c r="Q938" t="s">
        <v>8326</v>
      </c>
      <c r="R938" t="s">
        <v>8329</v>
      </c>
      <c r="S938" s="8">
        <f t="shared" si="128"/>
        <v>40883.024178240739</v>
      </c>
      <c r="T938" s="8" t="str">
        <f t="shared" si="129"/>
        <v>Dec</v>
      </c>
      <c r="U938" s="8" t="str">
        <f t="shared" si="130"/>
        <v>2011</v>
      </c>
      <c r="V938" s="8">
        <f t="shared" si="131"/>
        <v>40926.833333333336</v>
      </c>
      <c r="W938" s="8" t="str">
        <f t="shared" si="132"/>
        <v>Jan</v>
      </c>
      <c r="X938" s="8" t="str">
        <f t="shared" si="133"/>
        <v>2012</v>
      </c>
      <c r="Y938" s="7">
        <f t="shared" si="134"/>
        <v>12</v>
      </c>
    </row>
    <row r="939" spans="1:25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6">
        <f t="shared" si="126"/>
        <v>1.1428571428571428</v>
      </c>
      <c r="P939" s="10">
        <f t="shared" si="127"/>
        <v>20</v>
      </c>
      <c r="Q939" t="s">
        <v>8326</v>
      </c>
      <c r="R939" t="s">
        <v>8329</v>
      </c>
      <c r="S939" s="8">
        <f t="shared" si="128"/>
        <v>41551.798113425924</v>
      </c>
      <c r="T939" s="8" t="str">
        <f t="shared" si="129"/>
        <v>Oct</v>
      </c>
      <c r="U939" s="8" t="str">
        <f t="shared" si="130"/>
        <v>2013</v>
      </c>
      <c r="V939" s="8">
        <f t="shared" si="131"/>
        <v>41581.839780092596</v>
      </c>
      <c r="W939" s="8" t="str">
        <f t="shared" si="132"/>
        <v>Nov</v>
      </c>
      <c r="X939" s="8" t="str">
        <f t="shared" si="133"/>
        <v>2013</v>
      </c>
      <c r="Y939" s="7">
        <f t="shared" si="134"/>
        <v>30</v>
      </c>
    </row>
    <row r="940" spans="1:25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6">
        <f t="shared" si="126"/>
        <v>0.35714285714285715</v>
      </c>
      <c r="P940" s="10">
        <f t="shared" si="127"/>
        <v>25</v>
      </c>
      <c r="Q940" t="s">
        <v>8326</v>
      </c>
      <c r="R940" t="s">
        <v>8329</v>
      </c>
      <c r="S940" s="8">
        <f t="shared" si="128"/>
        <v>41124.479722222226</v>
      </c>
      <c r="T940" s="8" t="str">
        <f t="shared" si="129"/>
        <v>Aug</v>
      </c>
      <c r="U940" s="8" t="str">
        <f t="shared" si="130"/>
        <v>2012</v>
      </c>
      <c r="V940" s="8">
        <f t="shared" si="131"/>
        <v>41154.479722222226</v>
      </c>
      <c r="W940" s="8" t="str">
        <f t="shared" si="132"/>
        <v>Sep</v>
      </c>
      <c r="X940" s="8" t="str">
        <f t="shared" si="133"/>
        <v>2012</v>
      </c>
      <c r="Y940" s="7">
        <f t="shared" si="134"/>
        <v>30</v>
      </c>
    </row>
    <row r="941" spans="1:25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6">
        <f t="shared" si="126"/>
        <v>1.4545454545454546</v>
      </c>
      <c r="P941" s="10">
        <f t="shared" si="127"/>
        <v>20</v>
      </c>
      <c r="Q941" t="s">
        <v>8326</v>
      </c>
      <c r="R941" t="s">
        <v>8329</v>
      </c>
      <c r="S941" s="8">
        <f t="shared" si="128"/>
        <v>41416.763171296298</v>
      </c>
      <c r="T941" s="8" t="str">
        <f t="shared" si="129"/>
        <v>May</v>
      </c>
      <c r="U941" s="8" t="str">
        <f t="shared" si="130"/>
        <v>2013</v>
      </c>
      <c r="V941" s="8">
        <f t="shared" si="131"/>
        <v>41455.831944444442</v>
      </c>
      <c r="W941" s="8" t="str">
        <f t="shared" si="132"/>
        <v>Jun</v>
      </c>
      <c r="X941" s="8" t="str">
        <f t="shared" si="133"/>
        <v>2013</v>
      </c>
      <c r="Y941" s="7">
        <f t="shared" si="134"/>
        <v>8</v>
      </c>
    </row>
    <row r="942" spans="1:25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6">
        <f t="shared" si="126"/>
        <v>17.155555555555555</v>
      </c>
      <c r="P942" s="10">
        <f t="shared" si="127"/>
        <v>110.28571428571429</v>
      </c>
      <c r="Q942" t="s">
        <v>8320</v>
      </c>
      <c r="R942" t="s">
        <v>8322</v>
      </c>
      <c r="S942" s="8">
        <f t="shared" si="128"/>
        <v>42182.008402777778</v>
      </c>
      <c r="T942" s="8" t="str">
        <f t="shared" si="129"/>
        <v>Jun</v>
      </c>
      <c r="U942" s="8" t="str">
        <f t="shared" si="130"/>
        <v>2015</v>
      </c>
      <c r="V942" s="8">
        <f t="shared" si="131"/>
        <v>42227.008402777778</v>
      </c>
      <c r="W942" s="8" t="str">
        <f t="shared" si="132"/>
        <v>Aug</v>
      </c>
      <c r="X942" s="8" t="str">
        <f t="shared" si="133"/>
        <v>2015</v>
      </c>
      <c r="Y942" s="7">
        <f t="shared" si="134"/>
        <v>14</v>
      </c>
    </row>
    <row r="943" spans="1:25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6">
        <f t="shared" si="126"/>
        <v>2.3220000000000001</v>
      </c>
      <c r="P943" s="10">
        <f t="shared" si="127"/>
        <v>37.451612903225808</v>
      </c>
      <c r="Q943" t="s">
        <v>8320</v>
      </c>
      <c r="R943" t="s">
        <v>8322</v>
      </c>
      <c r="S943" s="8">
        <f t="shared" si="128"/>
        <v>42746.096585648149</v>
      </c>
      <c r="T943" s="8" t="str">
        <f t="shared" si="129"/>
        <v>Jan</v>
      </c>
      <c r="U943" s="8" t="str">
        <f t="shared" si="130"/>
        <v>2017</v>
      </c>
      <c r="V943" s="8">
        <f t="shared" si="131"/>
        <v>42776.096585648149</v>
      </c>
      <c r="W943" s="8" t="str">
        <f t="shared" si="132"/>
        <v>Feb</v>
      </c>
      <c r="X943" s="8" t="str">
        <f t="shared" si="133"/>
        <v>2017</v>
      </c>
      <c r="Y943" s="7">
        <f t="shared" si="134"/>
        <v>30</v>
      </c>
    </row>
    <row r="944" spans="1:25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6">
        <f t="shared" si="126"/>
        <v>8.9066666666666663</v>
      </c>
      <c r="P944" s="10">
        <f t="shared" si="127"/>
        <v>41.75</v>
      </c>
      <c r="Q944" t="s">
        <v>8320</v>
      </c>
      <c r="R944" t="s">
        <v>8322</v>
      </c>
      <c r="S944" s="8">
        <f t="shared" si="128"/>
        <v>42382.843287037031</v>
      </c>
      <c r="T944" s="8" t="str">
        <f t="shared" si="129"/>
        <v>Jan</v>
      </c>
      <c r="U944" s="8" t="str">
        <f t="shared" si="130"/>
        <v>2016</v>
      </c>
      <c r="V944" s="8">
        <f t="shared" si="131"/>
        <v>42418.843287037031</v>
      </c>
      <c r="W944" s="8" t="str">
        <f t="shared" si="132"/>
        <v>Feb</v>
      </c>
      <c r="X944" s="8" t="str">
        <f t="shared" si="133"/>
        <v>2016</v>
      </c>
      <c r="Y944" s="7">
        <f t="shared" si="134"/>
        <v>5</v>
      </c>
    </row>
    <row r="945" spans="1:25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6">
        <f t="shared" si="126"/>
        <v>9.6333333333333346</v>
      </c>
      <c r="P945" s="10">
        <f t="shared" si="127"/>
        <v>24.083333333333332</v>
      </c>
      <c r="Q945" t="s">
        <v>8320</v>
      </c>
      <c r="R945" t="s">
        <v>8322</v>
      </c>
      <c r="S945" s="8">
        <f t="shared" si="128"/>
        <v>42673.66788194445</v>
      </c>
      <c r="T945" s="8" t="str">
        <f t="shared" si="129"/>
        <v>Oct</v>
      </c>
      <c r="U945" s="8" t="str">
        <f t="shared" si="130"/>
        <v>2016</v>
      </c>
      <c r="V945" s="8">
        <f t="shared" si="131"/>
        <v>42703.709548611107</v>
      </c>
      <c r="W945" s="8" t="str">
        <f t="shared" si="132"/>
        <v>Nov</v>
      </c>
      <c r="X945" s="8" t="str">
        <f t="shared" si="133"/>
        <v>2016</v>
      </c>
      <c r="Y945" s="7">
        <f t="shared" si="134"/>
        <v>30</v>
      </c>
    </row>
    <row r="946" spans="1:25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6">
        <f t="shared" si="126"/>
        <v>13.325999999999999</v>
      </c>
      <c r="P946" s="10">
        <f t="shared" si="127"/>
        <v>69.40625</v>
      </c>
      <c r="Q946" t="s">
        <v>8320</v>
      </c>
      <c r="R946" t="s">
        <v>8322</v>
      </c>
      <c r="S946" s="8">
        <f t="shared" si="128"/>
        <v>42444.583912037036</v>
      </c>
      <c r="T946" s="8" t="str">
        <f t="shared" si="129"/>
        <v>Mar</v>
      </c>
      <c r="U946" s="8" t="str">
        <f t="shared" si="130"/>
        <v>2016</v>
      </c>
      <c r="V946" s="8">
        <f t="shared" si="131"/>
        <v>42478.583333333328</v>
      </c>
      <c r="W946" s="8" t="str">
        <f t="shared" si="132"/>
        <v>Apr</v>
      </c>
      <c r="X946" s="8" t="str">
        <f t="shared" si="133"/>
        <v>2016</v>
      </c>
      <c r="Y946" s="7">
        <f t="shared" si="134"/>
        <v>2</v>
      </c>
    </row>
    <row r="947" spans="1:25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6">
        <f t="shared" si="126"/>
        <v>2.484</v>
      </c>
      <c r="P947" s="10">
        <f t="shared" si="127"/>
        <v>155.25</v>
      </c>
      <c r="Q947" t="s">
        <v>8320</v>
      </c>
      <c r="R947" t="s">
        <v>8322</v>
      </c>
      <c r="S947" s="8">
        <f t="shared" si="128"/>
        <v>42732.872986111113</v>
      </c>
      <c r="T947" s="8" t="str">
        <f t="shared" si="129"/>
        <v>Dec</v>
      </c>
      <c r="U947" s="8" t="str">
        <f t="shared" si="130"/>
        <v>2016</v>
      </c>
      <c r="V947" s="8">
        <f t="shared" si="131"/>
        <v>42784.999305555553</v>
      </c>
      <c r="W947" s="8" t="str">
        <f t="shared" si="132"/>
        <v>Feb</v>
      </c>
      <c r="X947" s="8" t="str">
        <f t="shared" si="133"/>
        <v>2017</v>
      </c>
      <c r="Y947" s="7">
        <f t="shared" si="134"/>
        <v>21</v>
      </c>
    </row>
    <row r="948" spans="1:25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6">
        <f t="shared" si="126"/>
        <v>1.9066666666666665</v>
      </c>
      <c r="P948" s="10">
        <f t="shared" si="127"/>
        <v>57.2</v>
      </c>
      <c r="Q948" t="s">
        <v>8320</v>
      </c>
      <c r="R948" t="s">
        <v>8322</v>
      </c>
      <c r="S948" s="8">
        <f t="shared" si="128"/>
        <v>42592.750555555554</v>
      </c>
      <c r="T948" s="8" t="str">
        <f t="shared" si="129"/>
        <v>Aug</v>
      </c>
      <c r="U948" s="8" t="str">
        <f t="shared" si="130"/>
        <v>2016</v>
      </c>
      <c r="V948" s="8">
        <f t="shared" si="131"/>
        <v>42622.750555555554</v>
      </c>
      <c r="W948" s="8" t="str">
        <f t="shared" si="132"/>
        <v>Sep</v>
      </c>
      <c r="X948" s="8" t="str">
        <f t="shared" si="133"/>
        <v>2016</v>
      </c>
      <c r="Y948" s="7">
        <f t="shared" si="134"/>
        <v>30</v>
      </c>
    </row>
    <row r="949" spans="1:25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6">
        <f t="shared" si="126"/>
        <v>0</v>
      </c>
      <c r="P949" s="10">
        <f t="shared" si="127"/>
        <v>0</v>
      </c>
      <c r="Q949" t="s">
        <v>8320</v>
      </c>
      <c r="R949" t="s">
        <v>8322</v>
      </c>
      <c r="S949" s="8">
        <f t="shared" si="128"/>
        <v>42491.781319444446</v>
      </c>
      <c r="T949" s="8" t="str">
        <f t="shared" si="129"/>
        <v>May</v>
      </c>
      <c r="U949" s="8" t="str">
        <f t="shared" si="130"/>
        <v>2016</v>
      </c>
      <c r="V949" s="8">
        <f t="shared" si="131"/>
        <v>42551.781319444446</v>
      </c>
      <c r="W949" s="8" t="str">
        <f t="shared" si="132"/>
        <v>Jun</v>
      </c>
      <c r="X949" s="8" t="str">
        <f t="shared" si="133"/>
        <v>2016</v>
      </c>
      <c r="Y949" s="7">
        <f t="shared" si="134"/>
        <v>29</v>
      </c>
    </row>
    <row r="950" spans="1:25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6">
        <f t="shared" si="126"/>
        <v>12</v>
      </c>
      <c r="P950" s="10">
        <f t="shared" si="127"/>
        <v>60</v>
      </c>
      <c r="Q950" t="s">
        <v>8320</v>
      </c>
      <c r="R950" t="s">
        <v>8322</v>
      </c>
      <c r="S950" s="8">
        <f t="shared" si="128"/>
        <v>42411.828287037039</v>
      </c>
      <c r="T950" s="8" t="str">
        <f t="shared" si="129"/>
        <v>Feb</v>
      </c>
      <c r="U950" s="8" t="str">
        <f t="shared" si="130"/>
        <v>2016</v>
      </c>
      <c r="V950" s="8">
        <f t="shared" si="131"/>
        <v>42441.828287037039</v>
      </c>
      <c r="W950" s="8" t="str">
        <f t="shared" si="132"/>
        <v>Mar</v>
      </c>
      <c r="X950" s="8" t="str">
        <f t="shared" si="133"/>
        <v>2016</v>
      </c>
      <c r="Y950" s="7">
        <f t="shared" si="134"/>
        <v>30</v>
      </c>
    </row>
    <row r="951" spans="1:25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6">
        <f t="shared" si="126"/>
        <v>1.365</v>
      </c>
      <c r="P951" s="10">
        <f t="shared" si="127"/>
        <v>39</v>
      </c>
      <c r="Q951" t="s">
        <v>8320</v>
      </c>
      <c r="R951" t="s">
        <v>8322</v>
      </c>
      <c r="S951" s="8">
        <f t="shared" si="128"/>
        <v>42361.043703703705</v>
      </c>
      <c r="T951" s="8" t="str">
        <f t="shared" si="129"/>
        <v>Dec</v>
      </c>
      <c r="U951" s="8" t="str">
        <f t="shared" si="130"/>
        <v>2015</v>
      </c>
      <c r="V951" s="8">
        <f t="shared" si="131"/>
        <v>42421.043703703705</v>
      </c>
      <c r="W951" s="8" t="str">
        <f t="shared" si="132"/>
        <v>Feb</v>
      </c>
      <c r="X951" s="8" t="str">
        <f t="shared" si="133"/>
        <v>2016</v>
      </c>
      <c r="Y951" s="7">
        <f t="shared" si="134"/>
        <v>29</v>
      </c>
    </row>
    <row r="952" spans="1:25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6">
        <f t="shared" si="126"/>
        <v>28.04</v>
      </c>
      <c r="P952" s="10">
        <f t="shared" si="127"/>
        <v>58.416666666666664</v>
      </c>
      <c r="Q952" t="s">
        <v>8320</v>
      </c>
      <c r="R952" t="s">
        <v>8322</v>
      </c>
      <c r="S952" s="8">
        <f t="shared" si="128"/>
        <v>42356.750706018516</v>
      </c>
      <c r="T952" s="8" t="str">
        <f t="shared" si="129"/>
        <v>Dec</v>
      </c>
      <c r="U952" s="8" t="str">
        <f t="shared" si="130"/>
        <v>2015</v>
      </c>
      <c r="V952" s="8">
        <f t="shared" si="131"/>
        <v>42386.750706018516</v>
      </c>
      <c r="W952" s="8" t="str">
        <f t="shared" si="132"/>
        <v>Jan</v>
      </c>
      <c r="X952" s="8" t="str">
        <f t="shared" si="133"/>
        <v>2016</v>
      </c>
      <c r="Y952" s="7">
        <f t="shared" si="134"/>
        <v>30</v>
      </c>
    </row>
    <row r="953" spans="1:25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6">
        <f t="shared" si="126"/>
        <v>38.39</v>
      </c>
      <c r="P953" s="10">
        <f t="shared" si="127"/>
        <v>158.63636363636363</v>
      </c>
      <c r="Q953" t="s">
        <v>8320</v>
      </c>
      <c r="R953" t="s">
        <v>8322</v>
      </c>
      <c r="S953" s="8">
        <f t="shared" si="128"/>
        <v>42480.653611111105</v>
      </c>
      <c r="T953" s="8" t="str">
        <f t="shared" si="129"/>
        <v>Apr</v>
      </c>
      <c r="U953" s="8" t="str">
        <f t="shared" si="130"/>
        <v>2016</v>
      </c>
      <c r="V953" s="8">
        <f t="shared" si="131"/>
        <v>42525.653611111105</v>
      </c>
      <c r="W953" s="8" t="str">
        <f t="shared" si="132"/>
        <v>Jun</v>
      </c>
      <c r="X953" s="8" t="str">
        <f t="shared" si="133"/>
        <v>2016</v>
      </c>
      <c r="Y953" s="7">
        <f t="shared" si="134"/>
        <v>14</v>
      </c>
    </row>
    <row r="954" spans="1:25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6">
        <f t="shared" si="126"/>
        <v>39.942857142857143</v>
      </c>
      <c r="P954" s="10">
        <f t="shared" si="127"/>
        <v>99.857142857142861</v>
      </c>
      <c r="Q954" t="s">
        <v>8320</v>
      </c>
      <c r="R954" t="s">
        <v>8322</v>
      </c>
      <c r="S954" s="8">
        <f t="shared" si="128"/>
        <v>42662.613564814819</v>
      </c>
      <c r="T954" s="8" t="str">
        <f t="shared" si="129"/>
        <v>Oct</v>
      </c>
      <c r="U954" s="8" t="str">
        <f t="shared" si="130"/>
        <v>2016</v>
      </c>
      <c r="V954" s="8">
        <f t="shared" si="131"/>
        <v>42692.655231481483</v>
      </c>
      <c r="W954" s="8" t="str">
        <f t="shared" si="132"/>
        <v>Nov</v>
      </c>
      <c r="X954" s="8" t="str">
        <f t="shared" si="133"/>
        <v>2016</v>
      </c>
      <c r="Y954" s="7">
        <f t="shared" si="134"/>
        <v>30</v>
      </c>
    </row>
    <row r="955" spans="1:25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6">
        <f t="shared" si="126"/>
        <v>0.84</v>
      </c>
      <c r="P955" s="10">
        <f t="shared" si="127"/>
        <v>25.2</v>
      </c>
      <c r="Q955" t="s">
        <v>8320</v>
      </c>
      <c r="R955" t="s">
        <v>8322</v>
      </c>
      <c r="S955" s="8">
        <f t="shared" si="128"/>
        <v>41999.164340277777</v>
      </c>
      <c r="T955" s="8" t="str">
        <f t="shared" si="129"/>
        <v>Dec</v>
      </c>
      <c r="U955" s="8" t="str">
        <f t="shared" si="130"/>
        <v>2014</v>
      </c>
      <c r="V955" s="8">
        <f t="shared" si="131"/>
        <v>42029.164340277777</v>
      </c>
      <c r="W955" s="8" t="str">
        <f t="shared" si="132"/>
        <v>Jan</v>
      </c>
      <c r="X955" s="8" t="str">
        <f t="shared" si="133"/>
        <v>2015</v>
      </c>
      <c r="Y955" s="7">
        <f t="shared" si="134"/>
        <v>30</v>
      </c>
    </row>
    <row r="956" spans="1:25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6">
        <f t="shared" si="126"/>
        <v>43.406666666666666</v>
      </c>
      <c r="P956" s="10">
        <f t="shared" si="127"/>
        <v>89.191780821917803</v>
      </c>
      <c r="Q956" t="s">
        <v>8320</v>
      </c>
      <c r="R956" t="s">
        <v>8322</v>
      </c>
      <c r="S956" s="8">
        <f t="shared" si="128"/>
        <v>42194.833784722221</v>
      </c>
      <c r="T956" s="8" t="str">
        <f t="shared" si="129"/>
        <v>Jul</v>
      </c>
      <c r="U956" s="8" t="str">
        <f t="shared" si="130"/>
        <v>2015</v>
      </c>
      <c r="V956" s="8">
        <f t="shared" si="131"/>
        <v>42236.833784722221</v>
      </c>
      <c r="W956" s="8" t="str">
        <f t="shared" si="132"/>
        <v>Aug</v>
      </c>
      <c r="X956" s="8" t="str">
        <f t="shared" si="133"/>
        <v>2015</v>
      </c>
      <c r="Y956" s="7">
        <f t="shared" si="134"/>
        <v>11</v>
      </c>
    </row>
    <row r="957" spans="1:25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6">
        <f t="shared" si="126"/>
        <v>5.6613333333333333</v>
      </c>
      <c r="P957" s="10">
        <f t="shared" si="127"/>
        <v>182.6236559139785</v>
      </c>
      <c r="Q957" t="s">
        <v>8320</v>
      </c>
      <c r="R957" t="s">
        <v>8322</v>
      </c>
      <c r="S957" s="8">
        <f t="shared" si="128"/>
        <v>42586.295138888891</v>
      </c>
      <c r="T957" s="8" t="str">
        <f t="shared" si="129"/>
        <v>Aug</v>
      </c>
      <c r="U957" s="8" t="str">
        <f t="shared" si="130"/>
        <v>2016</v>
      </c>
      <c r="V957" s="8">
        <f t="shared" si="131"/>
        <v>42626.295138888891</v>
      </c>
      <c r="W957" s="8" t="str">
        <f t="shared" si="132"/>
        <v>Sep</v>
      </c>
      <c r="X957" s="8" t="str">
        <f t="shared" si="133"/>
        <v>2016</v>
      </c>
      <c r="Y957" s="7">
        <f t="shared" si="134"/>
        <v>9</v>
      </c>
    </row>
    <row r="958" spans="1:25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6">
        <f t="shared" si="126"/>
        <v>1.722</v>
      </c>
      <c r="P958" s="10">
        <f t="shared" si="127"/>
        <v>50.647058823529413</v>
      </c>
      <c r="Q958" t="s">
        <v>8320</v>
      </c>
      <c r="R958" t="s">
        <v>8322</v>
      </c>
      <c r="S958" s="8">
        <f t="shared" si="128"/>
        <v>42060.913877314815</v>
      </c>
      <c r="T958" s="8" t="str">
        <f t="shared" si="129"/>
        <v>Feb</v>
      </c>
      <c r="U958" s="8" t="str">
        <f t="shared" si="130"/>
        <v>2015</v>
      </c>
      <c r="V958" s="8">
        <f t="shared" si="131"/>
        <v>42120.872210648144</v>
      </c>
      <c r="W958" s="8" t="str">
        <f t="shared" si="132"/>
        <v>Apr</v>
      </c>
      <c r="X958" s="8" t="str">
        <f t="shared" si="133"/>
        <v>2015</v>
      </c>
      <c r="Y958" s="7">
        <f t="shared" si="134"/>
        <v>28</v>
      </c>
    </row>
    <row r="959" spans="1:25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6">
        <f t="shared" si="126"/>
        <v>1.9416666666666664</v>
      </c>
      <c r="P959" s="10">
        <f t="shared" si="127"/>
        <v>33.285714285714285</v>
      </c>
      <c r="Q959" t="s">
        <v>8320</v>
      </c>
      <c r="R959" t="s">
        <v>8322</v>
      </c>
      <c r="S959" s="8">
        <f t="shared" si="128"/>
        <v>42660.552465277782</v>
      </c>
      <c r="T959" s="8" t="str">
        <f t="shared" si="129"/>
        <v>Oct</v>
      </c>
      <c r="U959" s="8" t="str">
        <f t="shared" si="130"/>
        <v>2016</v>
      </c>
      <c r="V959" s="8">
        <f t="shared" si="131"/>
        <v>42691.594131944439</v>
      </c>
      <c r="W959" s="8" t="str">
        <f t="shared" si="132"/>
        <v>Nov</v>
      </c>
      <c r="X959" s="8" t="str">
        <f t="shared" si="133"/>
        <v>2016</v>
      </c>
      <c r="Y959" s="7">
        <f t="shared" si="134"/>
        <v>31</v>
      </c>
    </row>
    <row r="960" spans="1:25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6">
        <f t="shared" si="126"/>
        <v>11.328275684711327</v>
      </c>
      <c r="P960" s="10">
        <f t="shared" si="127"/>
        <v>51.823529411764703</v>
      </c>
      <c r="Q960" t="s">
        <v>8320</v>
      </c>
      <c r="R960" t="s">
        <v>8322</v>
      </c>
      <c r="S960" s="8">
        <f t="shared" si="128"/>
        <v>42082.802812499998</v>
      </c>
      <c r="T960" s="8" t="str">
        <f t="shared" si="129"/>
        <v>Mar</v>
      </c>
      <c r="U960" s="8" t="str">
        <f t="shared" si="130"/>
        <v>2015</v>
      </c>
      <c r="V960" s="8">
        <f t="shared" si="131"/>
        <v>42104.207638888889</v>
      </c>
      <c r="W960" s="8" t="str">
        <f t="shared" si="132"/>
        <v>Apr</v>
      </c>
      <c r="X960" s="8" t="str">
        <f t="shared" si="133"/>
        <v>2015</v>
      </c>
      <c r="Y960" s="7">
        <f t="shared" si="134"/>
        <v>21</v>
      </c>
    </row>
    <row r="961" spans="1:25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6">
        <f t="shared" si="126"/>
        <v>38.86</v>
      </c>
      <c r="P961" s="10">
        <f t="shared" si="127"/>
        <v>113.62573099415205</v>
      </c>
      <c r="Q961" t="s">
        <v>8320</v>
      </c>
      <c r="R961" t="s">
        <v>8322</v>
      </c>
      <c r="S961" s="8">
        <f t="shared" si="128"/>
        <v>41993.174363425926</v>
      </c>
      <c r="T961" s="8" t="str">
        <f t="shared" si="129"/>
        <v>Dec</v>
      </c>
      <c r="U961" s="8" t="str">
        <f t="shared" si="130"/>
        <v>2014</v>
      </c>
      <c r="V961" s="8">
        <f t="shared" si="131"/>
        <v>42023.174363425926</v>
      </c>
      <c r="W961" s="8" t="str">
        <f t="shared" si="132"/>
        <v>Jan</v>
      </c>
      <c r="X961" s="8" t="str">
        <f t="shared" si="133"/>
        <v>2015</v>
      </c>
      <c r="Y961" s="7">
        <f t="shared" si="134"/>
        <v>30</v>
      </c>
    </row>
    <row r="962" spans="1:25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6">
        <f t="shared" si="126"/>
        <v>46.100628930817614</v>
      </c>
      <c r="P962" s="10">
        <f t="shared" si="127"/>
        <v>136.46276595744681</v>
      </c>
      <c r="Q962" t="s">
        <v>8320</v>
      </c>
      <c r="R962" t="s">
        <v>8322</v>
      </c>
      <c r="S962" s="8">
        <f t="shared" si="128"/>
        <v>42766.626793981486</v>
      </c>
      <c r="T962" s="8" t="str">
        <f t="shared" si="129"/>
        <v>Jan</v>
      </c>
      <c r="U962" s="8" t="str">
        <f t="shared" si="130"/>
        <v>2017</v>
      </c>
      <c r="V962" s="8">
        <f t="shared" si="131"/>
        <v>42808.585127314815</v>
      </c>
      <c r="W962" s="8" t="str">
        <f t="shared" si="132"/>
        <v>Mar</v>
      </c>
      <c r="X962" s="8" t="str">
        <f t="shared" si="133"/>
        <v>2017</v>
      </c>
      <c r="Y962" s="7">
        <f t="shared" si="134"/>
        <v>10</v>
      </c>
    </row>
    <row r="963" spans="1:25" ht="3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6">
        <f t="shared" ref="O963:O1026" si="135">E963/D963*100</f>
        <v>42.188421052631583</v>
      </c>
      <c r="P963" s="10">
        <f t="shared" ref="P963:P1026" si="136">IFERROR(E963/L963,0)</f>
        <v>364.35454545454547</v>
      </c>
      <c r="Q963" t="s">
        <v>8320</v>
      </c>
      <c r="R963" t="s">
        <v>8322</v>
      </c>
      <c r="S963" s="8">
        <f t="shared" ref="S963:S1026" si="137">(((J963/60)/60)/24)+DATE(1970,1,1)</f>
        <v>42740.693692129629</v>
      </c>
      <c r="T963" s="8" t="str">
        <f t="shared" ref="T963:T1026" si="138">TEXT(S963,"MMM")</f>
        <v>Jan</v>
      </c>
      <c r="U963" s="8" t="str">
        <f t="shared" ref="U963:U1026" si="139">TEXT(S963,"YYYY")</f>
        <v>2017</v>
      </c>
      <c r="V963" s="8">
        <f t="shared" ref="V963:V1026" si="140">(((I963/60)/60)/24)+DATE(1970,1,1)</f>
        <v>42786.791666666672</v>
      </c>
      <c r="W963" s="8" t="str">
        <f t="shared" ref="W963:W1026" si="141">TEXT(V963,"MMM")</f>
        <v>Feb</v>
      </c>
      <c r="X963" s="8" t="str">
        <f t="shared" ref="X963:X1026" si="142">TEXT(V963,"YYYY")</f>
        <v>2017</v>
      </c>
      <c r="Y963" s="7">
        <f t="shared" ref="Y963:Y1026" si="143">DAY(V963-S963)</f>
        <v>15</v>
      </c>
    </row>
    <row r="964" spans="1:25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6">
        <f t="shared" si="135"/>
        <v>28.48</v>
      </c>
      <c r="P964" s="10">
        <f t="shared" si="136"/>
        <v>19.243243243243242</v>
      </c>
      <c r="Q964" t="s">
        <v>8320</v>
      </c>
      <c r="R964" t="s">
        <v>8322</v>
      </c>
      <c r="S964" s="8">
        <f t="shared" si="137"/>
        <v>42373.712418981479</v>
      </c>
      <c r="T964" s="8" t="str">
        <f t="shared" si="138"/>
        <v>Jan</v>
      </c>
      <c r="U964" s="8" t="str">
        <f t="shared" si="139"/>
        <v>2016</v>
      </c>
      <c r="V964" s="8">
        <f t="shared" si="140"/>
        <v>42411.712418981479</v>
      </c>
      <c r="W964" s="8" t="str">
        <f t="shared" si="141"/>
        <v>Feb</v>
      </c>
      <c r="X964" s="8" t="str">
        <f t="shared" si="142"/>
        <v>2016</v>
      </c>
      <c r="Y964" s="7">
        <f t="shared" si="143"/>
        <v>7</v>
      </c>
    </row>
    <row r="965" spans="1:25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6">
        <f t="shared" si="135"/>
        <v>1.077142857142857</v>
      </c>
      <c r="P965" s="10">
        <f t="shared" si="136"/>
        <v>41.888888888888886</v>
      </c>
      <c r="Q965" t="s">
        <v>8320</v>
      </c>
      <c r="R965" t="s">
        <v>8322</v>
      </c>
      <c r="S965" s="8">
        <f t="shared" si="137"/>
        <v>42625.635636574079</v>
      </c>
      <c r="T965" s="8" t="str">
        <f t="shared" si="138"/>
        <v>Sep</v>
      </c>
      <c r="U965" s="8" t="str">
        <f t="shared" si="139"/>
        <v>2016</v>
      </c>
      <c r="V965" s="8">
        <f t="shared" si="140"/>
        <v>42660.635636574079</v>
      </c>
      <c r="W965" s="8" t="str">
        <f t="shared" si="141"/>
        <v>Oct</v>
      </c>
      <c r="X965" s="8" t="str">
        <f t="shared" si="142"/>
        <v>2016</v>
      </c>
      <c r="Y965" s="7">
        <f t="shared" si="143"/>
        <v>4</v>
      </c>
    </row>
    <row r="966" spans="1:25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6">
        <f t="shared" si="135"/>
        <v>0.79909090909090907</v>
      </c>
      <c r="P966" s="10">
        <f t="shared" si="136"/>
        <v>30.310344827586206</v>
      </c>
      <c r="Q966" t="s">
        <v>8320</v>
      </c>
      <c r="R966" t="s">
        <v>8322</v>
      </c>
      <c r="S966" s="8">
        <f t="shared" si="137"/>
        <v>42208.628692129627</v>
      </c>
      <c r="T966" s="8" t="str">
        <f t="shared" si="138"/>
        <v>Jul</v>
      </c>
      <c r="U966" s="8" t="str">
        <f t="shared" si="139"/>
        <v>2015</v>
      </c>
      <c r="V966" s="8">
        <f t="shared" si="140"/>
        <v>42248.628692129627</v>
      </c>
      <c r="W966" s="8" t="str">
        <f t="shared" si="141"/>
        <v>Sep</v>
      </c>
      <c r="X966" s="8" t="str">
        <f t="shared" si="142"/>
        <v>2015</v>
      </c>
      <c r="Y966" s="7">
        <f t="shared" si="143"/>
        <v>9</v>
      </c>
    </row>
    <row r="967" spans="1:25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6">
        <f t="shared" si="135"/>
        <v>1.1919999999999999</v>
      </c>
      <c r="P967" s="10">
        <f t="shared" si="136"/>
        <v>49.666666666666664</v>
      </c>
      <c r="Q967" t="s">
        <v>8320</v>
      </c>
      <c r="R967" t="s">
        <v>8322</v>
      </c>
      <c r="S967" s="8">
        <f t="shared" si="137"/>
        <v>42637.016736111109</v>
      </c>
      <c r="T967" s="8" t="str">
        <f t="shared" si="138"/>
        <v>Sep</v>
      </c>
      <c r="U967" s="8" t="str">
        <f t="shared" si="139"/>
        <v>2016</v>
      </c>
      <c r="V967" s="8">
        <f t="shared" si="140"/>
        <v>42669.165972222225</v>
      </c>
      <c r="W967" s="8" t="str">
        <f t="shared" si="141"/>
        <v>Oct</v>
      </c>
      <c r="X967" s="8" t="str">
        <f t="shared" si="142"/>
        <v>2016</v>
      </c>
      <c r="Y967" s="7">
        <f t="shared" si="143"/>
        <v>1</v>
      </c>
    </row>
    <row r="968" spans="1:25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6">
        <f t="shared" si="135"/>
        <v>14.799999999999999</v>
      </c>
      <c r="P968" s="10">
        <f t="shared" si="136"/>
        <v>59.2</v>
      </c>
      <c r="Q968" t="s">
        <v>8320</v>
      </c>
      <c r="R968" t="s">
        <v>8322</v>
      </c>
      <c r="S968" s="8">
        <f t="shared" si="137"/>
        <v>42619.635787037041</v>
      </c>
      <c r="T968" s="8" t="str">
        <f t="shared" si="138"/>
        <v>Sep</v>
      </c>
      <c r="U968" s="8" t="str">
        <f t="shared" si="139"/>
        <v>2016</v>
      </c>
      <c r="V968" s="8">
        <f t="shared" si="140"/>
        <v>42649.635787037041</v>
      </c>
      <c r="W968" s="8" t="str">
        <f t="shared" si="141"/>
        <v>Oct</v>
      </c>
      <c r="X968" s="8" t="str">
        <f t="shared" si="142"/>
        <v>2016</v>
      </c>
      <c r="Y968" s="7">
        <f t="shared" si="143"/>
        <v>30</v>
      </c>
    </row>
    <row r="969" spans="1:25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6">
        <f t="shared" si="135"/>
        <v>17.810000000000002</v>
      </c>
      <c r="P969" s="10">
        <f t="shared" si="136"/>
        <v>43.97530864197531</v>
      </c>
      <c r="Q969" t="s">
        <v>8320</v>
      </c>
      <c r="R969" t="s">
        <v>8322</v>
      </c>
      <c r="S969" s="8">
        <f t="shared" si="137"/>
        <v>42422.254328703704</v>
      </c>
      <c r="T969" s="8" t="str">
        <f t="shared" si="138"/>
        <v>Feb</v>
      </c>
      <c r="U969" s="8" t="str">
        <f t="shared" si="139"/>
        <v>2016</v>
      </c>
      <c r="V969" s="8">
        <f t="shared" si="140"/>
        <v>42482.21266203704</v>
      </c>
      <c r="W969" s="8" t="str">
        <f t="shared" si="141"/>
        <v>Apr</v>
      </c>
      <c r="X969" s="8" t="str">
        <f t="shared" si="142"/>
        <v>2016</v>
      </c>
      <c r="Y969" s="7">
        <f t="shared" si="143"/>
        <v>28</v>
      </c>
    </row>
    <row r="970" spans="1:25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6">
        <f t="shared" si="135"/>
        <v>1.325</v>
      </c>
      <c r="P970" s="10">
        <f t="shared" si="136"/>
        <v>26.5</v>
      </c>
      <c r="Q970" t="s">
        <v>8320</v>
      </c>
      <c r="R970" t="s">
        <v>8322</v>
      </c>
      <c r="S970" s="8">
        <f t="shared" si="137"/>
        <v>41836.847615740742</v>
      </c>
      <c r="T970" s="8" t="str">
        <f t="shared" si="138"/>
        <v>Jul</v>
      </c>
      <c r="U970" s="8" t="str">
        <f t="shared" si="139"/>
        <v>2014</v>
      </c>
      <c r="V970" s="8">
        <f t="shared" si="140"/>
        <v>41866.847615740742</v>
      </c>
      <c r="W970" s="8" t="str">
        <f t="shared" si="141"/>
        <v>Aug</v>
      </c>
      <c r="X970" s="8" t="str">
        <f t="shared" si="142"/>
        <v>2014</v>
      </c>
      <c r="Y970" s="7">
        <f t="shared" si="143"/>
        <v>30</v>
      </c>
    </row>
    <row r="971" spans="1:25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6">
        <f t="shared" si="135"/>
        <v>46.666666666666664</v>
      </c>
      <c r="P971" s="10">
        <f t="shared" si="136"/>
        <v>1272.7272727272727</v>
      </c>
      <c r="Q971" t="s">
        <v>8320</v>
      </c>
      <c r="R971" t="s">
        <v>8322</v>
      </c>
      <c r="S971" s="8">
        <f t="shared" si="137"/>
        <v>42742.30332175926</v>
      </c>
      <c r="T971" s="8" t="str">
        <f t="shared" si="138"/>
        <v>Jan</v>
      </c>
      <c r="U971" s="8" t="str">
        <f t="shared" si="139"/>
        <v>2017</v>
      </c>
      <c r="V971" s="8">
        <f t="shared" si="140"/>
        <v>42775.30332175926</v>
      </c>
      <c r="W971" s="8" t="str">
        <f t="shared" si="141"/>
        <v>Feb</v>
      </c>
      <c r="X971" s="8" t="str">
        <f t="shared" si="142"/>
        <v>2017</v>
      </c>
      <c r="Y971" s="7">
        <f t="shared" si="143"/>
        <v>2</v>
      </c>
    </row>
    <row r="972" spans="1:25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6">
        <f t="shared" si="135"/>
        <v>45.92</v>
      </c>
      <c r="P972" s="10">
        <f t="shared" si="136"/>
        <v>164</v>
      </c>
      <c r="Q972" t="s">
        <v>8320</v>
      </c>
      <c r="R972" t="s">
        <v>8322</v>
      </c>
      <c r="S972" s="8">
        <f t="shared" si="137"/>
        <v>42721.220520833333</v>
      </c>
      <c r="T972" s="8" t="str">
        <f t="shared" si="138"/>
        <v>Dec</v>
      </c>
      <c r="U972" s="8" t="str">
        <f t="shared" si="139"/>
        <v>2016</v>
      </c>
      <c r="V972" s="8">
        <f t="shared" si="140"/>
        <v>42758.207638888889</v>
      </c>
      <c r="W972" s="8" t="str">
        <f t="shared" si="141"/>
        <v>Jan</v>
      </c>
      <c r="X972" s="8" t="str">
        <f t="shared" si="142"/>
        <v>2017</v>
      </c>
      <c r="Y972" s="7">
        <f t="shared" si="143"/>
        <v>5</v>
      </c>
    </row>
    <row r="973" spans="1:25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6">
        <f t="shared" si="135"/>
        <v>0.22599999999999998</v>
      </c>
      <c r="P973" s="10">
        <f t="shared" si="136"/>
        <v>45.2</v>
      </c>
      <c r="Q973" t="s">
        <v>8320</v>
      </c>
      <c r="R973" t="s">
        <v>8322</v>
      </c>
      <c r="S973" s="8">
        <f t="shared" si="137"/>
        <v>42111.709027777775</v>
      </c>
      <c r="T973" s="8" t="str">
        <f t="shared" si="138"/>
        <v>Apr</v>
      </c>
      <c r="U973" s="8" t="str">
        <f t="shared" si="139"/>
        <v>2015</v>
      </c>
      <c r="V973" s="8">
        <f t="shared" si="140"/>
        <v>42156.709027777775</v>
      </c>
      <c r="W973" s="8" t="str">
        <f t="shared" si="141"/>
        <v>Jun</v>
      </c>
      <c r="X973" s="8" t="str">
        <f t="shared" si="142"/>
        <v>2015</v>
      </c>
      <c r="Y973" s="7">
        <f t="shared" si="143"/>
        <v>14</v>
      </c>
    </row>
    <row r="974" spans="1:25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6">
        <f t="shared" si="135"/>
        <v>34.625</v>
      </c>
      <c r="P974" s="10">
        <f t="shared" si="136"/>
        <v>153.88888888888889</v>
      </c>
      <c r="Q974" t="s">
        <v>8320</v>
      </c>
      <c r="R974" t="s">
        <v>8322</v>
      </c>
      <c r="S974" s="8">
        <f t="shared" si="137"/>
        <v>41856.865717592591</v>
      </c>
      <c r="T974" s="8" t="str">
        <f t="shared" si="138"/>
        <v>Aug</v>
      </c>
      <c r="U974" s="8" t="str">
        <f t="shared" si="139"/>
        <v>2014</v>
      </c>
      <c r="V974" s="8">
        <f t="shared" si="140"/>
        <v>41886.290972222225</v>
      </c>
      <c r="W974" s="8" t="str">
        <f t="shared" si="141"/>
        <v>Sep</v>
      </c>
      <c r="X974" s="8" t="str">
        <f t="shared" si="142"/>
        <v>2014</v>
      </c>
      <c r="Y974" s="7">
        <f t="shared" si="143"/>
        <v>29</v>
      </c>
    </row>
    <row r="975" spans="1:25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6">
        <f t="shared" si="135"/>
        <v>2.0549999999999997</v>
      </c>
      <c r="P975" s="10">
        <f t="shared" si="136"/>
        <v>51.375</v>
      </c>
      <c r="Q975" t="s">
        <v>8320</v>
      </c>
      <c r="R975" t="s">
        <v>8322</v>
      </c>
      <c r="S975" s="8">
        <f t="shared" si="137"/>
        <v>42257.014965277776</v>
      </c>
      <c r="T975" s="8" t="str">
        <f t="shared" si="138"/>
        <v>Sep</v>
      </c>
      <c r="U975" s="8" t="str">
        <f t="shared" si="139"/>
        <v>2015</v>
      </c>
      <c r="V975" s="8">
        <f t="shared" si="140"/>
        <v>42317.056631944448</v>
      </c>
      <c r="W975" s="8" t="str">
        <f t="shared" si="141"/>
        <v>Nov</v>
      </c>
      <c r="X975" s="8" t="str">
        <f t="shared" si="142"/>
        <v>2015</v>
      </c>
      <c r="Y975" s="7">
        <f t="shared" si="143"/>
        <v>29</v>
      </c>
    </row>
    <row r="976" spans="1:25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6">
        <f t="shared" si="135"/>
        <v>0.55999999999999994</v>
      </c>
      <c r="P976" s="10">
        <f t="shared" si="136"/>
        <v>93.333333333333329</v>
      </c>
      <c r="Q976" t="s">
        <v>8320</v>
      </c>
      <c r="R976" t="s">
        <v>8322</v>
      </c>
      <c r="S976" s="8">
        <f t="shared" si="137"/>
        <v>42424.749490740738</v>
      </c>
      <c r="T976" s="8" t="str">
        <f t="shared" si="138"/>
        <v>Feb</v>
      </c>
      <c r="U976" s="8" t="str">
        <f t="shared" si="139"/>
        <v>2016</v>
      </c>
      <c r="V976" s="8">
        <f t="shared" si="140"/>
        <v>42454.707824074074</v>
      </c>
      <c r="W976" s="8" t="str">
        <f t="shared" si="141"/>
        <v>Mar</v>
      </c>
      <c r="X976" s="8" t="str">
        <f t="shared" si="142"/>
        <v>2016</v>
      </c>
      <c r="Y976" s="7">
        <f t="shared" si="143"/>
        <v>29</v>
      </c>
    </row>
    <row r="977" spans="1:25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6">
        <f t="shared" si="135"/>
        <v>2.6069999999999998</v>
      </c>
      <c r="P977" s="10">
        <f t="shared" si="136"/>
        <v>108.625</v>
      </c>
      <c r="Q977" t="s">
        <v>8320</v>
      </c>
      <c r="R977" t="s">
        <v>8322</v>
      </c>
      <c r="S977" s="8">
        <f t="shared" si="137"/>
        <v>42489.696585648147</v>
      </c>
      <c r="T977" s="8" t="str">
        <f t="shared" si="138"/>
        <v>Apr</v>
      </c>
      <c r="U977" s="8" t="str">
        <f t="shared" si="139"/>
        <v>2016</v>
      </c>
      <c r="V977" s="8">
        <f t="shared" si="140"/>
        <v>42549.696585648147</v>
      </c>
      <c r="W977" s="8" t="str">
        <f t="shared" si="141"/>
        <v>Jun</v>
      </c>
      <c r="X977" s="8" t="str">
        <f t="shared" si="142"/>
        <v>2016</v>
      </c>
      <c r="Y977" s="7">
        <f t="shared" si="143"/>
        <v>29</v>
      </c>
    </row>
    <row r="978" spans="1:25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6">
        <f t="shared" si="135"/>
        <v>1.9259999999999999</v>
      </c>
      <c r="P978" s="10">
        <f t="shared" si="136"/>
        <v>160.5</v>
      </c>
      <c r="Q978" t="s">
        <v>8320</v>
      </c>
      <c r="R978" t="s">
        <v>8322</v>
      </c>
      <c r="S978" s="8">
        <f t="shared" si="137"/>
        <v>42185.058993055558</v>
      </c>
      <c r="T978" s="8" t="str">
        <f t="shared" si="138"/>
        <v>Jun</v>
      </c>
      <c r="U978" s="8" t="str">
        <f t="shared" si="139"/>
        <v>2015</v>
      </c>
      <c r="V978" s="8">
        <f t="shared" si="140"/>
        <v>42230.058993055558</v>
      </c>
      <c r="W978" s="8" t="str">
        <f t="shared" si="141"/>
        <v>Aug</v>
      </c>
      <c r="X978" s="8" t="str">
        <f t="shared" si="142"/>
        <v>2015</v>
      </c>
      <c r="Y978" s="7">
        <f t="shared" si="143"/>
        <v>14</v>
      </c>
    </row>
    <row r="979" spans="1:25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6">
        <f t="shared" si="135"/>
        <v>33.666666666666664</v>
      </c>
      <c r="P979" s="10">
        <f t="shared" si="136"/>
        <v>75.75</v>
      </c>
      <c r="Q979" t="s">
        <v>8320</v>
      </c>
      <c r="R979" t="s">
        <v>8322</v>
      </c>
      <c r="S979" s="8">
        <f t="shared" si="137"/>
        <v>42391.942094907412</v>
      </c>
      <c r="T979" s="8" t="str">
        <f t="shared" si="138"/>
        <v>Jan</v>
      </c>
      <c r="U979" s="8" t="str">
        <f t="shared" si="139"/>
        <v>2016</v>
      </c>
      <c r="V979" s="8">
        <f t="shared" si="140"/>
        <v>42421.942094907412</v>
      </c>
      <c r="W979" s="8" t="str">
        <f t="shared" si="141"/>
        <v>Feb</v>
      </c>
      <c r="X979" s="8" t="str">
        <f t="shared" si="142"/>
        <v>2016</v>
      </c>
      <c r="Y979" s="7">
        <f t="shared" si="143"/>
        <v>30</v>
      </c>
    </row>
    <row r="980" spans="1:25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6">
        <f t="shared" si="135"/>
        <v>56.263267182990241</v>
      </c>
      <c r="P980" s="10">
        <f t="shared" si="136"/>
        <v>790.83739837398377</v>
      </c>
      <c r="Q980" t="s">
        <v>8320</v>
      </c>
      <c r="R980" t="s">
        <v>8322</v>
      </c>
      <c r="S980" s="8">
        <f t="shared" si="137"/>
        <v>42395.309039351851</v>
      </c>
      <c r="T980" s="8" t="str">
        <f t="shared" si="138"/>
        <v>Jan</v>
      </c>
      <c r="U980" s="8" t="str">
        <f t="shared" si="139"/>
        <v>2016</v>
      </c>
      <c r="V980" s="8">
        <f t="shared" si="140"/>
        <v>42425.309039351851</v>
      </c>
      <c r="W980" s="8" t="str">
        <f t="shared" si="141"/>
        <v>Feb</v>
      </c>
      <c r="X980" s="8" t="str">
        <f t="shared" si="142"/>
        <v>2016</v>
      </c>
      <c r="Y980" s="7">
        <f t="shared" si="143"/>
        <v>30</v>
      </c>
    </row>
    <row r="981" spans="1:25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6">
        <f t="shared" si="135"/>
        <v>82.817599999999999</v>
      </c>
      <c r="P981" s="10">
        <f t="shared" si="136"/>
        <v>301.93916666666667</v>
      </c>
      <c r="Q981" t="s">
        <v>8320</v>
      </c>
      <c r="R981" t="s">
        <v>8322</v>
      </c>
      <c r="S981" s="8">
        <f t="shared" si="137"/>
        <v>42506.416990740734</v>
      </c>
      <c r="T981" s="8" t="str">
        <f t="shared" si="138"/>
        <v>May</v>
      </c>
      <c r="U981" s="8" t="str">
        <f t="shared" si="139"/>
        <v>2016</v>
      </c>
      <c r="V981" s="8">
        <f t="shared" si="140"/>
        <v>42541.790972222225</v>
      </c>
      <c r="W981" s="8" t="str">
        <f t="shared" si="141"/>
        <v>Jun</v>
      </c>
      <c r="X981" s="8" t="str">
        <f t="shared" si="142"/>
        <v>2016</v>
      </c>
      <c r="Y981" s="7">
        <f t="shared" si="143"/>
        <v>4</v>
      </c>
    </row>
    <row r="982" spans="1:25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6">
        <f t="shared" si="135"/>
        <v>14.860000000000001</v>
      </c>
      <c r="P982" s="10">
        <f t="shared" si="136"/>
        <v>47.935483870967744</v>
      </c>
      <c r="Q982" t="s">
        <v>8320</v>
      </c>
      <c r="R982" t="s">
        <v>8322</v>
      </c>
      <c r="S982" s="8">
        <f t="shared" si="137"/>
        <v>41928.904189814813</v>
      </c>
      <c r="T982" s="8" t="str">
        <f t="shared" si="138"/>
        <v>Oct</v>
      </c>
      <c r="U982" s="8" t="str">
        <f t="shared" si="139"/>
        <v>2014</v>
      </c>
      <c r="V982" s="8">
        <f t="shared" si="140"/>
        <v>41973.945856481485</v>
      </c>
      <c r="W982" s="8" t="str">
        <f t="shared" si="141"/>
        <v>Nov</v>
      </c>
      <c r="X982" s="8" t="str">
        <f t="shared" si="142"/>
        <v>2014</v>
      </c>
      <c r="Y982" s="7">
        <f t="shared" si="143"/>
        <v>14</v>
      </c>
    </row>
    <row r="983" spans="1:25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6">
        <f t="shared" si="135"/>
        <v>1.2375123751237513E-2</v>
      </c>
      <c r="P983" s="10">
        <f t="shared" si="136"/>
        <v>2.75</v>
      </c>
      <c r="Q983" t="s">
        <v>8320</v>
      </c>
      <c r="R983" t="s">
        <v>8322</v>
      </c>
      <c r="S983" s="8">
        <f t="shared" si="137"/>
        <v>41830.947013888886</v>
      </c>
      <c r="T983" s="8" t="str">
        <f t="shared" si="138"/>
        <v>Jul</v>
      </c>
      <c r="U983" s="8" t="str">
        <f t="shared" si="139"/>
        <v>2014</v>
      </c>
      <c r="V983" s="8">
        <f t="shared" si="140"/>
        <v>41860.947013888886</v>
      </c>
      <c r="W983" s="8" t="str">
        <f t="shared" si="141"/>
        <v>Aug</v>
      </c>
      <c r="X983" s="8" t="str">
        <f t="shared" si="142"/>
        <v>2014</v>
      </c>
      <c r="Y983" s="7">
        <f t="shared" si="143"/>
        <v>30</v>
      </c>
    </row>
    <row r="984" spans="1:25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6">
        <f t="shared" si="135"/>
        <v>1.7142857142857144E-2</v>
      </c>
      <c r="P984" s="10">
        <f t="shared" si="136"/>
        <v>1</v>
      </c>
      <c r="Q984" t="s">
        <v>8320</v>
      </c>
      <c r="R984" t="s">
        <v>8322</v>
      </c>
      <c r="S984" s="8">
        <f t="shared" si="137"/>
        <v>42615.753310185188</v>
      </c>
      <c r="T984" s="8" t="str">
        <f t="shared" si="138"/>
        <v>Sep</v>
      </c>
      <c r="U984" s="8" t="str">
        <f t="shared" si="139"/>
        <v>2016</v>
      </c>
      <c r="V984" s="8">
        <f t="shared" si="140"/>
        <v>42645.753310185188</v>
      </c>
      <c r="W984" s="8" t="str">
        <f t="shared" si="141"/>
        <v>Oct</v>
      </c>
      <c r="X984" s="8" t="str">
        <f t="shared" si="142"/>
        <v>2016</v>
      </c>
      <c r="Y984" s="7">
        <f t="shared" si="143"/>
        <v>30</v>
      </c>
    </row>
    <row r="985" spans="1:25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6">
        <f t="shared" si="135"/>
        <v>29.506136117214709</v>
      </c>
      <c r="P985" s="10">
        <f t="shared" si="136"/>
        <v>171.79329608938548</v>
      </c>
      <c r="Q985" t="s">
        <v>8320</v>
      </c>
      <c r="R985" t="s">
        <v>8322</v>
      </c>
      <c r="S985" s="8">
        <f t="shared" si="137"/>
        <v>42574.667650462965</v>
      </c>
      <c r="T985" s="8" t="str">
        <f t="shared" si="138"/>
        <v>Jul</v>
      </c>
      <c r="U985" s="8" t="str">
        <f t="shared" si="139"/>
        <v>2016</v>
      </c>
      <c r="V985" s="8">
        <f t="shared" si="140"/>
        <v>42605.870833333334</v>
      </c>
      <c r="W985" s="8" t="str">
        <f t="shared" si="141"/>
        <v>Aug</v>
      </c>
      <c r="X985" s="8" t="str">
        <f t="shared" si="142"/>
        <v>2016</v>
      </c>
      <c r="Y985" s="7">
        <f t="shared" si="143"/>
        <v>31</v>
      </c>
    </row>
    <row r="986" spans="1:25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6">
        <f t="shared" si="135"/>
        <v>1.06</v>
      </c>
      <c r="P986" s="10">
        <f t="shared" si="136"/>
        <v>35.333333333333336</v>
      </c>
      <c r="Q986" t="s">
        <v>8320</v>
      </c>
      <c r="R986" t="s">
        <v>8322</v>
      </c>
      <c r="S986" s="8">
        <f t="shared" si="137"/>
        <v>42061.11583333333</v>
      </c>
      <c r="T986" s="8" t="str">
        <f t="shared" si="138"/>
        <v>Feb</v>
      </c>
      <c r="U986" s="8" t="str">
        <f t="shared" si="139"/>
        <v>2015</v>
      </c>
      <c r="V986" s="8">
        <f t="shared" si="140"/>
        <v>42091.074166666673</v>
      </c>
      <c r="W986" s="8" t="str">
        <f t="shared" si="141"/>
        <v>Mar</v>
      </c>
      <c r="X986" s="8" t="str">
        <f t="shared" si="142"/>
        <v>2015</v>
      </c>
      <c r="Y986" s="7">
        <f t="shared" si="143"/>
        <v>29</v>
      </c>
    </row>
    <row r="987" spans="1:25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6">
        <f t="shared" si="135"/>
        <v>6.293333333333333</v>
      </c>
      <c r="P987" s="10">
        <f t="shared" si="136"/>
        <v>82.086956521739125</v>
      </c>
      <c r="Q987" t="s">
        <v>8320</v>
      </c>
      <c r="R987" t="s">
        <v>8322</v>
      </c>
      <c r="S987" s="8">
        <f t="shared" si="137"/>
        <v>42339.967708333337</v>
      </c>
      <c r="T987" s="8" t="str">
        <f t="shared" si="138"/>
        <v>Dec</v>
      </c>
      <c r="U987" s="8" t="str">
        <f t="shared" si="139"/>
        <v>2015</v>
      </c>
      <c r="V987" s="8">
        <f t="shared" si="140"/>
        <v>42369.958333333328</v>
      </c>
      <c r="W987" s="8" t="str">
        <f t="shared" si="141"/>
        <v>Dec</v>
      </c>
      <c r="X987" s="8" t="str">
        <f t="shared" si="142"/>
        <v>2015</v>
      </c>
      <c r="Y987" s="7">
        <f t="shared" si="143"/>
        <v>29</v>
      </c>
    </row>
    <row r="988" spans="1:25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6">
        <f t="shared" si="135"/>
        <v>12.75</v>
      </c>
      <c r="P988" s="10">
        <f t="shared" si="136"/>
        <v>110.8695652173913</v>
      </c>
      <c r="Q988" t="s">
        <v>8320</v>
      </c>
      <c r="R988" t="s">
        <v>8322</v>
      </c>
      <c r="S988" s="8">
        <f t="shared" si="137"/>
        <v>42324.767361111109</v>
      </c>
      <c r="T988" s="8" t="str">
        <f t="shared" si="138"/>
        <v>Nov</v>
      </c>
      <c r="U988" s="8" t="str">
        <f t="shared" si="139"/>
        <v>2015</v>
      </c>
      <c r="V988" s="8">
        <f t="shared" si="140"/>
        <v>42379</v>
      </c>
      <c r="W988" s="8" t="str">
        <f t="shared" si="141"/>
        <v>Jan</v>
      </c>
      <c r="X988" s="8" t="str">
        <f t="shared" si="142"/>
        <v>2016</v>
      </c>
      <c r="Y988" s="7">
        <f t="shared" si="143"/>
        <v>23</v>
      </c>
    </row>
    <row r="989" spans="1:25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6">
        <f t="shared" si="135"/>
        <v>13.22</v>
      </c>
      <c r="P989" s="10">
        <f t="shared" si="136"/>
        <v>161.21951219512195</v>
      </c>
      <c r="Q989" t="s">
        <v>8320</v>
      </c>
      <c r="R989" t="s">
        <v>8322</v>
      </c>
      <c r="S989" s="8">
        <f t="shared" si="137"/>
        <v>41773.294560185182</v>
      </c>
      <c r="T989" s="8" t="str">
        <f t="shared" si="138"/>
        <v>May</v>
      </c>
      <c r="U989" s="8" t="str">
        <f t="shared" si="139"/>
        <v>2014</v>
      </c>
      <c r="V989" s="8">
        <f t="shared" si="140"/>
        <v>41813.294560185182</v>
      </c>
      <c r="W989" s="8" t="str">
        <f t="shared" si="141"/>
        <v>Jun</v>
      </c>
      <c r="X989" s="8" t="str">
        <f t="shared" si="142"/>
        <v>2014</v>
      </c>
      <c r="Y989" s="7">
        <f t="shared" si="143"/>
        <v>9</v>
      </c>
    </row>
    <row r="990" spans="1:25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6">
        <f t="shared" si="135"/>
        <v>0</v>
      </c>
      <c r="P990" s="10">
        <f t="shared" si="136"/>
        <v>0</v>
      </c>
      <c r="Q990" t="s">
        <v>8320</v>
      </c>
      <c r="R990" t="s">
        <v>8322</v>
      </c>
      <c r="S990" s="8">
        <f t="shared" si="137"/>
        <v>42614.356770833328</v>
      </c>
      <c r="T990" s="8" t="str">
        <f t="shared" si="138"/>
        <v>Sep</v>
      </c>
      <c r="U990" s="8" t="str">
        <f t="shared" si="139"/>
        <v>2016</v>
      </c>
      <c r="V990" s="8">
        <f t="shared" si="140"/>
        <v>42644.356770833328</v>
      </c>
      <c r="W990" s="8" t="str">
        <f t="shared" si="141"/>
        <v>Oct</v>
      </c>
      <c r="X990" s="8" t="str">
        <f t="shared" si="142"/>
        <v>2016</v>
      </c>
      <c r="Y990" s="7">
        <f t="shared" si="143"/>
        <v>30</v>
      </c>
    </row>
    <row r="991" spans="1:25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6">
        <f t="shared" si="135"/>
        <v>16.77</v>
      </c>
      <c r="P991" s="10">
        <f t="shared" si="136"/>
        <v>52.40625</v>
      </c>
      <c r="Q991" t="s">
        <v>8320</v>
      </c>
      <c r="R991" t="s">
        <v>8322</v>
      </c>
      <c r="S991" s="8">
        <f t="shared" si="137"/>
        <v>42611.933969907404</v>
      </c>
      <c r="T991" s="8" t="str">
        <f t="shared" si="138"/>
        <v>Aug</v>
      </c>
      <c r="U991" s="8" t="str">
        <f t="shared" si="139"/>
        <v>2016</v>
      </c>
      <c r="V991" s="8">
        <f t="shared" si="140"/>
        <v>42641.933969907404</v>
      </c>
      <c r="W991" s="8" t="str">
        <f t="shared" si="141"/>
        <v>Sep</v>
      </c>
      <c r="X991" s="8" t="str">
        <f t="shared" si="142"/>
        <v>2016</v>
      </c>
      <c r="Y991" s="7">
        <f t="shared" si="143"/>
        <v>30</v>
      </c>
    </row>
    <row r="992" spans="1:25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6">
        <f t="shared" si="135"/>
        <v>0.104</v>
      </c>
      <c r="P992" s="10">
        <f t="shared" si="136"/>
        <v>13</v>
      </c>
      <c r="Q992" t="s">
        <v>8320</v>
      </c>
      <c r="R992" t="s">
        <v>8322</v>
      </c>
      <c r="S992" s="8">
        <f t="shared" si="137"/>
        <v>41855.784305555557</v>
      </c>
      <c r="T992" s="8" t="str">
        <f t="shared" si="138"/>
        <v>Aug</v>
      </c>
      <c r="U992" s="8" t="str">
        <f t="shared" si="139"/>
        <v>2014</v>
      </c>
      <c r="V992" s="8">
        <f t="shared" si="140"/>
        <v>41885.784305555557</v>
      </c>
      <c r="W992" s="8" t="str">
        <f t="shared" si="141"/>
        <v>Sep</v>
      </c>
      <c r="X992" s="8" t="str">
        <f t="shared" si="142"/>
        <v>2014</v>
      </c>
      <c r="Y992" s="7">
        <f t="shared" si="143"/>
        <v>30</v>
      </c>
    </row>
    <row r="993" spans="1:25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6">
        <f t="shared" si="135"/>
        <v>4.24</v>
      </c>
      <c r="P993" s="10">
        <f t="shared" si="136"/>
        <v>30.285714285714285</v>
      </c>
      <c r="Q993" t="s">
        <v>8320</v>
      </c>
      <c r="R993" t="s">
        <v>8322</v>
      </c>
      <c r="S993" s="8">
        <f t="shared" si="137"/>
        <v>42538.75680555556</v>
      </c>
      <c r="T993" s="8" t="str">
        <f t="shared" si="138"/>
        <v>Jun</v>
      </c>
      <c r="U993" s="8" t="str">
        <f t="shared" si="139"/>
        <v>2016</v>
      </c>
      <c r="V993" s="8">
        <f t="shared" si="140"/>
        <v>42563.785416666666</v>
      </c>
      <c r="W993" s="8" t="str">
        <f t="shared" si="141"/>
        <v>Jul</v>
      </c>
      <c r="X993" s="8" t="str">
        <f t="shared" si="142"/>
        <v>2016</v>
      </c>
      <c r="Y993" s="7">
        <f t="shared" si="143"/>
        <v>25</v>
      </c>
    </row>
    <row r="994" spans="1:25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6">
        <f t="shared" si="135"/>
        <v>0.46699999999999997</v>
      </c>
      <c r="P994" s="10">
        <f t="shared" si="136"/>
        <v>116.75</v>
      </c>
      <c r="Q994" t="s">
        <v>8320</v>
      </c>
      <c r="R994" t="s">
        <v>8322</v>
      </c>
      <c r="S994" s="8">
        <f t="shared" si="137"/>
        <v>42437.924988425926</v>
      </c>
      <c r="T994" s="8" t="str">
        <f t="shared" si="138"/>
        <v>Mar</v>
      </c>
      <c r="U994" s="8" t="str">
        <f t="shared" si="139"/>
        <v>2016</v>
      </c>
      <c r="V994" s="8">
        <f t="shared" si="140"/>
        <v>42497.883321759262</v>
      </c>
      <c r="W994" s="8" t="str">
        <f t="shared" si="141"/>
        <v>May</v>
      </c>
      <c r="X994" s="8" t="str">
        <f t="shared" si="142"/>
        <v>2016</v>
      </c>
      <c r="Y994" s="7">
        <f t="shared" si="143"/>
        <v>28</v>
      </c>
    </row>
    <row r="995" spans="1:25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6">
        <f t="shared" si="135"/>
        <v>25.087142857142858</v>
      </c>
      <c r="P995" s="10">
        <f t="shared" si="136"/>
        <v>89.59693877551021</v>
      </c>
      <c r="Q995" t="s">
        <v>8320</v>
      </c>
      <c r="R995" t="s">
        <v>8322</v>
      </c>
      <c r="S995" s="8">
        <f t="shared" si="137"/>
        <v>42652.964907407411</v>
      </c>
      <c r="T995" s="8" t="str">
        <f t="shared" si="138"/>
        <v>Oct</v>
      </c>
      <c r="U995" s="8" t="str">
        <f t="shared" si="139"/>
        <v>2016</v>
      </c>
      <c r="V995" s="8">
        <f t="shared" si="140"/>
        <v>42686.208333333328</v>
      </c>
      <c r="W995" s="8" t="str">
        <f t="shared" si="141"/>
        <v>Nov</v>
      </c>
      <c r="X995" s="8" t="str">
        <f t="shared" si="142"/>
        <v>2016</v>
      </c>
      <c r="Y995" s="7">
        <f t="shared" si="143"/>
        <v>2</v>
      </c>
    </row>
    <row r="996" spans="1:25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6">
        <f t="shared" si="135"/>
        <v>2.3345000000000002</v>
      </c>
      <c r="P996" s="10">
        <f t="shared" si="136"/>
        <v>424.45454545454544</v>
      </c>
      <c r="Q996" t="s">
        <v>8320</v>
      </c>
      <c r="R996" t="s">
        <v>8322</v>
      </c>
      <c r="S996" s="8">
        <f t="shared" si="137"/>
        <v>41921.263078703705</v>
      </c>
      <c r="T996" s="8" t="str">
        <f t="shared" si="138"/>
        <v>Oct</v>
      </c>
      <c r="U996" s="8" t="str">
        <f t="shared" si="139"/>
        <v>2014</v>
      </c>
      <c r="V996" s="8">
        <f t="shared" si="140"/>
        <v>41973.957638888889</v>
      </c>
      <c r="W996" s="8" t="str">
        <f t="shared" si="141"/>
        <v>Nov</v>
      </c>
      <c r="X996" s="8" t="str">
        <f t="shared" si="142"/>
        <v>2014</v>
      </c>
      <c r="Y996" s="7">
        <f t="shared" si="143"/>
        <v>21</v>
      </c>
    </row>
    <row r="997" spans="1:25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6">
        <f t="shared" si="135"/>
        <v>7.26</v>
      </c>
      <c r="P997" s="10">
        <f t="shared" si="136"/>
        <v>80.666666666666671</v>
      </c>
      <c r="Q997" t="s">
        <v>8320</v>
      </c>
      <c r="R997" t="s">
        <v>8322</v>
      </c>
      <c r="S997" s="8">
        <f t="shared" si="137"/>
        <v>41947.940740740742</v>
      </c>
      <c r="T997" s="8" t="str">
        <f t="shared" si="138"/>
        <v>Nov</v>
      </c>
      <c r="U997" s="8" t="str">
        <f t="shared" si="139"/>
        <v>2014</v>
      </c>
      <c r="V997" s="8">
        <f t="shared" si="140"/>
        <v>41972.666666666672</v>
      </c>
      <c r="W997" s="8" t="str">
        <f t="shared" si="141"/>
        <v>Nov</v>
      </c>
      <c r="X997" s="8" t="str">
        <f t="shared" si="142"/>
        <v>2014</v>
      </c>
      <c r="Y997" s="7">
        <f t="shared" si="143"/>
        <v>24</v>
      </c>
    </row>
    <row r="998" spans="1:25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6">
        <f t="shared" si="135"/>
        <v>1.625</v>
      </c>
      <c r="P998" s="10">
        <f t="shared" si="136"/>
        <v>13</v>
      </c>
      <c r="Q998" t="s">
        <v>8320</v>
      </c>
      <c r="R998" t="s">
        <v>8322</v>
      </c>
      <c r="S998" s="8">
        <f t="shared" si="137"/>
        <v>41817.866435185184</v>
      </c>
      <c r="T998" s="8" t="str">
        <f t="shared" si="138"/>
        <v>Jun</v>
      </c>
      <c r="U998" s="8" t="str">
        <f t="shared" si="139"/>
        <v>2014</v>
      </c>
      <c r="V998" s="8">
        <f t="shared" si="140"/>
        <v>41847.643750000003</v>
      </c>
      <c r="W998" s="8" t="str">
        <f t="shared" si="141"/>
        <v>Jul</v>
      </c>
      <c r="X998" s="8" t="str">
        <f t="shared" si="142"/>
        <v>2014</v>
      </c>
      <c r="Y998" s="7">
        <f t="shared" si="143"/>
        <v>29</v>
      </c>
    </row>
    <row r="999" spans="1:25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6">
        <f t="shared" si="135"/>
        <v>1.3</v>
      </c>
      <c r="P999" s="10">
        <f t="shared" si="136"/>
        <v>8.125</v>
      </c>
      <c r="Q999" t="s">
        <v>8320</v>
      </c>
      <c r="R999" t="s">
        <v>8322</v>
      </c>
      <c r="S999" s="8">
        <f t="shared" si="137"/>
        <v>41941.10297453704</v>
      </c>
      <c r="T999" s="8" t="str">
        <f t="shared" si="138"/>
        <v>Oct</v>
      </c>
      <c r="U999" s="8" t="str">
        <f t="shared" si="139"/>
        <v>2014</v>
      </c>
      <c r="V999" s="8">
        <f t="shared" si="140"/>
        <v>41971.144641203704</v>
      </c>
      <c r="W999" s="8" t="str">
        <f t="shared" si="141"/>
        <v>Nov</v>
      </c>
      <c r="X999" s="8" t="str">
        <f t="shared" si="142"/>
        <v>2014</v>
      </c>
      <c r="Y999" s="7">
        <f t="shared" si="143"/>
        <v>30</v>
      </c>
    </row>
    <row r="1000" spans="1:25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6">
        <f t="shared" si="135"/>
        <v>58.558333333333337</v>
      </c>
      <c r="P1000" s="10">
        <f t="shared" si="136"/>
        <v>153.42794759825327</v>
      </c>
      <c r="Q1000" t="s">
        <v>8320</v>
      </c>
      <c r="R1000" t="s">
        <v>8322</v>
      </c>
      <c r="S1000" s="8">
        <f t="shared" si="137"/>
        <v>42282.168993055559</v>
      </c>
      <c r="T1000" s="8" t="str">
        <f t="shared" si="138"/>
        <v>Oct</v>
      </c>
      <c r="U1000" s="8" t="str">
        <f t="shared" si="139"/>
        <v>2015</v>
      </c>
      <c r="V1000" s="8">
        <f t="shared" si="140"/>
        <v>42327.210659722223</v>
      </c>
      <c r="W1000" s="8" t="str">
        <f t="shared" si="141"/>
        <v>Nov</v>
      </c>
      <c r="X1000" s="8" t="str">
        <f t="shared" si="142"/>
        <v>2015</v>
      </c>
      <c r="Y1000" s="7">
        <f t="shared" si="143"/>
        <v>14</v>
      </c>
    </row>
    <row r="1001" spans="1:25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6">
        <f t="shared" si="135"/>
        <v>7.7886666666666677</v>
      </c>
      <c r="P1001" s="10">
        <f t="shared" si="136"/>
        <v>292.07499999999999</v>
      </c>
      <c r="Q1001" t="s">
        <v>8320</v>
      </c>
      <c r="R1001" t="s">
        <v>8322</v>
      </c>
      <c r="S1001" s="8">
        <f t="shared" si="137"/>
        <v>41926.29965277778</v>
      </c>
      <c r="T1001" s="8" t="str">
        <f t="shared" si="138"/>
        <v>Oct</v>
      </c>
      <c r="U1001" s="8" t="str">
        <f t="shared" si="139"/>
        <v>2014</v>
      </c>
      <c r="V1001" s="8">
        <f t="shared" si="140"/>
        <v>41956.334722222222</v>
      </c>
      <c r="W1001" s="8" t="str">
        <f t="shared" si="141"/>
        <v>Nov</v>
      </c>
      <c r="X1001" s="8" t="str">
        <f t="shared" si="142"/>
        <v>2014</v>
      </c>
      <c r="Y1001" s="7">
        <f t="shared" si="143"/>
        <v>30</v>
      </c>
    </row>
    <row r="1002" spans="1:25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6">
        <f t="shared" si="135"/>
        <v>2.2157147647256061</v>
      </c>
      <c r="P1002" s="10">
        <f t="shared" si="136"/>
        <v>3304</v>
      </c>
      <c r="Q1002" t="s">
        <v>8320</v>
      </c>
      <c r="R1002" t="s">
        <v>8322</v>
      </c>
      <c r="S1002" s="8">
        <f t="shared" si="137"/>
        <v>42749.059722222228</v>
      </c>
      <c r="T1002" s="8" t="str">
        <f t="shared" si="138"/>
        <v>Jan</v>
      </c>
      <c r="U1002" s="8" t="str">
        <f t="shared" si="139"/>
        <v>2017</v>
      </c>
      <c r="V1002" s="8">
        <f t="shared" si="140"/>
        <v>42809.018055555556</v>
      </c>
      <c r="W1002" s="8" t="str">
        <f t="shared" si="141"/>
        <v>Mar</v>
      </c>
      <c r="X1002" s="8" t="str">
        <f t="shared" si="142"/>
        <v>2017</v>
      </c>
      <c r="Y1002" s="7">
        <f t="shared" si="143"/>
        <v>28</v>
      </c>
    </row>
    <row r="1003" spans="1:25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6">
        <f t="shared" si="135"/>
        <v>104</v>
      </c>
      <c r="P1003" s="10">
        <f t="shared" si="136"/>
        <v>1300</v>
      </c>
      <c r="Q1003" t="s">
        <v>8320</v>
      </c>
      <c r="R1003" t="s">
        <v>8322</v>
      </c>
      <c r="S1003" s="8">
        <f t="shared" si="137"/>
        <v>42720.720057870371</v>
      </c>
      <c r="T1003" s="8" t="str">
        <f t="shared" si="138"/>
        <v>Dec</v>
      </c>
      <c r="U1003" s="8" t="str">
        <f t="shared" si="139"/>
        <v>2016</v>
      </c>
      <c r="V1003" s="8">
        <f t="shared" si="140"/>
        <v>42765.720057870371</v>
      </c>
      <c r="W1003" s="8" t="str">
        <f t="shared" si="141"/>
        <v>Jan</v>
      </c>
      <c r="X1003" s="8" t="str">
        <f t="shared" si="142"/>
        <v>2017</v>
      </c>
      <c r="Y1003" s="7">
        <f t="shared" si="143"/>
        <v>14</v>
      </c>
    </row>
    <row r="1004" spans="1:25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6">
        <f t="shared" si="135"/>
        <v>29.6029602960296</v>
      </c>
      <c r="P1004" s="10">
        <f t="shared" si="136"/>
        <v>134.54545454545453</v>
      </c>
      <c r="Q1004" t="s">
        <v>8320</v>
      </c>
      <c r="R1004" t="s">
        <v>8322</v>
      </c>
      <c r="S1004" s="8">
        <f t="shared" si="137"/>
        <v>42325.684189814812</v>
      </c>
      <c r="T1004" s="8" t="str">
        <f t="shared" si="138"/>
        <v>Nov</v>
      </c>
      <c r="U1004" s="8" t="str">
        <f t="shared" si="139"/>
        <v>2015</v>
      </c>
      <c r="V1004" s="8">
        <f t="shared" si="140"/>
        <v>42355.249305555553</v>
      </c>
      <c r="W1004" s="8" t="str">
        <f t="shared" si="141"/>
        <v>Dec</v>
      </c>
      <c r="X1004" s="8" t="str">
        <f t="shared" si="142"/>
        <v>2015</v>
      </c>
      <c r="Y1004" s="7">
        <f t="shared" si="143"/>
        <v>29</v>
      </c>
    </row>
    <row r="1005" spans="1:25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6">
        <f t="shared" si="135"/>
        <v>16.055</v>
      </c>
      <c r="P1005" s="10">
        <f t="shared" si="136"/>
        <v>214.06666666666666</v>
      </c>
      <c r="Q1005" t="s">
        <v>8320</v>
      </c>
      <c r="R1005" t="s">
        <v>8322</v>
      </c>
      <c r="S1005" s="8">
        <f t="shared" si="137"/>
        <v>42780.709039351852</v>
      </c>
      <c r="T1005" s="8" t="str">
        <f t="shared" si="138"/>
        <v>Feb</v>
      </c>
      <c r="U1005" s="8" t="str">
        <f t="shared" si="139"/>
        <v>2017</v>
      </c>
      <c r="V1005" s="8">
        <f t="shared" si="140"/>
        <v>42810.667372685188</v>
      </c>
      <c r="W1005" s="8" t="str">
        <f t="shared" si="141"/>
        <v>Mar</v>
      </c>
      <c r="X1005" s="8" t="str">
        <f t="shared" si="142"/>
        <v>2017</v>
      </c>
      <c r="Y1005" s="7">
        <f t="shared" si="143"/>
        <v>29</v>
      </c>
    </row>
    <row r="1006" spans="1:25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6">
        <f t="shared" si="135"/>
        <v>82.207999999999998</v>
      </c>
      <c r="P1006" s="10">
        <f t="shared" si="136"/>
        <v>216.33684210526314</v>
      </c>
      <c r="Q1006" t="s">
        <v>8320</v>
      </c>
      <c r="R1006" t="s">
        <v>8322</v>
      </c>
      <c r="S1006" s="8">
        <f t="shared" si="137"/>
        <v>42388.708645833336</v>
      </c>
      <c r="T1006" s="8" t="str">
        <f t="shared" si="138"/>
        <v>Jan</v>
      </c>
      <c r="U1006" s="8" t="str">
        <f t="shared" si="139"/>
        <v>2016</v>
      </c>
      <c r="V1006" s="8">
        <f t="shared" si="140"/>
        <v>42418.708645833336</v>
      </c>
      <c r="W1006" s="8" t="str">
        <f t="shared" si="141"/>
        <v>Feb</v>
      </c>
      <c r="X1006" s="8" t="str">
        <f t="shared" si="142"/>
        <v>2016</v>
      </c>
      <c r="Y1006" s="7">
        <f t="shared" si="143"/>
        <v>30</v>
      </c>
    </row>
    <row r="1007" spans="1:25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6">
        <f t="shared" si="135"/>
        <v>75.051000000000002</v>
      </c>
      <c r="P1007" s="10">
        <f t="shared" si="136"/>
        <v>932.31055900621118</v>
      </c>
      <c r="Q1007" t="s">
        <v>8320</v>
      </c>
      <c r="R1007" t="s">
        <v>8322</v>
      </c>
      <c r="S1007" s="8">
        <f t="shared" si="137"/>
        <v>42276.624803240738</v>
      </c>
      <c r="T1007" s="8" t="str">
        <f t="shared" si="138"/>
        <v>Sep</v>
      </c>
      <c r="U1007" s="8" t="str">
        <f t="shared" si="139"/>
        <v>2015</v>
      </c>
      <c r="V1007" s="8">
        <f t="shared" si="140"/>
        <v>42307.624803240738</v>
      </c>
      <c r="W1007" s="8" t="str">
        <f t="shared" si="141"/>
        <v>Oct</v>
      </c>
      <c r="X1007" s="8" t="str">
        <f t="shared" si="142"/>
        <v>2015</v>
      </c>
      <c r="Y1007" s="7">
        <f t="shared" si="143"/>
        <v>31</v>
      </c>
    </row>
    <row r="1008" spans="1:25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6">
        <f t="shared" si="135"/>
        <v>5.8500000000000005</v>
      </c>
      <c r="P1008" s="10">
        <f t="shared" si="136"/>
        <v>29.25</v>
      </c>
      <c r="Q1008" t="s">
        <v>8320</v>
      </c>
      <c r="R1008" t="s">
        <v>8322</v>
      </c>
      <c r="S1008" s="8">
        <f t="shared" si="137"/>
        <v>41977.040185185186</v>
      </c>
      <c r="T1008" s="8" t="str">
        <f t="shared" si="138"/>
        <v>Dec</v>
      </c>
      <c r="U1008" s="8" t="str">
        <f t="shared" si="139"/>
        <v>2014</v>
      </c>
      <c r="V1008" s="8">
        <f t="shared" si="140"/>
        <v>41985.299305555556</v>
      </c>
      <c r="W1008" s="8" t="str">
        <f t="shared" si="141"/>
        <v>Dec</v>
      </c>
      <c r="X1008" s="8" t="str">
        <f t="shared" si="142"/>
        <v>2014</v>
      </c>
      <c r="Y1008" s="7">
        <f t="shared" si="143"/>
        <v>8</v>
      </c>
    </row>
    <row r="1009" spans="1:25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6">
        <f t="shared" si="135"/>
        <v>44.32</v>
      </c>
      <c r="P1009" s="10">
        <f t="shared" si="136"/>
        <v>174.94736842105263</v>
      </c>
      <c r="Q1009" t="s">
        <v>8320</v>
      </c>
      <c r="R1009" t="s">
        <v>8322</v>
      </c>
      <c r="S1009" s="8">
        <f t="shared" si="137"/>
        <v>42676.583599537036</v>
      </c>
      <c r="T1009" s="8" t="str">
        <f t="shared" si="138"/>
        <v>Nov</v>
      </c>
      <c r="U1009" s="8" t="str">
        <f t="shared" si="139"/>
        <v>2016</v>
      </c>
      <c r="V1009" s="8">
        <f t="shared" si="140"/>
        <v>42718.6252662037</v>
      </c>
      <c r="W1009" s="8" t="str">
        <f t="shared" si="141"/>
        <v>Dec</v>
      </c>
      <c r="X1009" s="8" t="str">
        <f t="shared" si="142"/>
        <v>2016</v>
      </c>
      <c r="Y1009" s="7">
        <f t="shared" si="143"/>
        <v>11</v>
      </c>
    </row>
    <row r="1010" spans="1:25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6">
        <f t="shared" si="135"/>
        <v>0.26737967914438499</v>
      </c>
      <c r="P1010" s="10">
        <f t="shared" si="136"/>
        <v>250</v>
      </c>
      <c r="Q1010" t="s">
        <v>8320</v>
      </c>
      <c r="R1010" t="s">
        <v>8322</v>
      </c>
      <c r="S1010" s="8">
        <f t="shared" si="137"/>
        <v>42702.809201388889</v>
      </c>
      <c r="T1010" s="8" t="str">
        <f t="shared" si="138"/>
        <v>Nov</v>
      </c>
      <c r="U1010" s="8" t="str">
        <f t="shared" si="139"/>
        <v>2016</v>
      </c>
      <c r="V1010" s="8">
        <f t="shared" si="140"/>
        <v>42732.809201388889</v>
      </c>
      <c r="W1010" s="8" t="str">
        <f t="shared" si="141"/>
        <v>Dec</v>
      </c>
      <c r="X1010" s="8" t="str">
        <f t="shared" si="142"/>
        <v>2016</v>
      </c>
      <c r="Y1010" s="7">
        <f t="shared" si="143"/>
        <v>30</v>
      </c>
    </row>
    <row r="1011" spans="1:25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6">
        <f t="shared" si="135"/>
        <v>13.13</v>
      </c>
      <c r="P1011" s="10">
        <f t="shared" si="136"/>
        <v>65</v>
      </c>
      <c r="Q1011" t="s">
        <v>8320</v>
      </c>
      <c r="R1011" t="s">
        <v>8322</v>
      </c>
      <c r="S1011" s="8">
        <f t="shared" si="137"/>
        <v>42510.604699074072</v>
      </c>
      <c r="T1011" s="8" t="str">
        <f t="shared" si="138"/>
        <v>May</v>
      </c>
      <c r="U1011" s="8" t="str">
        <f t="shared" si="139"/>
        <v>2016</v>
      </c>
      <c r="V1011" s="8">
        <f t="shared" si="140"/>
        <v>42540.604699074072</v>
      </c>
      <c r="W1011" s="8" t="str">
        <f t="shared" si="141"/>
        <v>Jun</v>
      </c>
      <c r="X1011" s="8" t="str">
        <f t="shared" si="142"/>
        <v>2016</v>
      </c>
      <c r="Y1011" s="7">
        <f t="shared" si="143"/>
        <v>30</v>
      </c>
    </row>
    <row r="1012" spans="1:25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6">
        <f t="shared" si="135"/>
        <v>0.19088937093275488</v>
      </c>
      <c r="P1012" s="10">
        <f t="shared" si="136"/>
        <v>55</v>
      </c>
      <c r="Q1012" t="s">
        <v>8320</v>
      </c>
      <c r="R1012" t="s">
        <v>8322</v>
      </c>
      <c r="S1012" s="8">
        <f t="shared" si="137"/>
        <v>42561.829421296294</v>
      </c>
      <c r="T1012" s="8" t="str">
        <f t="shared" si="138"/>
        <v>Jul</v>
      </c>
      <c r="U1012" s="8" t="str">
        <f t="shared" si="139"/>
        <v>2016</v>
      </c>
      <c r="V1012" s="8">
        <f t="shared" si="140"/>
        <v>42618.124305555553</v>
      </c>
      <c r="W1012" s="8" t="str">
        <f t="shared" si="141"/>
        <v>Sep</v>
      </c>
      <c r="X1012" s="8" t="str">
        <f t="shared" si="142"/>
        <v>2016</v>
      </c>
      <c r="Y1012" s="7">
        <f t="shared" si="143"/>
        <v>25</v>
      </c>
    </row>
    <row r="1013" spans="1:25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6">
        <f t="shared" si="135"/>
        <v>0.375</v>
      </c>
      <c r="P1013" s="10">
        <f t="shared" si="136"/>
        <v>75</v>
      </c>
      <c r="Q1013" t="s">
        <v>8320</v>
      </c>
      <c r="R1013" t="s">
        <v>8322</v>
      </c>
      <c r="S1013" s="8">
        <f t="shared" si="137"/>
        <v>41946.898090277777</v>
      </c>
      <c r="T1013" s="8" t="str">
        <f t="shared" si="138"/>
        <v>Nov</v>
      </c>
      <c r="U1013" s="8" t="str">
        <f t="shared" si="139"/>
        <v>2014</v>
      </c>
      <c r="V1013" s="8">
        <f t="shared" si="140"/>
        <v>41991.898090277777</v>
      </c>
      <c r="W1013" s="8" t="str">
        <f t="shared" si="141"/>
        <v>Dec</v>
      </c>
      <c r="X1013" s="8" t="str">
        <f t="shared" si="142"/>
        <v>2014</v>
      </c>
      <c r="Y1013" s="7">
        <f t="shared" si="143"/>
        <v>14</v>
      </c>
    </row>
    <row r="1014" spans="1:25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6">
        <f t="shared" si="135"/>
        <v>21535.021000000001</v>
      </c>
      <c r="P1014" s="10">
        <f t="shared" si="136"/>
        <v>1389.3561935483872</v>
      </c>
      <c r="Q1014" t="s">
        <v>8320</v>
      </c>
      <c r="R1014" t="s">
        <v>8322</v>
      </c>
      <c r="S1014" s="8">
        <f t="shared" si="137"/>
        <v>42714.440416666665</v>
      </c>
      <c r="T1014" s="8" t="str">
        <f t="shared" si="138"/>
        <v>Dec</v>
      </c>
      <c r="U1014" s="8" t="str">
        <f t="shared" si="139"/>
        <v>2016</v>
      </c>
      <c r="V1014" s="8">
        <f t="shared" si="140"/>
        <v>42759.440416666665</v>
      </c>
      <c r="W1014" s="8" t="str">
        <f t="shared" si="141"/>
        <v>Jan</v>
      </c>
      <c r="X1014" s="8" t="str">
        <f t="shared" si="142"/>
        <v>2017</v>
      </c>
      <c r="Y1014" s="7">
        <f t="shared" si="143"/>
        <v>14</v>
      </c>
    </row>
    <row r="1015" spans="1:25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6">
        <f t="shared" si="135"/>
        <v>34.527999999999999</v>
      </c>
      <c r="P1015" s="10">
        <f t="shared" si="136"/>
        <v>95.911111111111111</v>
      </c>
      <c r="Q1015" t="s">
        <v>8320</v>
      </c>
      <c r="R1015" t="s">
        <v>8322</v>
      </c>
      <c r="S1015" s="8">
        <f t="shared" si="137"/>
        <v>42339.833981481483</v>
      </c>
      <c r="T1015" s="8" t="str">
        <f t="shared" si="138"/>
        <v>Dec</v>
      </c>
      <c r="U1015" s="8" t="str">
        <f t="shared" si="139"/>
        <v>2015</v>
      </c>
      <c r="V1015" s="8">
        <f t="shared" si="140"/>
        <v>42367.833333333328</v>
      </c>
      <c r="W1015" s="8" t="str">
        <f t="shared" si="141"/>
        <v>Dec</v>
      </c>
      <c r="X1015" s="8" t="str">
        <f t="shared" si="142"/>
        <v>2015</v>
      </c>
      <c r="Y1015" s="7">
        <f t="shared" si="143"/>
        <v>27</v>
      </c>
    </row>
    <row r="1016" spans="1:25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6">
        <f t="shared" si="135"/>
        <v>30.599999999999998</v>
      </c>
      <c r="P1016" s="10">
        <f t="shared" si="136"/>
        <v>191.25</v>
      </c>
      <c r="Q1016" t="s">
        <v>8320</v>
      </c>
      <c r="R1016" t="s">
        <v>8322</v>
      </c>
      <c r="S1016" s="8">
        <f t="shared" si="137"/>
        <v>41955.002488425926</v>
      </c>
      <c r="T1016" s="8" t="str">
        <f t="shared" si="138"/>
        <v>Nov</v>
      </c>
      <c r="U1016" s="8" t="str">
        <f t="shared" si="139"/>
        <v>2014</v>
      </c>
      <c r="V1016" s="8">
        <f t="shared" si="140"/>
        <v>42005.002488425926</v>
      </c>
      <c r="W1016" s="8" t="str">
        <f t="shared" si="141"/>
        <v>Jan</v>
      </c>
      <c r="X1016" s="8" t="str">
        <f t="shared" si="142"/>
        <v>2015</v>
      </c>
      <c r="Y1016" s="7">
        <f t="shared" si="143"/>
        <v>19</v>
      </c>
    </row>
    <row r="1017" spans="1:25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6">
        <f t="shared" si="135"/>
        <v>2.666666666666667</v>
      </c>
      <c r="P1017" s="10">
        <f t="shared" si="136"/>
        <v>40</v>
      </c>
      <c r="Q1017" t="s">
        <v>8320</v>
      </c>
      <c r="R1017" t="s">
        <v>8322</v>
      </c>
      <c r="S1017" s="8">
        <f t="shared" si="137"/>
        <v>42303.878414351857</v>
      </c>
      <c r="T1017" s="8" t="str">
        <f t="shared" si="138"/>
        <v>Oct</v>
      </c>
      <c r="U1017" s="8" t="str">
        <f t="shared" si="139"/>
        <v>2015</v>
      </c>
      <c r="V1017" s="8">
        <f t="shared" si="140"/>
        <v>42333.920081018514</v>
      </c>
      <c r="W1017" s="8" t="str">
        <f t="shared" si="141"/>
        <v>Nov</v>
      </c>
      <c r="X1017" s="8" t="str">
        <f t="shared" si="142"/>
        <v>2015</v>
      </c>
      <c r="Y1017" s="7">
        <f t="shared" si="143"/>
        <v>30</v>
      </c>
    </row>
    <row r="1018" spans="1:25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6">
        <f t="shared" si="135"/>
        <v>2.8420000000000001</v>
      </c>
      <c r="P1018" s="10">
        <f t="shared" si="136"/>
        <v>74.78947368421052</v>
      </c>
      <c r="Q1018" t="s">
        <v>8320</v>
      </c>
      <c r="R1018" t="s">
        <v>8322</v>
      </c>
      <c r="S1018" s="8">
        <f t="shared" si="137"/>
        <v>42422.107129629629</v>
      </c>
      <c r="T1018" s="8" t="str">
        <f t="shared" si="138"/>
        <v>Feb</v>
      </c>
      <c r="U1018" s="8" t="str">
        <f t="shared" si="139"/>
        <v>2016</v>
      </c>
      <c r="V1018" s="8">
        <f t="shared" si="140"/>
        <v>42467.065462962957</v>
      </c>
      <c r="W1018" s="8" t="str">
        <f t="shared" si="141"/>
        <v>Apr</v>
      </c>
      <c r="X1018" s="8" t="str">
        <f t="shared" si="142"/>
        <v>2016</v>
      </c>
      <c r="Y1018" s="7">
        <f t="shared" si="143"/>
        <v>13</v>
      </c>
    </row>
    <row r="1019" spans="1:25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6">
        <f t="shared" si="135"/>
        <v>22.878799999999998</v>
      </c>
      <c r="P1019" s="10">
        <f t="shared" si="136"/>
        <v>161.11830985915492</v>
      </c>
      <c r="Q1019" t="s">
        <v>8320</v>
      </c>
      <c r="R1019" t="s">
        <v>8322</v>
      </c>
      <c r="S1019" s="8">
        <f t="shared" si="137"/>
        <v>42289.675173611111</v>
      </c>
      <c r="T1019" s="8" t="str">
        <f t="shared" si="138"/>
        <v>Oct</v>
      </c>
      <c r="U1019" s="8" t="str">
        <f t="shared" si="139"/>
        <v>2015</v>
      </c>
      <c r="V1019" s="8">
        <f t="shared" si="140"/>
        <v>42329.716840277775</v>
      </c>
      <c r="W1019" s="8" t="str">
        <f t="shared" si="141"/>
        <v>Nov</v>
      </c>
      <c r="X1019" s="8" t="str">
        <f t="shared" si="142"/>
        <v>2015</v>
      </c>
      <c r="Y1019" s="7">
        <f t="shared" si="143"/>
        <v>9</v>
      </c>
    </row>
    <row r="1020" spans="1:25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6">
        <f t="shared" si="135"/>
        <v>3.105</v>
      </c>
      <c r="P1020" s="10">
        <f t="shared" si="136"/>
        <v>88.714285714285708</v>
      </c>
      <c r="Q1020" t="s">
        <v>8320</v>
      </c>
      <c r="R1020" t="s">
        <v>8322</v>
      </c>
      <c r="S1020" s="8">
        <f t="shared" si="137"/>
        <v>42535.492280092592</v>
      </c>
      <c r="T1020" s="8" t="str">
        <f t="shared" si="138"/>
        <v>Jun</v>
      </c>
      <c r="U1020" s="8" t="str">
        <f t="shared" si="139"/>
        <v>2016</v>
      </c>
      <c r="V1020" s="8">
        <f t="shared" si="140"/>
        <v>42565.492280092592</v>
      </c>
      <c r="W1020" s="8" t="str">
        <f t="shared" si="141"/>
        <v>Jul</v>
      </c>
      <c r="X1020" s="8" t="str">
        <f t="shared" si="142"/>
        <v>2016</v>
      </c>
      <c r="Y1020" s="7">
        <f t="shared" si="143"/>
        <v>30</v>
      </c>
    </row>
    <row r="1021" spans="1:25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6">
        <f t="shared" si="135"/>
        <v>47.333333333333336</v>
      </c>
      <c r="P1021" s="10">
        <f t="shared" si="136"/>
        <v>53.25</v>
      </c>
      <c r="Q1021" t="s">
        <v>8320</v>
      </c>
      <c r="R1021" t="s">
        <v>8322</v>
      </c>
      <c r="S1021" s="8">
        <f t="shared" si="137"/>
        <v>42009.973946759259</v>
      </c>
      <c r="T1021" s="8" t="str">
        <f t="shared" si="138"/>
        <v>Jan</v>
      </c>
      <c r="U1021" s="8" t="str">
        <f t="shared" si="139"/>
        <v>2015</v>
      </c>
      <c r="V1021" s="8">
        <f t="shared" si="140"/>
        <v>42039.973946759259</v>
      </c>
      <c r="W1021" s="8" t="str">
        <f t="shared" si="141"/>
        <v>Feb</v>
      </c>
      <c r="X1021" s="8" t="str">
        <f t="shared" si="142"/>
        <v>2015</v>
      </c>
      <c r="Y1021" s="7">
        <f t="shared" si="143"/>
        <v>30</v>
      </c>
    </row>
    <row r="1022" spans="1:25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6">
        <f t="shared" si="135"/>
        <v>205.54838709677421</v>
      </c>
      <c r="P1022" s="10">
        <f t="shared" si="136"/>
        <v>106.2</v>
      </c>
      <c r="Q1022" t="s">
        <v>8326</v>
      </c>
      <c r="R1022" t="s">
        <v>8331</v>
      </c>
      <c r="S1022" s="8">
        <f t="shared" si="137"/>
        <v>42127.069548611107</v>
      </c>
      <c r="T1022" s="8" t="str">
        <f t="shared" si="138"/>
        <v>May</v>
      </c>
      <c r="U1022" s="8" t="str">
        <f t="shared" si="139"/>
        <v>2015</v>
      </c>
      <c r="V1022" s="8">
        <f t="shared" si="140"/>
        <v>42157.032638888893</v>
      </c>
      <c r="W1022" s="8" t="str">
        <f t="shared" si="141"/>
        <v>Jun</v>
      </c>
      <c r="X1022" s="8" t="str">
        <f t="shared" si="142"/>
        <v>2015</v>
      </c>
      <c r="Y1022" s="7">
        <f t="shared" si="143"/>
        <v>29</v>
      </c>
    </row>
    <row r="1023" spans="1:25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6">
        <f t="shared" si="135"/>
        <v>351.80366666666669</v>
      </c>
      <c r="P1023" s="10">
        <f t="shared" si="136"/>
        <v>22.079728033472804</v>
      </c>
      <c r="Q1023" t="s">
        <v>8326</v>
      </c>
      <c r="R1023" t="s">
        <v>8331</v>
      </c>
      <c r="S1023" s="8">
        <f t="shared" si="137"/>
        <v>42271.251979166671</v>
      </c>
      <c r="T1023" s="8" t="str">
        <f t="shared" si="138"/>
        <v>Sep</v>
      </c>
      <c r="U1023" s="8" t="str">
        <f t="shared" si="139"/>
        <v>2015</v>
      </c>
      <c r="V1023" s="8">
        <f t="shared" si="140"/>
        <v>42294.166666666672</v>
      </c>
      <c r="W1023" s="8" t="str">
        <f t="shared" si="141"/>
        <v>Oct</v>
      </c>
      <c r="X1023" s="8" t="str">
        <f t="shared" si="142"/>
        <v>2015</v>
      </c>
      <c r="Y1023" s="7">
        <f t="shared" si="143"/>
        <v>22</v>
      </c>
    </row>
    <row r="1024" spans="1:25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6">
        <f t="shared" si="135"/>
        <v>114.9</v>
      </c>
      <c r="P1024" s="10">
        <f t="shared" si="136"/>
        <v>31.054054054054053</v>
      </c>
      <c r="Q1024" t="s">
        <v>8326</v>
      </c>
      <c r="R1024" t="s">
        <v>8331</v>
      </c>
      <c r="S1024" s="8">
        <f t="shared" si="137"/>
        <v>42111.646724537044</v>
      </c>
      <c r="T1024" s="8" t="str">
        <f t="shared" si="138"/>
        <v>Apr</v>
      </c>
      <c r="U1024" s="8" t="str">
        <f t="shared" si="139"/>
        <v>2015</v>
      </c>
      <c r="V1024" s="8">
        <f t="shared" si="140"/>
        <v>42141.646724537044</v>
      </c>
      <c r="W1024" s="8" t="str">
        <f t="shared" si="141"/>
        <v>May</v>
      </c>
      <c r="X1024" s="8" t="str">
        <f t="shared" si="142"/>
        <v>2015</v>
      </c>
      <c r="Y1024" s="7">
        <f t="shared" si="143"/>
        <v>30</v>
      </c>
    </row>
    <row r="1025" spans="1:25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6">
        <f t="shared" si="135"/>
        <v>237.15</v>
      </c>
      <c r="P1025" s="10">
        <f t="shared" si="136"/>
        <v>36.206106870229007</v>
      </c>
      <c r="Q1025" t="s">
        <v>8326</v>
      </c>
      <c r="R1025" t="s">
        <v>8331</v>
      </c>
      <c r="S1025" s="8">
        <f t="shared" si="137"/>
        <v>42145.919687500005</v>
      </c>
      <c r="T1025" s="8" t="str">
        <f t="shared" si="138"/>
        <v>May</v>
      </c>
      <c r="U1025" s="8" t="str">
        <f t="shared" si="139"/>
        <v>2015</v>
      </c>
      <c r="V1025" s="8">
        <f t="shared" si="140"/>
        <v>42175.919687500005</v>
      </c>
      <c r="W1025" s="8" t="str">
        <f t="shared" si="141"/>
        <v>Jun</v>
      </c>
      <c r="X1025" s="8" t="str">
        <f t="shared" si="142"/>
        <v>2015</v>
      </c>
      <c r="Y1025" s="7">
        <f t="shared" si="143"/>
        <v>30</v>
      </c>
    </row>
    <row r="1026" spans="1:25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6">
        <f t="shared" si="135"/>
        <v>118.63774999999998</v>
      </c>
      <c r="P1026" s="10">
        <f t="shared" si="136"/>
        <v>388.9762295081967</v>
      </c>
      <c r="Q1026" t="s">
        <v>8326</v>
      </c>
      <c r="R1026" t="s">
        <v>8331</v>
      </c>
      <c r="S1026" s="8">
        <f t="shared" si="137"/>
        <v>42370.580590277779</v>
      </c>
      <c r="T1026" s="8" t="str">
        <f t="shared" si="138"/>
        <v>Jan</v>
      </c>
      <c r="U1026" s="8" t="str">
        <f t="shared" si="139"/>
        <v>2016</v>
      </c>
      <c r="V1026" s="8">
        <f t="shared" si="140"/>
        <v>42400.580590277779</v>
      </c>
      <c r="W1026" s="8" t="str">
        <f t="shared" si="141"/>
        <v>Jan</v>
      </c>
      <c r="X1026" s="8" t="str">
        <f t="shared" si="142"/>
        <v>2016</v>
      </c>
      <c r="Y1026" s="7">
        <f t="shared" si="143"/>
        <v>30</v>
      </c>
    </row>
    <row r="1027" spans="1:25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6">
        <f t="shared" ref="O1027:O1090" si="144">E1027/D1027*100</f>
        <v>109.92831428571431</v>
      </c>
      <c r="P1027" s="10">
        <f t="shared" ref="P1027:P1090" si="145">IFERROR(E1027/L1027,0)</f>
        <v>71.848571428571432</v>
      </c>
      <c r="Q1027" t="s">
        <v>8326</v>
      </c>
      <c r="R1027" t="s">
        <v>8331</v>
      </c>
      <c r="S1027" s="8">
        <f t="shared" ref="S1027:S1090" si="146">(((J1027/60)/60)/24)+DATE(1970,1,1)</f>
        <v>42049.833761574075</v>
      </c>
      <c r="T1027" s="8" t="str">
        <f t="shared" ref="T1027:T1090" si="147">TEXT(S1027,"MMM")</f>
        <v>Feb</v>
      </c>
      <c r="U1027" s="8" t="str">
        <f t="shared" ref="U1027:U1090" si="148">TEXT(S1027,"YYYY")</f>
        <v>2015</v>
      </c>
      <c r="V1027" s="8">
        <f t="shared" ref="V1027:V1090" si="149">(((I1027/60)/60)/24)+DATE(1970,1,1)</f>
        <v>42079.792094907403</v>
      </c>
      <c r="W1027" s="8" t="str">
        <f t="shared" ref="W1027:W1090" si="150">TEXT(V1027,"MMM")</f>
        <v>Mar</v>
      </c>
      <c r="X1027" s="8" t="str">
        <f t="shared" ref="X1027:X1090" si="151">TEXT(V1027,"YYYY")</f>
        <v>2015</v>
      </c>
      <c r="Y1027" s="7">
        <f t="shared" ref="Y1027:Y1090" si="152">DAY(V1027-S1027)</f>
        <v>29</v>
      </c>
    </row>
    <row r="1028" spans="1:25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6">
        <f t="shared" si="144"/>
        <v>100.00828571428571</v>
      </c>
      <c r="P1028" s="10">
        <f t="shared" si="145"/>
        <v>57.381803278688523</v>
      </c>
      <c r="Q1028" t="s">
        <v>8326</v>
      </c>
      <c r="R1028" t="s">
        <v>8331</v>
      </c>
      <c r="S1028" s="8">
        <f t="shared" si="146"/>
        <v>42426.407592592594</v>
      </c>
      <c r="T1028" s="8" t="str">
        <f t="shared" si="147"/>
        <v>Feb</v>
      </c>
      <c r="U1028" s="8" t="str">
        <f t="shared" si="148"/>
        <v>2016</v>
      </c>
      <c r="V1028" s="8">
        <f t="shared" si="149"/>
        <v>42460.365925925929</v>
      </c>
      <c r="W1028" s="8" t="str">
        <f t="shared" si="150"/>
        <v>Mar</v>
      </c>
      <c r="X1028" s="8" t="str">
        <f t="shared" si="151"/>
        <v>2016</v>
      </c>
      <c r="Y1028" s="7">
        <f t="shared" si="152"/>
        <v>2</v>
      </c>
    </row>
    <row r="1029" spans="1:25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6">
        <f t="shared" si="144"/>
        <v>103.09292094387415</v>
      </c>
      <c r="P1029" s="10">
        <f t="shared" si="145"/>
        <v>69.666666666666671</v>
      </c>
      <c r="Q1029" t="s">
        <v>8326</v>
      </c>
      <c r="R1029" t="s">
        <v>8331</v>
      </c>
      <c r="S1029" s="8">
        <f t="shared" si="146"/>
        <v>41905.034108796295</v>
      </c>
      <c r="T1029" s="8" t="str">
        <f t="shared" si="147"/>
        <v>Sep</v>
      </c>
      <c r="U1029" s="8" t="str">
        <f t="shared" si="148"/>
        <v>2014</v>
      </c>
      <c r="V1029" s="8">
        <f t="shared" si="149"/>
        <v>41935.034108796295</v>
      </c>
      <c r="W1029" s="8" t="str">
        <f t="shared" si="150"/>
        <v>Oct</v>
      </c>
      <c r="X1029" s="8" t="str">
        <f t="shared" si="151"/>
        <v>2014</v>
      </c>
      <c r="Y1029" s="7">
        <f t="shared" si="152"/>
        <v>30</v>
      </c>
    </row>
    <row r="1030" spans="1:25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6">
        <f t="shared" si="144"/>
        <v>117.27000000000001</v>
      </c>
      <c r="P1030" s="10">
        <f t="shared" si="145"/>
        <v>45.988235294117644</v>
      </c>
      <c r="Q1030" t="s">
        <v>8326</v>
      </c>
      <c r="R1030" t="s">
        <v>8331</v>
      </c>
      <c r="S1030" s="8">
        <f t="shared" si="146"/>
        <v>42755.627372685187</v>
      </c>
      <c r="T1030" s="8" t="str">
        <f t="shared" si="147"/>
        <v>Jan</v>
      </c>
      <c r="U1030" s="8" t="str">
        <f t="shared" si="148"/>
        <v>2017</v>
      </c>
      <c r="V1030" s="8">
        <f t="shared" si="149"/>
        <v>42800.833333333328</v>
      </c>
      <c r="W1030" s="8" t="str">
        <f t="shared" si="150"/>
        <v>Mar</v>
      </c>
      <c r="X1030" s="8" t="str">
        <f t="shared" si="151"/>
        <v>2017</v>
      </c>
      <c r="Y1030" s="7">
        <f t="shared" si="152"/>
        <v>14</v>
      </c>
    </row>
    <row r="1031" spans="1:25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6">
        <f t="shared" si="144"/>
        <v>111.75999999999999</v>
      </c>
      <c r="P1031" s="10">
        <f t="shared" si="145"/>
        <v>79.262411347517727</v>
      </c>
      <c r="Q1031" t="s">
        <v>8326</v>
      </c>
      <c r="R1031" t="s">
        <v>8331</v>
      </c>
      <c r="S1031" s="8">
        <f t="shared" si="146"/>
        <v>42044.711886574078</v>
      </c>
      <c r="T1031" s="8" t="str">
        <f t="shared" si="147"/>
        <v>Feb</v>
      </c>
      <c r="U1031" s="8" t="str">
        <f t="shared" si="148"/>
        <v>2015</v>
      </c>
      <c r="V1031" s="8">
        <f t="shared" si="149"/>
        <v>42098.915972222225</v>
      </c>
      <c r="W1031" s="8" t="str">
        <f t="shared" si="150"/>
        <v>Apr</v>
      </c>
      <c r="X1031" s="8" t="str">
        <f t="shared" si="151"/>
        <v>2015</v>
      </c>
      <c r="Y1031" s="7">
        <f t="shared" si="152"/>
        <v>23</v>
      </c>
    </row>
    <row r="1032" spans="1:25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6">
        <f t="shared" si="144"/>
        <v>342.09999999999997</v>
      </c>
      <c r="P1032" s="10">
        <f t="shared" si="145"/>
        <v>43.031446540880502</v>
      </c>
      <c r="Q1032" t="s">
        <v>8326</v>
      </c>
      <c r="R1032" t="s">
        <v>8331</v>
      </c>
      <c r="S1032" s="8">
        <f t="shared" si="146"/>
        <v>42611.483206018514</v>
      </c>
      <c r="T1032" s="8" t="str">
        <f t="shared" si="147"/>
        <v>Aug</v>
      </c>
      <c r="U1032" s="8" t="str">
        <f t="shared" si="148"/>
        <v>2016</v>
      </c>
      <c r="V1032" s="8">
        <f t="shared" si="149"/>
        <v>42625.483206018514</v>
      </c>
      <c r="W1032" s="8" t="str">
        <f t="shared" si="150"/>
        <v>Sep</v>
      </c>
      <c r="X1032" s="8" t="str">
        <f t="shared" si="151"/>
        <v>2016</v>
      </c>
      <c r="Y1032" s="7">
        <f t="shared" si="152"/>
        <v>14</v>
      </c>
    </row>
    <row r="1033" spans="1:25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6">
        <f t="shared" si="144"/>
        <v>107.4</v>
      </c>
      <c r="P1033" s="10">
        <f t="shared" si="145"/>
        <v>108.48484848484848</v>
      </c>
      <c r="Q1033" t="s">
        <v>8326</v>
      </c>
      <c r="R1033" t="s">
        <v>8331</v>
      </c>
      <c r="S1033" s="8">
        <f t="shared" si="146"/>
        <v>42324.764004629629</v>
      </c>
      <c r="T1033" s="8" t="str">
        <f t="shared" si="147"/>
        <v>Nov</v>
      </c>
      <c r="U1033" s="8" t="str">
        <f t="shared" si="148"/>
        <v>2015</v>
      </c>
      <c r="V1033" s="8">
        <f t="shared" si="149"/>
        <v>42354.764004629629</v>
      </c>
      <c r="W1033" s="8" t="str">
        <f t="shared" si="150"/>
        <v>Dec</v>
      </c>
      <c r="X1033" s="8" t="str">
        <f t="shared" si="151"/>
        <v>2015</v>
      </c>
      <c r="Y1033" s="7">
        <f t="shared" si="152"/>
        <v>30</v>
      </c>
    </row>
    <row r="1034" spans="1:25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6">
        <f t="shared" si="144"/>
        <v>108.49703703703703</v>
      </c>
      <c r="P1034" s="10">
        <f t="shared" si="145"/>
        <v>61.029583333333335</v>
      </c>
      <c r="Q1034" t="s">
        <v>8326</v>
      </c>
      <c r="R1034" t="s">
        <v>8331</v>
      </c>
      <c r="S1034" s="8">
        <f t="shared" si="146"/>
        <v>42514.666956018518</v>
      </c>
      <c r="T1034" s="8" t="str">
        <f t="shared" si="147"/>
        <v>May</v>
      </c>
      <c r="U1034" s="8" t="str">
        <f t="shared" si="148"/>
        <v>2016</v>
      </c>
      <c r="V1034" s="8">
        <f t="shared" si="149"/>
        <v>42544.666956018518</v>
      </c>
      <c r="W1034" s="8" t="str">
        <f t="shared" si="150"/>
        <v>Jun</v>
      </c>
      <c r="X1034" s="8" t="str">
        <f t="shared" si="151"/>
        <v>2016</v>
      </c>
      <c r="Y1034" s="7">
        <f t="shared" si="152"/>
        <v>30</v>
      </c>
    </row>
    <row r="1035" spans="1:25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6">
        <f t="shared" si="144"/>
        <v>102.86144578313252</v>
      </c>
      <c r="P1035" s="10">
        <f t="shared" si="145"/>
        <v>50.592592592592595</v>
      </c>
      <c r="Q1035" t="s">
        <v>8326</v>
      </c>
      <c r="R1035" t="s">
        <v>8331</v>
      </c>
      <c r="S1035" s="8">
        <f t="shared" si="146"/>
        <v>42688.732407407413</v>
      </c>
      <c r="T1035" s="8" t="str">
        <f t="shared" si="147"/>
        <v>Nov</v>
      </c>
      <c r="U1035" s="8" t="str">
        <f t="shared" si="148"/>
        <v>2016</v>
      </c>
      <c r="V1035" s="8">
        <f t="shared" si="149"/>
        <v>42716.732407407413</v>
      </c>
      <c r="W1035" s="8" t="str">
        <f t="shared" si="150"/>
        <v>Dec</v>
      </c>
      <c r="X1035" s="8" t="str">
        <f t="shared" si="151"/>
        <v>2016</v>
      </c>
      <c r="Y1035" s="7">
        <f t="shared" si="152"/>
        <v>28</v>
      </c>
    </row>
    <row r="1036" spans="1:25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6">
        <f t="shared" si="144"/>
        <v>130.0018</v>
      </c>
      <c r="P1036" s="10">
        <f t="shared" si="145"/>
        <v>39.157168674698795</v>
      </c>
      <c r="Q1036" t="s">
        <v>8326</v>
      </c>
      <c r="R1036" t="s">
        <v>8331</v>
      </c>
      <c r="S1036" s="8">
        <f t="shared" si="146"/>
        <v>42555.166712962964</v>
      </c>
      <c r="T1036" s="8" t="str">
        <f t="shared" si="147"/>
        <v>Jul</v>
      </c>
      <c r="U1036" s="8" t="str">
        <f t="shared" si="148"/>
        <v>2016</v>
      </c>
      <c r="V1036" s="8">
        <f t="shared" si="149"/>
        <v>42587.165972222225</v>
      </c>
      <c r="W1036" s="8" t="str">
        <f t="shared" si="150"/>
        <v>Aug</v>
      </c>
      <c r="X1036" s="8" t="str">
        <f t="shared" si="151"/>
        <v>2016</v>
      </c>
      <c r="Y1036" s="7">
        <f t="shared" si="152"/>
        <v>31</v>
      </c>
    </row>
    <row r="1037" spans="1:25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6">
        <f t="shared" si="144"/>
        <v>107.65217391304347</v>
      </c>
      <c r="P1037" s="10">
        <f t="shared" si="145"/>
        <v>65.15789473684211</v>
      </c>
      <c r="Q1037" t="s">
        <v>8326</v>
      </c>
      <c r="R1037" t="s">
        <v>8331</v>
      </c>
      <c r="S1037" s="8">
        <f t="shared" si="146"/>
        <v>42016.641435185185</v>
      </c>
      <c r="T1037" s="8" t="str">
        <f t="shared" si="147"/>
        <v>Jan</v>
      </c>
      <c r="U1037" s="8" t="str">
        <f t="shared" si="148"/>
        <v>2015</v>
      </c>
      <c r="V1037" s="8">
        <f t="shared" si="149"/>
        <v>42046.641435185185</v>
      </c>
      <c r="W1037" s="8" t="str">
        <f t="shared" si="150"/>
        <v>Feb</v>
      </c>
      <c r="X1037" s="8" t="str">
        <f t="shared" si="151"/>
        <v>2015</v>
      </c>
      <c r="Y1037" s="7">
        <f t="shared" si="152"/>
        <v>30</v>
      </c>
    </row>
    <row r="1038" spans="1:25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6">
        <f t="shared" si="144"/>
        <v>112.36044444444444</v>
      </c>
      <c r="P1038" s="10">
        <f t="shared" si="145"/>
        <v>23.963127962085309</v>
      </c>
      <c r="Q1038" t="s">
        <v>8326</v>
      </c>
      <c r="R1038" t="s">
        <v>8331</v>
      </c>
      <c r="S1038" s="8">
        <f t="shared" si="146"/>
        <v>41249.448958333334</v>
      </c>
      <c r="T1038" s="8" t="str">
        <f t="shared" si="147"/>
        <v>Dec</v>
      </c>
      <c r="U1038" s="8" t="str">
        <f t="shared" si="148"/>
        <v>2012</v>
      </c>
      <c r="V1038" s="8">
        <f t="shared" si="149"/>
        <v>41281.333333333336</v>
      </c>
      <c r="W1038" s="8" t="str">
        <f t="shared" si="150"/>
        <v>Jan</v>
      </c>
      <c r="X1038" s="8" t="str">
        <f t="shared" si="151"/>
        <v>2013</v>
      </c>
      <c r="Y1038" s="7">
        <f t="shared" si="152"/>
        <v>31</v>
      </c>
    </row>
    <row r="1039" spans="1:25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6">
        <f t="shared" si="144"/>
        <v>102.1</v>
      </c>
      <c r="P1039" s="10">
        <f t="shared" si="145"/>
        <v>48.61904761904762</v>
      </c>
      <c r="Q1039" t="s">
        <v>8326</v>
      </c>
      <c r="R1039" t="s">
        <v>8331</v>
      </c>
      <c r="S1039" s="8">
        <f t="shared" si="146"/>
        <v>42119.822476851856</v>
      </c>
      <c r="T1039" s="8" t="str">
        <f t="shared" si="147"/>
        <v>Apr</v>
      </c>
      <c r="U1039" s="8" t="str">
        <f t="shared" si="148"/>
        <v>2015</v>
      </c>
      <c r="V1039" s="8">
        <f t="shared" si="149"/>
        <v>42142.208333333328</v>
      </c>
      <c r="W1039" s="8" t="str">
        <f t="shared" si="150"/>
        <v>May</v>
      </c>
      <c r="X1039" s="8" t="str">
        <f t="shared" si="151"/>
        <v>2015</v>
      </c>
      <c r="Y1039" s="7">
        <f t="shared" si="152"/>
        <v>22</v>
      </c>
    </row>
    <row r="1040" spans="1:25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6">
        <f t="shared" si="144"/>
        <v>145.33333333333334</v>
      </c>
      <c r="P1040" s="10">
        <f t="shared" si="145"/>
        <v>35.73770491803279</v>
      </c>
      <c r="Q1040" t="s">
        <v>8326</v>
      </c>
      <c r="R1040" t="s">
        <v>8331</v>
      </c>
      <c r="S1040" s="8">
        <f t="shared" si="146"/>
        <v>42418.231747685189</v>
      </c>
      <c r="T1040" s="8" t="str">
        <f t="shared" si="147"/>
        <v>Feb</v>
      </c>
      <c r="U1040" s="8" t="str">
        <f t="shared" si="148"/>
        <v>2016</v>
      </c>
      <c r="V1040" s="8">
        <f t="shared" si="149"/>
        <v>42448.190081018518</v>
      </c>
      <c r="W1040" s="8" t="str">
        <f t="shared" si="150"/>
        <v>Mar</v>
      </c>
      <c r="X1040" s="8" t="str">
        <f t="shared" si="151"/>
        <v>2016</v>
      </c>
      <c r="Y1040" s="7">
        <f t="shared" si="152"/>
        <v>29</v>
      </c>
    </row>
    <row r="1041" spans="1:25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6">
        <f t="shared" si="144"/>
        <v>128.19999999999999</v>
      </c>
      <c r="P1041" s="10">
        <f t="shared" si="145"/>
        <v>21.366666666666667</v>
      </c>
      <c r="Q1041" t="s">
        <v>8326</v>
      </c>
      <c r="R1041" t="s">
        <v>8331</v>
      </c>
      <c r="S1041" s="8">
        <f t="shared" si="146"/>
        <v>42692.109328703707</v>
      </c>
      <c r="T1041" s="8" t="str">
        <f t="shared" si="147"/>
        <v>Nov</v>
      </c>
      <c r="U1041" s="8" t="str">
        <f t="shared" si="148"/>
        <v>2016</v>
      </c>
      <c r="V1041" s="8">
        <f t="shared" si="149"/>
        <v>42717.332638888889</v>
      </c>
      <c r="W1041" s="8" t="str">
        <f t="shared" si="150"/>
        <v>Dec</v>
      </c>
      <c r="X1041" s="8" t="str">
        <f t="shared" si="151"/>
        <v>2016</v>
      </c>
      <c r="Y1041" s="7">
        <f t="shared" si="152"/>
        <v>25</v>
      </c>
    </row>
    <row r="1042" spans="1:25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6">
        <f t="shared" si="144"/>
        <v>0.29411764705882354</v>
      </c>
      <c r="P1042" s="10">
        <f t="shared" si="145"/>
        <v>250</v>
      </c>
      <c r="Q1042" t="s">
        <v>8332</v>
      </c>
      <c r="R1042" t="s">
        <v>8333</v>
      </c>
      <c r="S1042" s="8">
        <f t="shared" si="146"/>
        <v>42579.708437499998</v>
      </c>
      <c r="T1042" s="8" t="str">
        <f t="shared" si="147"/>
        <v>Jul</v>
      </c>
      <c r="U1042" s="8" t="str">
        <f t="shared" si="148"/>
        <v>2016</v>
      </c>
      <c r="V1042" s="8">
        <f t="shared" si="149"/>
        <v>42609.708437499998</v>
      </c>
      <c r="W1042" s="8" t="str">
        <f t="shared" si="150"/>
        <v>Aug</v>
      </c>
      <c r="X1042" s="8" t="str">
        <f t="shared" si="151"/>
        <v>2016</v>
      </c>
      <c r="Y1042" s="7">
        <f t="shared" si="152"/>
        <v>30</v>
      </c>
    </row>
    <row r="1043" spans="1:25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6">
        <f t="shared" si="144"/>
        <v>0</v>
      </c>
      <c r="P1043" s="10">
        <f t="shared" si="145"/>
        <v>0</v>
      </c>
      <c r="Q1043" t="s">
        <v>8332</v>
      </c>
      <c r="R1043" t="s">
        <v>8333</v>
      </c>
      <c r="S1043" s="8">
        <f t="shared" si="146"/>
        <v>41831.060092592597</v>
      </c>
      <c r="T1043" s="8" t="str">
        <f t="shared" si="147"/>
        <v>Jul</v>
      </c>
      <c r="U1043" s="8" t="str">
        <f t="shared" si="148"/>
        <v>2014</v>
      </c>
      <c r="V1043" s="8">
        <f t="shared" si="149"/>
        <v>41851.060092592597</v>
      </c>
      <c r="W1043" s="8" t="str">
        <f t="shared" si="150"/>
        <v>Jul</v>
      </c>
      <c r="X1043" s="8" t="str">
        <f t="shared" si="151"/>
        <v>2014</v>
      </c>
      <c r="Y1043" s="7">
        <f t="shared" si="152"/>
        <v>20</v>
      </c>
    </row>
    <row r="1044" spans="1:25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6">
        <f t="shared" si="144"/>
        <v>1.5384615384615385</v>
      </c>
      <c r="P1044" s="10">
        <f t="shared" si="145"/>
        <v>10</v>
      </c>
      <c r="Q1044" t="s">
        <v>8332</v>
      </c>
      <c r="R1044" t="s">
        <v>8333</v>
      </c>
      <c r="S1044" s="8">
        <f t="shared" si="146"/>
        <v>41851.696157407408</v>
      </c>
      <c r="T1044" s="8" t="str">
        <f t="shared" si="147"/>
        <v>Jul</v>
      </c>
      <c r="U1044" s="8" t="str">
        <f t="shared" si="148"/>
        <v>2014</v>
      </c>
      <c r="V1044" s="8">
        <f t="shared" si="149"/>
        <v>41894.416666666664</v>
      </c>
      <c r="W1044" s="8" t="str">
        <f t="shared" si="150"/>
        <v>Sep</v>
      </c>
      <c r="X1044" s="8" t="str">
        <f t="shared" si="151"/>
        <v>2014</v>
      </c>
      <c r="Y1044" s="7">
        <f t="shared" si="152"/>
        <v>11</v>
      </c>
    </row>
    <row r="1045" spans="1:25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6">
        <f t="shared" si="144"/>
        <v>8.5370000000000008</v>
      </c>
      <c r="P1045" s="10">
        <f t="shared" si="145"/>
        <v>29.236301369863014</v>
      </c>
      <c r="Q1045" t="s">
        <v>8332</v>
      </c>
      <c r="R1045" t="s">
        <v>8333</v>
      </c>
      <c r="S1045" s="8">
        <f t="shared" si="146"/>
        <v>42114.252951388888</v>
      </c>
      <c r="T1045" s="8" t="str">
        <f t="shared" si="147"/>
        <v>Apr</v>
      </c>
      <c r="U1045" s="8" t="str">
        <f t="shared" si="148"/>
        <v>2015</v>
      </c>
      <c r="V1045" s="8">
        <f t="shared" si="149"/>
        <v>42144.252951388888</v>
      </c>
      <c r="W1045" s="8" t="str">
        <f t="shared" si="150"/>
        <v>May</v>
      </c>
      <c r="X1045" s="8" t="str">
        <f t="shared" si="151"/>
        <v>2015</v>
      </c>
      <c r="Y1045" s="7">
        <f t="shared" si="152"/>
        <v>30</v>
      </c>
    </row>
    <row r="1046" spans="1:25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6">
        <f t="shared" si="144"/>
        <v>8.5714285714285715E-2</v>
      </c>
      <c r="P1046" s="10">
        <f t="shared" si="145"/>
        <v>3</v>
      </c>
      <c r="Q1046" t="s">
        <v>8332</v>
      </c>
      <c r="R1046" t="s">
        <v>8333</v>
      </c>
      <c r="S1046" s="8">
        <f t="shared" si="146"/>
        <v>42011.925937499997</v>
      </c>
      <c r="T1046" s="8" t="str">
        <f t="shared" si="147"/>
        <v>Jan</v>
      </c>
      <c r="U1046" s="8" t="str">
        <f t="shared" si="148"/>
        <v>2015</v>
      </c>
      <c r="V1046" s="8">
        <f t="shared" si="149"/>
        <v>42068.852083333331</v>
      </c>
      <c r="W1046" s="8" t="str">
        <f t="shared" si="150"/>
        <v>Mar</v>
      </c>
      <c r="X1046" s="8" t="str">
        <f t="shared" si="151"/>
        <v>2015</v>
      </c>
      <c r="Y1046" s="7">
        <f t="shared" si="152"/>
        <v>25</v>
      </c>
    </row>
    <row r="1047" spans="1:25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6">
        <f t="shared" si="144"/>
        <v>2.6599999999999997</v>
      </c>
      <c r="P1047" s="10">
        <f t="shared" si="145"/>
        <v>33.25</v>
      </c>
      <c r="Q1047" t="s">
        <v>8332</v>
      </c>
      <c r="R1047" t="s">
        <v>8333</v>
      </c>
      <c r="S1047" s="8">
        <f t="shared" si="146"/>
        <v>41844.874421296299</v>
      </c>
      <c r="T1047" s="8" t="str">
        <f t="shared" si="147"/>
        <v>Jul</v>
      </c>
      <c r="U1047" s="8" t="str">
        <f t="shared" si="148"/>
        <v>2014</v>
      </c>
      <c r="V1047" s="8">
        <f t="shared" si="149"/>
        <v>41874.874421296299</v>
      </c>
      <c r="W1047" s="8" t="str">
        <f t="shared" si="150"/>
        <v>Aug</v>
      </c>
      <c r="X1047" s="8" t="str">
        <f t="shared" si="151"/>
        <v>2014</v>
      </c>
      <c r="Y1047" s="7">
        <f t="shared" si="152"/>
        <v>30</v>
      </c>
    </row>
    <row r="1048" spans="1:25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6">
        <f t="shared" si="144"/>
        <v>0</v>
      </c>
      <c r="P1048" s="10">
        <f t="shared" si="145"/>
        <v>0</v>
      </c>
      <c r="Q1048" t="s">
        <v>8332</v>
      </c>
      <c r="R1048" t="s">
        <v>8333</v>
      </c>
      <c r="S1048" s="8">
        <f t="shared" si="146"/>
        <v>42319.851388888885</v>
      </c>
      <c r="T1048" s="8" t="str">
        <f t="shared" si="147"/>
        <v>Nov</v>
      </c>
      <c r="U1048" s="8" t="str">
        <f t="shared" si="148"/>
        <v>2015</v>
      </c>
      <c r="V1048" s="8">
        <f t="shared" si="149"/>
        <v>42364.851388888885</v>
      </c>
      <c r="W1048" s="8" t="str">
        <f t="shared" si="150"/>
        <v>Dec</v>
      </c>
      <c r="X1048" s="8" t="str">
        <f t="shared" si="151"/>
        <v>2015</v>
      </c>
      <c r="Y1048" s="7">
        <f t="shared" si="152"/>
        <v>14</v>
      </c>
    </row>
    <row r="1049" spans="1:25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6">
        <f t="shared" si="144"/>
        <v>0.05</v>
      </c>
      <c r="P1049" s="10">
        <f t="shared" si="145"/>
        <v>1</v>
      </c>
      <c r="Q1049" t="s">
        <v>8332</v>
      </c>
      <c r="R1049" t="s">
        <v>8333</v>
      </c>
      <c r="S1049" s="8">
        <f t="shared" si="146"/>
        <v>41918.818460648145</v>
      </c>
      <c r="T1049" s="8" t="str">
        <f t="shared" si="147"/>
        <v>Oct</v>
      </c>
      <c r="U1049" s="8" t="str">
        <f t="shared" si="148"/>
        <v>2014</v>
      </c>
      <c r="V1049" s="8">
        <f t="shared" si="149"/>
        <v>41948.860127314816</v>
      </c>
      <c r="W1049" s="8" t="str">
        <f t="shared" si="150"/>
        <v>Nov</v>
      </c>
      <c r="X1049" s="8" t="str">
        <f t="shared" si="151"/>
        <v>2014</v>
      </c>
      <c r="Y1049" s="7">
        <f t="shared" si="152"/>
        <v>30</v>
      </c>
    </row>
    <row r="1050" spans="1:25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6">
        <f t="shared" si="144"/>
        <v>1.4133333333333333</v>
      </c>
      <c r="P1050" s="10">
        <f t="shared" si="145"/>
        <v>53</v>
      </c>
      <c r="Q1050" t="s">
        <v>8332</v>
      </c>
      <c r="R1050" t="s">
        <v>8333</v>
      </c>
      <c r="S1050" s="8">
        <f t="shared" si="146"/>
        <v>42598.053113425922</v>
      </c>
      <c r="T1050" s="8" t="str">
        <f t="shared" si="147"/>
        <v>Aug</v>
      </c>
      <c r="U1050" s="8" t="str">
        <f t="shared" si="148"/>
        <v>2016</v>
      </c>
      <c r="V1050" s="8">
        <f t="shared" si="149"/>
        <v>42638.053113425922</v>
      </c>
      <c r="W1050" s="8" t="str">
        <f t="shared" si="150"/>
        <v>Sep</v>
      </c>
      <c r="X1050" s="8" t="str">
        <f t="shared" si="151"/>
        <v>2016</v>
      </c>
      <c r="Y1050" s="7">
        <f t="shared" si="152"/>
        <v>9</v>
      </c>
    </row>
    <row r="1051" spans="1:25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6">
        <f t="shared" si="144"/>
        <v>0</v>
      </c>
      <c r="P1051" s="10">
        <f t="shared" si="145"/>
        <v>0</v>
      </c>
      <c r="Q1051" t="s">
        <v>8332</v>
      </c>
      <c r="R1051" t="s">
        <v>8333</v>
      </c>
      <c r="S1051" s="8">
        <f t="shared" si="146"/>
        <v>42382.431076388893</v>
      </c>
      <c r="T1051" s="8" t="str">
        <f t="shared" si="147"/>
        <v>Jan</v>
      </c>
      <c r="U1051" s="8" t="str">
        <f t="shared" si="148"/>
        <v>2016</v>
      </c>
      <c r="V1051" s="8">
        <f t="shared" si="149"/>
        <v>42412.431076388893</v>
      </c>
      <c r="W1051" s="8" t="str">
        <f t="shared" si="150"/>
        <v>Feb</v>
      </c>
      <c r="X1051" s="8" t="str">
        <f t="shared" si="151"/>
        <v>2016</v>
      </c>
      <c r="Y1051" s="7">
        <f t="shared" si="152"/>
        <v>30</v>
      </c>
    </row>
    <row r="1052" spans="1:25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6">
        <f t="shared" si="144"/>
        <v>0</v>
      </c>
      <c r="P1052" s="10">
        <f t="shared" si="145"/>
        <v>0</v>
      </c>
      <c r="Q1052" t="s">
        <v>8332</v>
      </c>
      <c r="R1052" t="s">
        <v>8333</v>
      </c>
      <c r="S1052" s="8">
        <f t="shared" si="146"/>
        <v>42231.7971875</v>
      </c>
      <c r="T1052" s="8" t="str">
        <f t="shared" si="147"/>
        <v>Aug</v>
      </c>
      <c r="U1052" s="8" t="str">
        <f t="shared" si="148"/>
        <v>2015</v>
      </c>
      <c r="V1052" s="8">
        <f t="shared" si="149"/>
        <v>42261.7971875</v>
      </c>
      <c r="W1052" s="8" t="str">
        <f t="shared" si="150"/>
        <v>Sep</v>
      </c>
      <c r="X1052" s="8" t="str">
        <f t="shared" si="151"/>
        <v>2015</v>
      </c>
      <c r="Y1052" s="7">
        <f t="shared" si="152"/>
        <v>30</v>
      </c>
    </row>
    <row r="1053" spans="1:25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6">
        <f t="shared" si="144"/>
        <v>0</v>
      </c>
      <c r="P1053" s="10">
        <f t="shared" si="145"/>
        <v>0</v>
      </c>
      <c r="Q1053" t="s">
        <v>8332</v>
      </c>
      <c r="R1053" t="s">
        <v>8333</v>
      </c>
      <c r="S1053" s="8">
        <f t="shared" si="146"/>
        <v>41850.014178240745</v>
      </c>
      <c r="T1053" s="8" t="str">
        <f t="shared" si="147"/>
        <v>Jul</v>
      </c>
      <c r="U1053" s="8" t="str">
        <f t="shared" si="148"/>
        <v>2014</v>
      </c>
      <c r="V1053" s="8">
        <f t="shared" si="149"/>
        <v>41878.014178240745</v>
      </c>
      <c r="W1053" s="8" t="str">
        <f t="shared" si="150"/>
        <v>Aug</v>
      </c>
      <c r="X1053" s="8" t="str">
        <f t="shared" si="151"/>
        <v>2014</v>
      </c>
      <c r="Y1053" s="7">
        <f t="shared" si="152"/>
        <v>28</v>
      </c>
    </row>
    <row r="1054" spans="1:25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6">
        <f t="shared" si="144"/>
        <v>0</v>
      </c>
      <c r="P1054" s="10">
        <f t="shared" si="145"/>
        <v>0</v>
      </c>
      <c r="Q1054" t="s">
        <v>8332</v>
      </c>
      <c r="R1054" t="s">
        <v>8333</v>
      </c>
      <c r="S1054" s="8">
        <f t="shared" si="146"/>
        <v>42483.797395833331</v>
      </c>
      <c r="T1054" s="8" t="str">
        <f t="shared" si="147"/>
        <v>Apr</v>
      </c>
      <c r="U1054" s="8" t="str">
        <f t="shared" si="148"/>
        <v>2016</v>
      </c>
      <c r="V1054" s="8">
        <f t="shared" si="149"/>
        <v>42527.839583333334</v>
      </c>
      <c r="W1054" s="8" t="str">
        <f t="shared" si="150"/>
        <v>Jun</v>
      </c>
      <c r="X1054" s="8" t="str">
        <f t="shared" si="151"/>
        <v>2016</v>
      </c>
      <c r="Y1054" s="7">
        <f t="shared" si="152"/>
        <v>13</v>
      </c>
    </row>
    <row r="1055" spans="1:25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6">
        <f t="shared" si="144"/>
        <v>1</v>
      </c>
      <c r="P1055" s="10">
        <f t="shared" si="145"/>
        <v>15</v>
      </c>
      <c r="Q1055" t="s">
        <v>8332</v>
      </c>
      <c r="R1055" t="s">
        <v>8333</v>
      </c>
      <c r="S1055" s="8">
        <f t="shared" si="146"/>
        <v>42775.172824074078</v>
      </c>
      <c r="T1055" s="8" t="str">
        <f t="shared" si="147"/>
        <v>Feb</v>
      </c>
      <c r="U1055" s="8" t="str">
        <f t="shared" si="148"/>
        <v>2017</v>
      </c>
      <c r="V1055" s="8">
        <f t="shared" si="149"/>
        <v>42800.172824074078</v>
      </c>
      <c r="W1055" s="8" t="str">
        <f t="shared" si="150"/>
        <v>Mar</v>
      </c>
      <c r="X1055" s="8" t="str">
        <f t="shared" si="151"/>
        <v>2017</v>
      </c>
      <c r="Y1055" s="7">
        <f t="shared" si="152"/>
        <v>25</v>
      </c>
    </row>
    <row r="1056" spans="1:25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6">
        <f t="shared" si="144"/>
        <v>0</v>
      </c>
      <c r="P1056" s="10">
        <f t="shared" si="145"/>
        <v>0</v>
      </c>
      <c r="Q1056" t="s">
        <v>8332</v>
      </c>
      <c r="R1056" t="s">
        <v>8333</v>
      </c>
      <c r="S1056" s="8">
        <f t="shared" si="146"/>
        <v>41831.851840277777</v>
      </c>
      <c r="T1056" s="8" t="str">
        <f t="shared" si="147"/>
        <v>Jul</v>
      </c>
      <c r="U1056" s="8" t="str">
        <f t="shared" si="148"/>
        <v>2014</v>
      </c>
      <c r="V1056" s="8">
        <f t="shared" si="149"/>
        <v>41861.916666666664</v>
      </c>
      <c r="W1056" s="8" t="str">
        <f t="shared" si="150"/>
        <v>Aug</v>
      </c>
      <c r="X1056" s="8" t="str">
        <f t="shared" si="151"/>
        <v>2014</v>
      </c>
      <c r="Y1056" s="7">
        <f t="shared" si="152"/>
        <v>30</v>
      </c>
    </row>
    <row r="1057" spans="1:25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6">
        <f t="shared" si="144"/>
        <v>0</v>
      </c>
      <c r="P1057" s="10">
        <f t="shared" si="145"/>
        <v>0</v>
      </c>
      <c r="Q1057" t="s">
        <v>8332</v>
      </c>
      <c r="R1057" t="s">
        <v>8333</v>
      </c>
      <c r="S1057" s="8">
        <f t="shared" si="146"/>
        <v>42406.992418981477</v>
      </c>
      <c r="T1057" s="8" t="str">
        <f t="shared" si="147"/>
        <v>Feb</v>
      </c>
      <c r="U1057" s="8" t="str">
        <f t="shared" si="148"/>
        <v>2016</v>
      </c>
      <c r="V1057" s="8">
        <f t="shared" si="149"/>
        <v>42436.992418981477</v>
      </c>
      <c r="W1057" s="8" t="str">
        <f t="shared" si="150"/>
        <v>Mar</v>
      </c>
      <c r="X1057" s="8" t="str">
        <f t="shared" si="151"/>
        <v>2016</v>
      </c>
      <c r="Y1057" s="7">
        <f t="shared" si="152"/>
        <v>30</v>
      </c>
    </row>
    <row r="1058" spans="1:25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6">
        <f t="shared" si="144"/>
        <v>0</v>
      </c>
      <c r="P1058" s="10">
        <f t="shared" si="145"/>
        <v>0</v>
      </c>
      <c r="Q1058" t="s">
        <v>8332</v>
      </c>
      <c r="R1058" t="s">
        <v>8333</v>
      </c>
      <c r="S1058" s="8">
        <f t="shared" si="146"/>
        <v>42058.719641203701</v>
      </c>
      <c r="T1058" s="8" t="str">
        <f t="shared" si="147"/>
        <v>Feb</v>
      </c>
      <c r="U1058" s="8" t="str">
        <f t="shared" si="148"/>
        <v>2015</v>
      </c>
      <c r="V1058" s="8">
        <f t="shared" si="149"/>
        <v>42118.677974537044</v>
      </c>
      <c r="W1058" s="8" t="str">
        <f t="shared" si="150"/>
        <v>Apr</v>
      </c>
      <c r="X1058" s="8" t="str">
        <f t="shared" si="151"/>
        <v>2015</v>
      </c>
      <c r="Y1058" s="7">
        <f t="shared" si="152"/>
        <v>28</v>
      </c>
    </row>
    <row r="1059" spans="1:25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6">
        <f t="shared" si="144"/>
        <v>0</v>
      </c>
      <c r="P1059" s="10">
        <f t="shared" si="145"/>
        <v>0</v>
      </c>
      <c r="Q1059" t="s">
        <v>8332</v>
      </c>
      <c r="R1059" t="s">
        <v>8333</v>
      </c>
      <c r="S1059" s="8">
        <f t="shared" si="146"/>
        <v>42678.871331018512</v>
      </c>
      <c r="T1059" s="8" t="str">
        <f t="shared" si="147"/>
        <v>Nov</v>
      </c>
      <c r="U1059" s="8" t="str">
        <f t="shared" si="148"/>
        <v>2016</v>
      </c>
      <c r="V1059" s="8">
        <f t="shared" si="149"/>
        <v>42708.912997685184</v>
      </c>
      <c r="W1059" s="8" t="str">
        <f t="shared" si="150"/>
        <v>Dec</v>
      </c>
      <c r="X1059" s="8" t="str">
        <f t="shared" si="151"/>
        <v>2016</v>
      </c>
      <c r="Y1059" s="7">
        <f t="shared" si="152"/>
        <v>30</v>
      </c>
    </row>
    <row r="1060" spans="1:25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6">
        <f t="shared" si="144"/>
        <v>0</v>
      </c>
      <c r="P1060" s="10">
        <f t="shared" si="145"/>
        <v>0</v>
      </c>
      <c r="Q1060" t="s">
        <v>8332</v>
      </c>
      <c r="R1060" t="s">
        <v>8333</v>
      </c>
      <c r="S1060" s="8">
        <f t="shared" si="146"/>
        <v>42047.900960648149</v>
      </c>
      <c r="T1060" s="8" t="str">
        <f t="shared" si="147"/>
        <v>Feb</v>
      </c>
      <c r="U1060" s="8" t="str">
        <f t="shared" si="148"/>
        <v>2015</v>
      </c>
      <c r="V1060" s="8">
        <f t="shared" si="149"/>
        <v>42089</v>
      </c>
      <c r="W1060" s="8" t="str">
        <f t="shared" si="150"/>
        <v>Mar</v>
      </c>
      <c r="X1060" s="8" t="str">
        <f t="shared" si="151"/>
        <v>2015</v>
      </c>
      <c r="Y1060" s="7">
        <f t="shared" si="152"/>
        <v>10</v>
      </c>
    </row>
    <row r="1061" spans="1:25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6">
        <f t="shared" si="144"/>
        <v>0</v>
      </c>
      <c r="P1061" s="10">
        <f t="shared" si="145"/>
        <v>0</v>
      </c>
      <c r="Q1061" t="s">
        <v>8332</v>
      </c>
      <c r="R1061" t="s">
        <v>8333</v>
      </c>
      <c r="S1061" s="8">
        <f t="shared" si="146"/>
        <v>42046.79</v>
      </c>
      <c r="T1061" s="8" t="str">
        <f t="shared" si="147"/>
        <v>Feb</v>
      </c>
      <c r="U1061" s="8" t="str">
        <f t="shared" si="148"/>
        <v>2015</v>
      </c>
      <c r="V1061" s="8">
        <f t="shared" si="149"/>
        <v>42076.748333333337</v>
      </c>
      <c r="W1061" s="8" t="str">
        <f t="shared" si="150"/>
        <v>Mar</v>
      </c>
      <c r="X1061" s="8" t="str">
        <f t="shared" si="151"/>
        <v>2015</v>
      </c>
      <c r="Y1061" s="7">
        <f t="shared" si="152"/>
        <v>29</v>
      </c>
    </row>
    <row r="1062" spans="1:25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6">
        <f t="shared" si="144"/>
        <v>1</v>
      </c>
      <c r="P1062" s="10">
        <f t="shared" si="145"/>
        <v>50</v>
      </c>
      <c r="Q1062" t="s">
        <v>8332</v>
      </c>
      <c r="R1062" t="s">
        <v>8333</v>
      </c>
      <c r="S1062" s="8">
        <f t="shared" si="146"/>
        <v>42079.913113425922</v>
      </c>
      <c r="T1062" s="8" t="str">
        <f t="shared" si="147"/>
        <v>Mar</v>
      </c>
      <c r="U1062" s="8" t="str">
        <f t="shared" si="148"/>
        <v>2015</v>
      </c>
      <c r="V1062" s="8">
        <f t="shared" si="149"/>
        <v>42109.913113425922</v>
      </c>
      <c r="W1062" s="8" t="str">
        <f t="shared" si="150"/>
        <v>Apr</v>
      </c>
      <c r="X1062" s="8" t="str">
        <f t="shared" si="151"/>
        <v>2015</v>
      </c>
      <c r="Y1062" s="7">
        <f t="shared" si="152"/>
        <v>30</v>
      </c>
    </row>
    <row r="1063" spans="1:25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6">
        <f t="shared" si="144"/>
        <v>0</v>
      </c>
      <c r="P1063" s="10">
        <f t="shared" si="145"/>
        <v>0</v>
      </c>
      <c r="Q1063" t="s">
        <v>8332</v>
      </c>
      <c r="R1063" t="s">
        <v>8333</v>
      </c>
      <c r="S1063" s="8">
        <f t="shared" si="146"/>
        <v>42432.276712962965</v>
      </c>
      <c r="T1063" s="8" t="str">
        <f t="shared" si="147"/>
        <v>Mar</v>
      </c>
      <c r="U1063" s="8" t="str">
        <f t="shared" si="148"/>
        <v>2016</v>
      </c>
      <c r="V1063" s="8">
        <f t="shared" si="149"/>
        <v>42492.041666666672</v>
      </c>
      <c r="W1063" s="8" t="str">
        <f t="shared" si="150"/>
        <v>May</v>
      </c>
      <c r="X1063" s="8" t="str">
        <f t="shared" si="151"/>
        <v>2016</v>
      </c>
      <c r="Y1063" s="7">
        <f t="shared" si="152"/>
        <v>28</v>
      </c>
    </row>
    <row r="1064" spans="1:25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6">
        <f t="shared" si="144"/>
        <v>95.477386934673376</v>
      </c>
      <c r="P1064" s="10">
        <f t="shared" si="145"/>
        <v>47.5</v>
      </c>
      <c r="Q1064" t="s">
        <v>8332</v>
      </c>
      <c r="R1064" t="s">
        <v>8333</v>
      </c>
      <c r="S1064" s="8">
        <f t="shared" si="146"/>
        <v>42556.807187500002</v>
      </c>
      <c r="T1064" s="8" t="str">
        <f t="shared" si="147"/>
        <v>Jul</v>
      </c>
      <c r="U1064" s="8" t="str">
        <f t="shared" si="148"/>
        <v>2016</v>
      </c>
      <c r="V1064" s="8">
        <f t="shared" si="149"/>
        <v>42563.807187500002</v>
      </c>
      <c r="W1064" s="8" t="str">
        <f t="shared" si="150"/>
        <v>Jul</v>
      </c>
      <c r="X1064" s="8" t="str">
        <f t="shared" si="151"/>
        <v>2016</v>
      </c>
      <c r="Y1064" s="7">
        <f t="shared" si="152"/>
        <v>7</v>
      </c>
    </row>
    <row r="1065" spans="1:25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6">
        <f t="shared" si="144"/>
        <v>0</v>
      </c>
      <c r="P1065" s="10">
        <f t="shared" si="145"/>
        <v>0</v>
      </c>
      <c r="Q1065" t="s">
        <v>8332</v>
      </c>
      <c r="R1065" t="s">
        <v>8333</v>
      </c>
      <c r="S1065" s="8">
        <f t="shared" si="146"/>
        <v>42583.030810185184</v>
      </c>
      <c r="T1065" s="8" t="str">
        <f t="shared" si="147"/>
        <v>Aug</v>
      </c>
      <c r="U1065" s="8" t="str">
        <f t="shared" si="148"/>
        <v>2016</v>
      </c>
      <c r="V1065" s="8">
        <f t="shared" si="149"/>
        <v>42613.030810185184</v>
      </c>
      <c r="W1065" s="8" t="str">
        <f t="shared" si="150"/>
        <v>Aug</v>
      </c>
      <c r="X1065" s="8" t="str">
        <f t="shared" si="151"/>
        <v>2016</v>
      </c>
      <c r="Y1065" s="7">
        <f t="shared" si="152"/>
        <v>30</v>
      </c>
    </row>
    <row r="1066" spans="1:25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6">
        <f t="shared" si="144"/>
        <v>8.974444444444444</v>
      </c>
      <c r="P1066" s="10">
        <f t="shared" si="145"/>
        <v>65.666666666666671</v>
      </c>
      <c r="Q1066" t="s">
        <v>8334</v>
      </c>
      <c r="R1066" t="s">
        <v>8335</v>
      </c>
      <c r="S1066" s="8">
        <f t="shared" si="146"/>
        <v>41417.228043981479</v>
      </c>
      <c r="T1066" s="8" t="str">
        <f t="shared" si="147"/>
        <v>May</v>
      </c>
      <c r="U1066" s="8" t="str">
        <f t="shared" si="148"/>
        <v>2013</v>
      </c>
      <c r="V1066" s="8">
        <f t="shared" si="149"/>
        <v>41462.228043981479</v>
      </c>
      <c r="W1066" s="8" t="str">
        <f t="shared" si="150"/>
        <v>Jul</v>
      </c>
      <c r="X1066" s="8" t="str">
        <f t="shared" si="151"/>
        <v>2013</v>
      </c>
      <c r="Y1066" s="7">
        <f t="shared" si="152"/>
        <v>14</v>
      </c>
    </row>
    <row r="1067" spans="1:25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6">
        <f t="shared" si="144"/>
        <v>2.7</v>
      </c>
      <c r="P1067" s="10">
        <f t="shared" si="145"/>
        <v>16.2</v>
      </c>
      <c r="Q1067" t="s">
        <v>8334</v>
      </c>
      <c r="R1067" t="s">
        <v>8335</v>
      </c>
      <c r="S1067" s="8">
        <f t="shared" si="146"/>
        <v>41661.381041666667</v>
      </c>
      <c r="T1067" s="8" t="str">
        <f t="shared" si="147"/>
        <v>Jan</v>
      </c>
      <c r="U1067" s="8" t="str">
        <f t="shared" si="148"/>
        <v>2014</v>
      </c>
      <c r="V1067" s="8">
        <f t="shared" si="149"/>
        <v>41689.381041666667</v>
      </c>
      <c r="W1067" s="8" t="str">
        <f t="shared" si="150"/>
        <v>Feb</v>
      </c>
      <c r="X1067" s="8" t="str">
        <f t="shared" si="151"/>
        <v>2014</v>
      </c>
      <c r="Y1067" s="7">
        <f t="shared" si="152"/>
        <v>28</v>
      </c>
    </row>
    <row r="1068" spans="1:25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6">
        <f t="shared" si="144"/>
        <v>3.3673333333333333</v>
      </c>
      <c r="P1068" s="10">
        <f t="shared" si="145"/>
        <v>34.128378378378379</v>
      </c>
      <c r="Q1068" t="s">
        <v>8334</v>
      </c>
      <c r="R1068" t="s">
        <v>8335</v>
      </c>
      <c r="S1068" s="8">
        <f t="shared" si="146"/>
        <v>41445.962754629632</v>
      </c>
      <c r="T1068" s="8" t="str">
        <f t="shared" si="147"/>
        <v>Jun</v>
      </c>
      <c r="U1068" s="8" t="str">
        <f t="shared" si="148"/>
        <v>2013</v>
      </c>
      <c r="V1068" s="8">
        <f t="shared" si="149"/>
        <v>41490.962754629632</v>
      </c>
      <c r="W1068" s="8" t="str">
        <f t="shared" si="150"/>
        <v>Aug</v>
      </c>
      <c r="X1068" s="8" t="str">
        <f t="shared" si="151"/>
        <v>2013</v>
      </c>
      <c r="Y1068" s="7">
        <f t="shared" si="152"/>
        <v>14</v>
      </c>
    </row>
    <row r="1069" spans="1:25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6">
        <f t="shared" si="144"/>
        <v>26</v>
      </c>
      <c r="P1069" s="10">
        <f t="shared" si="145"/>
        <v>13</v>
      </c>
      <c r="Q1069" t="s">
        <v>8334</v>
      </c>
      <c r="R1069" t="s">
        <v>8335</v>
      </c>
      <c r="S1069" s="8">
        <f t="shared" si="146"/>
        <v>41599.855682870373</v>
      </c>
      <c r="T1069" s="8" t="str">
        <f t="shared" si="147"/>
        <v>Nov</v>
      </c>
      <c r="U1069" s="8" t="str">
        <f t="shared" si="148"/>
        <v>2013</v>
      </c>
      <c r="V1069" s="8">
        <f t="shared" si="149"/>
        <v>41629.855682870373</v>
      </c>
      <c r="W1069" s="8" t="str">
        <f t="shared" si="150"/>
        <v>Dec</v>
      </c>
      <c r="X1069" s="8" t="str">
        <f t="shared" si="151"/>
        <v>2013</v>
      </c>
      <c r="Y1069" s="7">
        <f t="shared" si="152"/>
        <v>30</v>
      </c>
    </row>
    <row r="1070" spans="1:25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6">
        <f t="shared" si="144"/>
        <v>0.15</v>
      </c>
      <c r="P1070" s="10">
        <f t="shared" si="145"/>
        <v>11.25</v>
      </c>
      <c r="Q1070" t="s">
        <v>8334</v>
      </c>
      <c r="R1070" t="s">
        <v>8335</v>
      </c>
      <c r="S1070" s="8">
        <f t="shared" si="146"/>
        <v>42440.371111111104</v>
      </c>
      <c r="T1070" s="8" t="str">
        <f t="shared" si="147"/>
        <v>Mar</v>
      </c>
      <c r="U1070" s="8" t="str">
        <f t="shared" si="148"/>
        <v>2016</v>
      </c>
      <c r="V1070" s="8">
        <f t="shared" si="149"/>
        <v>42470.329444444447</v>
      </c>
      <c r="W1070" s="8" t="str">
        <f t="shared" si="150"/>
        <v>Apr</v>
      </c>
      <c r="X1070" s="8" t="str">
        <f t="shared" si="151"/>
        <v>2016</v>
      </c>
      <c r="Y1070" s="7">
        <f t="shared" si="152"/>
        <v>29</v>
      </c>
    </row>
    <row r="1071" spans="1:25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6">
        <f t="shared" si="144"/>
        <v>38.636363636363633</v>
      </c>
      <c r="P1071" s="10">
        <f t="shared" si="145"/>
        <v>40.476190476190474</v>
      </c>
      <c r="Q1071" t="s">
        <v>8334</v>
      </c>
      <c r="R1071" t="s">
        <v>8335</v>
      </c>
      <c r="S1071" s="8">
        <f t="shared" si="146"/>
        <v>41572.229849537034</v>
      </c>
      <c r="T1071" s="8" t="str">
        <f t="shared" si="147"/>
        <v>Oct</v>
      </c>
      <c r="U1071" s="8" t="str">
        <f t="shared" si="148"/>
        <v>2013</v>
      </c>
      <c r="V1071" s="8">
        <f t="shared" si="149"/>
        <v>41604.271516203706</v>
      </c>
      <c r="W1071" s="8" t="str">
        <f t="shared" si="150"/>
        <v>Nov</v>
      </c>
      <c r="X1071" s="8" t="str">
        <f t="shared" si="151"/>
        <v>2013</v>
      </c>
      <c r="Y1071" s="7">
        <f t="shared" si="152"/>
        <v>1</v>
      </c>
    </row>
    <row r="1072" spans="1:25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6">
        <f t="shared" si="144"/>
        <v>0.70000000000000007</v>
      </c>
      <c r="P1072" s="10">
        <f t="shared" si="145"/>
        <v>35</v>
      </c>
      <c r="Q1072" t="s">
        <v>8334</v>
      </c>
      <c r="R1072" t="s">
        <v>8335</v>
      </c>
      <c r="S1072" s="8">
        <f t="shared" si="146"/>
        <v>41163.011828703704</v>
      </c>
      <c r="T1072" s="8" t="str">
        <f t="shared" si="147"/>
        <v>Sep</v>
      </c>
      <c r="U1072" s="8" t="str">
        <f t="shared" si="148"/>
        <v>2012</v>
      </c>
      <c r="V1072" s="8">
        <f t="shared" si="149"/>
        <v>41183.011828703704</v>
      </c>
      <c r="W1072" s="8" t="str">
        <f t="shared" si="150"/>
        <v>Oct</v>
      </c>
      <c r="X1072" s="8" t="str">
        <f t="shared" si="151"/>
        <v>2012</v>
      </c>
      <c r="Y1072" s="7">
        <f t="shared" si="152"/>
        <v>20</v>
      </c>
    </row>
    <row r="1073" spans="1:25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6">
        <f t="shared" si="144"/>
        <v>0</v>
      </c>
      <c r="P1073" s="10">
        <f t="shared" si="145"/>
        <v>0</v>
      </c>
      <c r="Q1073" t="s">
        <v>8334</v>
      </c>
      <c r="R1073" t="s">
        <v>8335</v>
      </c>
      <c r="S1073" s="8">
        <f t="shared" si="146"/>
        <v>42295.753391203703</v>
      </c>
      <c r="T1073" s="8" t="str">
        <f t="shared" si="147"/>
        <v>Oct</v>
      </c>
      <c r="U1073" s="8" t="str">
        <f t="shared" si="148"/>
        <v>2015</v>
      </c>
      <c r="V1073" s="8">
        <f t="shared" si="149"/>
        <v>42325.795057870375</v>
      </c>
      <c r="W1073" s="8" t="str">
        <f t="shared" si="150"/>
        <v>Nov</v>
      </c>
      <c r="X1073" s="8" t="str">
        <f t="shared" si="151"/>
        <v>2015</v>
      </c>
      <c r="Y1073" s="7">
        <f t="shared" si="152"/>
        <v>30</v>
      </c>
    </row>
    <row r="1074" spans="1:25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6">
        <f t="shared" si="144"/>
        <v>6.8000000000000005E-2</v>
      </c>
      <c r="P1074" s="10">
        <f t="shared" si="145"/>
        <v>12.75</v>
      </c>
      <c r="Q1074" t="s">
        <v>8334</v>
      </c>
      <c r="R1074" t="s">
        <v>8335</v>
      </c>
      <c r="S1074" s="8">
        <f t="shared" si="146"/>
        <v>41645.832141203704</v>
      </c>
      <c r="T1074" s="8" t="str">
        <f t="shared" si="147"/>
        <v>Jan</v>
      </c>
      <c r="U1074" s="8" t="str">
        <f t="shared" si="148"/>
        <v>2014</v>
      </c>
      <c r="V1074" s="8">
        <f t="shared" si="149"/>
        <v>41675.832141203704</v>
      </c>
      <c r="W1074" s="8" t="str">
        <f t="shared" si="150"/>
        <v>Feb</v>
      </c>
      <c r="X1074" s="8" t="str">
        <f t="shared" si="151"/>
        <v>2014</v>
      </c>
      <c r="Y1074" s="7">
        <f t="shared" si="152"/>
        <v>30</v>
      </c>
    </row>
    <row r="1075" spans="1:25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6">
        <f t="shared" si="144"/>
        <v>1.3333333333333335</v>
      </c>
      <c r="P1075" s="10">
        <f t="shared" si="145"/>
        <v>10</v>
      </c>
      <c r="Q1075" t="s">
        <v>8334</v>
      </c>
      <c r="R1075" t="s">
        <v>8335</v>
      </c>
      <c r="S1075" s="8">
        <f t="shared" si="146"/>
        <v>40802.964594907404</v>
      </c>
      <c r="T1075" s="8" t="str">
        <f t="shared" si="147"/>
        <v>Sep</v>
      </c>
      <c r="U1075" s="8" t="str">
        <f t="shared" si="148"/>
        <v>2011</v>
      </c>
      <c r="V1075" s="8">
        <f t="shared" si="149"/>
        <v>40832.964594907404</v>
      </c>
      <c r="W1075" s="8" t="str">
        <f t="shared" si="150"/>
        <v>Oct</v>
      </c>
      <c r="X1075" s="8" t="str">
        <f t="shared" si="151"/>
        <v>2011</v>
      </c>
      <c r="Y1075" s="7">
        <f t="shared" si="152"/>
        <v>30</v>
      </c>
    </row>
    <row r="1076" spans="1:25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6">
        <f t="shared" si="144"/>
        <v>6.3092592592592585</v>
      </c>
      <c r="P1076" s="10">
        <f t="shared" si="145"/>
        <v>113.56666666666666</v>
      </c>
      <c r="Q1076" t="s">
        <v>8334</v>
      </c>
      <c r="R1076" t="s">
        <v>8335</v>
      </c>
      <c r="S1076" s="8">
        <f t="shared" si="146"/>
        <v>41613.172974537039</v>
      </c>
      <c r="T1076" s="8" t="str">
        <f t="shared" si="147"/>
        <v>Dec</v>
      </c>
      <c r="U1076" s="8" t="str">
        <f t="shared" si="148"/>
        <v>2013</v>
      </c>
      <c r="V1076" s="8">
        <f t="shared" si="149"/>
        <v>41643.172974537039</v>
      </c>
      <c r="W1076" s="8" t="str">
        <f t="shared" si="150"/>
        <v>Jan</v>
      </c>
      <c r="X1076" s="8" t="str">
        <f t="shared" si="151"/>
        <v>2014</v>
      </c>
      <c r="Y1076" s="7">
        <f t="shared" si="152"/>
        <v>30</v>
      </c>
    </row>
    <row r="1077" spans="1:25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6">
        <f t="shared" si="144"/>
        <v>4.5</v>
      </c>
      <c r="P1077" s="10">
        <f t="shared" si="145"/>
        <v>15</v>
      </c>
      <c r="Q1077" t="s">
        <v>8334</v>
      </c>
      <c r="R1077" t="s">
        <v>8335</v>
      </c>
      <c r="S1077" s="8">
        <f t="shared" si="146"/>
        <v>41005.904120370367</v>
      </c>
      <c r="T1077" s="8" t="str">
        <f t="shared" si="147"/>
        <v>Apr</v>
      </c>
      <c r="U1077" s="8" t="str">
        <f t="shared" si="148"/>
        <v>2012</v>
      </c>
      <c r="V1077" s="8">
        <f t="shared" si="149"/>
        <v>41035.904120370367</v>
      </c>
      <c r="W1077" s="8" t="str">
        <f t="shared" si="150"/>
        <v>May</v>
      </c>
      <c r="X1077" s="8" t="str">
        <f t="shared" si="151"/>
        <v>2012</v>
      </c>
      <c r="Y1077" s="7">
        <f t="shared" si="152"/>
        <v>30</v>
      </c>
    </row>
    <row r="1078" spans="1:25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6">
        <f t="shared" si="144"/>
        <v>62.765333333333331</v>
      </c>
      <c r="P1078" s="10">
        <f t="shared" si="145"/>
        <v>48.281025641025643</v>
      </c>
      <c r="Q1078" t="s">
        <v>8334</v>
      </c>
      <c r="R1078" t="s">
        <v>8335</v>
      </c>
      <c r="S1078" s="8">
        <f t="shared" si="146"/>
        <v>41838.377893518518</v>
      </c>
      <c r="T1078" s="8" t="str">
        <f t="shared" si="147"/>
        <v>Jul</v>
      </c>
      <c r="U1078" s="8" t="str">
        <f t="shared" si="148"/>
        <v>2014</v>
      </c>
      <c r="V1078" s="8">
        <f t="shared" si="149"/>
        <v>41893.377893518518</v>
      </c>
      <c r="W1078" s="8" t="str">
        <f t="shared" si="150"/>
        <v>Sep</v>
      </c>
      <c r="X1078" s="8" t="str">
        <f t="shared" si="151"/>
        <v>2014</v>
      </c>
      <c r="Y1078" s="7">
        <f t="shared" si="152"/>
        <v>24</v>
      </c>
    </row>
    <row r="1079" spans="1:25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6">
        <f t="shared" si="144"/>
        <v>29.376000000000001</v>
      </c>
      <c r="P1079" s="10">
        <f t="shared" si="145"/>
        <v>43.976047904191617</v>
      </c>
      <c r="Q1079" t="s">
        <v>8334</v>
      </c>
      <c r="R1079" t="s">
        <v>8335</v>
      </c>
      <c r="S1079" s="8">
        <f t="shared" si="146"/>
        <v>42353.16679398148</v>
      </c>
      <c r="T1079" s="8" t="str">
        <f t="shared" si="147"/>
        <v>Dec</v>
      </c>
      <c r="U1079" s="8" t="str">
        <f t="shared" si="148"/>
        <v>2015</v>
      </c>
      <c r="V1079" s="8">
        <f t="shared" si="149"/>
        <v>42383.16679398148</v>
      </c>
      <c r="W1079" s="8" t="str">
        <f t="shared" si="150"/>
        <v>Jan</v>
      </c>
      <c r="X1079" s="8" t="str">
        <f t="shared" si="151"/>
        <v>2016</v>
      </c>
      <c r="Y1079" s="7">
        <f t="shared" si="152"/>
        <v>30</v>
      </c>
    </row>
    <row r="1080" spans="1:25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6">
        <f t="shared" si="144"/>
        <v>7.5</v>
      </c>
      <c r="P1080" s="10">
        <f t="shared" si="145"/>
        <v>9</v>
      </c>
      <c r="Q1080" t="s">
        <v>8334</v>
      </c>
      <c r="R1080" t="s">
        <v>8335</v>
      </c>
      <c r="S1080" s="8">
        <f t="shared" si="146"/>
        <v>40701.195844907408</v>
      </c>
      <c r="T1080" s="8" t="str">
        <f t="shared" si="147"/>
        <v>Jun</v>
      </c>
      <c r="U1080" s="8" t="str">
        <f t="shared" si="148"/>
        <v>2011</v>
      </c>
      <c r="V1080" s="8">
        <f t="shared" si="149"/>
        <v>40746.195844907408</v>
      </c>
      <c r="W1080" s="8" t="str">
        <f t="shared" si="150"/>
        <v>Jul</v>
      </c>
      <c r="X1080" s="8" t="str">
        <f t="shared" si="151"/>
        <v>2011</v>
      </c>
      <c r="Y1080" s="7">
        <f t="shared" si="152"/>
        <v>14</v>
      </c>
    </row>
    <row r="1081" spans="1:25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6">
        <f t="shared" si="144"/>
        <v>2.6076923076923078</v>
      </c>
      <c r="P1081" s="10">
        <f t="shared" si="145"/>
        <v>37.666666666666664</v>
      </c>
      <c r="Q1081" t="s">
        <v>8334</v>
      </c>
      <c r="R1081" t="s">
        <v>8335</v>
      </c>
      <c r="S1081" s="8">
        <f t="shared" si="146"/>
        <v>42479.566388888896</v>
      </c>
      <c r="T1081" s="8" t="str">
        <f t="shared" si="147"/>
        <v>Apr</v>
      </c>
      <c r="U1081" s="8" t="str">
        <f t="shared" si="148"/>
        <v>2016</v>
      </c>
      <c r="V1081" s="8">
        <f t="shared" si="149"/>
        <v>42504.566388888896</v>
      </c>
      <c r="W1081" s="8" t="str">
        <f t="shared" si="150"/>
        <v>May</v>
      </c>
      <c r="X1081" s="8" t="str">
        <f t="shared" si="151"/>
        <v>2016</v>
      </c>
      <c r="Y1081" s="7">
        <f t="shared" si="152"/>
        <v>25</v>
      </c>
    </row>
    <row r="1082" spans="1:25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6">
        <f t="shared" si="144"/>
        <v>9.1050000000000004</v>
      </c>
      <c r="P1082" s="10">
        <f t="shared" si="145"/>
        <v>18.581632653061224</v>
      </c>
      <c r="Q1082" t="s">
        <v>8334</v>
      </c>
      <c r="R1082" t="s">
        <v>8335</v>
      </c>
      <c r="S1082" s="8">
        <f t="shared" si="146"/>
        <v>41740.138113425928</v>
      </c>
      <c r="T1082" s="8" t="str">
        <f t="shared" si="147"/>
        <v>Apr</v>
      </c>
      <c r="U1082" s="8" t="str">
        <f t="shared" si="148"/>
        <v>2014</v>
      </c>
      <c r="V1082" s="8">
        <f t="shared" si="149"/>
        <v>41770.138113425928</v>
      </c>
      <c r="W1082" s="8" t="str">
        <f t="shared" si="150"/>
        <v>May</v>
      </c>
      <c r="X1082" s="8" t="str">
        <f t="shared" si="151"/>
        <v>2014</v>
      </c>
      <c r="Y1082" s="7">
        <f t="shared" si="152"/>
        <v>30</v>
      </c>
    </row>
    <row r="1083" spans="1:25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6">
        <f t="shared" si="144"/>
        <v>1.7647058823529412E-2</v>
      </c>
      <c r="P1083" s="10">
        <f t="shared" si="145"/>
        <v>3</v>
      </c>
      <c r="Q1083" t="s">
        <v>8334</v>
      </c>
      <c r="R1083" t="s">
        <v>8335</v>
      </c>
      <c r="S1083" s="8">
        <f t="shared" si="146"/>
        <v>42002.926990740743</v>
      </c>
      <c r="T1083" s="8" t="str">
        <f t="shared" si="147"/>
        <v>Dec</v>
      </c>
      <c r="U1083" s="8" t="str">
        <f t="shared" si="148"/>
        <v>2014</v>
      </c>
      <c r="V1083" s="8">
        <f t="shared" si="149"/>
        <v>42032.926990740743</v>
      </c>
      <c r="W1083" s="8" t="str">
        <f t="shared" si="150"/>
        <v>Jan</v>
      </c>
      <c r="X1083" s="8" t="str">
        <f t="shared" si="151"/>
        <v>2015</v>
      </c>
      <c r="Y1083" s="7">
        <f t="shared" si="152"/>
        <v>30</v>
      </c>
    </row>
    <row r="1084" spans="1:25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6">
        <f t="shared" si="144"/>
        <v>0.55999999999999994</v>
      </c>
      <c r="P1084" s="10">
        <f t="shared" si="145"/>
        <v>18.666666666666668</v>
      </c>
      <c r="Q1084" t="s">
        <v>8334</v>
      </c>
      <c r="R1084" t="s">
        <v>8335</v>
      </c>
      <c r="S1084" s="8">
        <f t="shared" si="146"/>
        <v>41101.906111111115</v>
      </c>
      <c r="T1084" s="8" t="str">
        <f t="shared" si="147"/>
        <v>Jul</v>
      </c>
      <c r="U1084" s="8" t="str">
        <f t="shared" si="148"/>
        <v>2012</v>
      </c>
      <c r="V1084" s="8">
        <f t="shared" si="149"/>
        <v>41131.906111111115</v>
      </c>
      <c r="W1084" s="8" t="str">
        <f t="shared" si="150"/>
        <v>Aug</v>
      </c>
      <c r="X1084" s="8" t="str">
        <f t="shared" si="151"/>
        <v>2012</v>
      </c>
      <c r="Y1084" s="7">
        <f t="shared" si="152"/>
        <v>30</v>
      </c>
    </row>
    <row r="1085" spans="1:25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6">
        <f t="shared" si="144"/>
        <v>0.82000000000000006</v>
      </c>
      <c r="P1085" s="10">
        <f t="shared" si="145"/>
        <v>410</v>
      </c>
      <c r="Q1085" t="s">
        <v>8334</v>
      </c>
      <c r="R1085" t="s">
        <v>8335</v>
      </c>
      <c r="S1085" s="8">
        <f t="shared" si="146"/>
        <v>41793.659525462965</v>
      </c>
      <c r="T1085" s="8" t="str">
        <f t="shared" si="147"/>
        <v>Jun</v>
      </c>
      <c r="U1085" s="8" t="str">
        <f t="shared" si="148"/>
        <v>2014</v>
      </c>
      <c r="V1085" s="8">
        <f t="shared" si="149"/>
        <v>41853.659525462965</v>
      </c>
      <c r="W1085" s="8" t="str">
        <f t="shared" si="150"/>
        <v>Aug</v>
      </c>
      <c r="X1085" s="8" t="str">
        <f t="shared" si="151"/>
        <v>2014</v>
      </c>
      <c r="Y1085" s="7">
        <f t="shared" si="152"/>
        <v>29</v>
      </c>
    </row>
    <row r="1086" spans="1:25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6">
        <f t="shared" si="144"/>
        <v>0</v>
      </c>
      <c r="P1086" s="10">
        <f t="shared" si="145"/>
        <v>0</v>
      </c>
      <c r="Q1086" t="s">
        <v>8334</v>
      </c>
      <c r="R1086" t="s">
        <v>8335</v>
      </c>
      <c r="S1086" s="8">
        <f t="shared" si="146"/>
        <v>41829.912083333329</v>
      </c>
      <c r="T1086" s="8" t="str">
        <f t="shared" si="147"/>
        <v>Jul</v>
      </c>
      <c r="U1086" s="8" t="str">
        <f t="shared" si="148"/>
        <v>2014</v>
      </c>
      <c r="V1086" s="8">
        <f t="shared" si="149"/>
        <v>41859.912083333329</v>
      </c>
      <c r="W1086" s="8" t="str">
        <f t="shared" si="150"/>
        <v>Aug</v>
      </c>
      <c r="X1086" s="8" t="str">
        <f t="shared" si="151"/>
        <v>2014</v>
      </c>
      <c r="Y1086" s="7">
        <f t="shared" si="152"/>
        <v>30</v>
      </c>
    </row>
    <row r="1087" spans="1:25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6">
        <f t="shared" si="144"/>
        <v>3.42</v>
      </c>
      <c r="P1087" s="10">
        <f t="shared" si="145"/>
        <v>114</v>
      </c>
      <c r="Q1087" t="s">
        <v>8334</v>
      </c>
      <c r="R1087" t="s">
        <v>8335</v>
      </c>
      <c r="S1087" s="8">
        <f t="shared" si="146"/>
        <v>42413.671006944445</v>
      </c>
      <c r="T1087" s="8" t="str">
        <f t="shared" si="147"/>
        <v>Feb</v>
      </c>
      <c r="U1087" s="8" t="str">
        <f t="shared" si="148"/>
        <v>2016</v>
      </c>
      <c r="V1087" s="8">
        <f t="shared" si="149"/>
        <v>42443.629340277781</v>
      </c>
      <c r="W1087" s="8" t="str">
        <f t="shared" si="150"/>
        <v>Mar</v>
      </c>
      <c r="X1087" s="8" t="str">
        <f t="shared" si="151"/>
        <v>2016</v>
      </c>
      <c r="Y1087" s="7">
        <f t="shared" si="152"/>
        <v>29</v>
      </c>
    </row>
    <row r="1088" spans="1:25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6">
        <f t="shared" si="144"/>
        <v>8.3333333333333343E-2</v>
      </c>
      <c r="P1088" s="10">
        <f t="shared" si="145"/>
        <v>7.5</v>
      </c>
      <c r="Q1088" t="s">
        <v>8334</v>
      </c>
      <c r="R1088" t="s">
        <v>8335</v>
      </c>
      <c r="S1088" s="8">
        <f t="shared" si="146"/>
        <v>41845.866793981484</v>
      </c>
      <c r="T1088" s="8" t="str">
        <f t="shared" si="147"/>
        <v>Jul</v>
      </c>
      <c r="U1088" s="8" t="str">
        <f t="shared" si="148"/>
        <v>2014</v>
      </c>
      <c r="V1088" s="8">
        <f t="shared" si="149"/>
        <v>41875.866793981484</v>
      </c>
      <c r="W1088" s="8" t="str">
        <f t="shared" si="150"/>
        <v>Aug</v>
      </c>
      <c r="X1088" s="8" t="str">
        <f t="shared" si="151"/>
        <v>2014</v>
      </c>
      <c r="Y1088" s="7">
        <f t="shared" si="152"/>
        <v>30</v>
      </c>
    </row>
    <row r="1089" spans="1:25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6">
        <f t="shared" si="144"/>
        <v>0</v>
      </c>
      <c r="P1089" s="10">
        <f t="shared" si="145"/>
        <v>0</v>
      </c>
      <c r="Q1089" t="s">
        <v>8334</v>
      </c>
      <c r="R1089" t="s">
        <v>8335</v>
      </c>
      <c r="S1089" s="8">
        <f t="shared" si="146"/>
        <v>41775.713969907411</v>
      </c>
      <c r="T1089" s="8" t="str">
        <f t="shared" si="147"/>
        <v>May</v>
      </c>
      <c r="U1089" s="8" t="str">
        <f t="shared" si="148"/>
        <v>2014</v>
      </c>
      <c r="V1089" s="8">
        <f t="shared" si="149"/>
        <v>41805.713969907411</v>
      </c>
      <c r="W1089" s="8" t="str">
        <f t="shared" si="150"/>
        <v>Jun</v>
      </c>
      <c r="X1089" s="8" t="str">
        <f t="shared" si="151"/>
        <v>2014</v>
      </c>
      <c r="Y1089" s="7">
        <f t="shared" si="152"/>
        <v>30</v>
      </c>
    </row>
    <row r="1090" spans="1:25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6">
        <f t="shared" si="144"/>
        <v>14.182977777777777</v>
      </c>
      <c r="P1090" s="10">
        <f t="shared" si="145"/>
        <v>43.41727891156463</v>
      </c>
      <c r="Q1090" t="s">
        <v>8334</v>
      </c>
      <c r="R1090" t="s">
        <v>8335</v>
      </c>
      <c r="S1090" s="8">
        <f t="shared" si="146"/>
        <v>41723.799386574072</v>
      </c>
      <c r="T1090" s="8" t="str">
        <f t="shared" si="147"/>
        <v>Mar</v>
      </c>
      <c r="U1090" s="8" t="str">
        <f t="shared" si="148"/>
        <v>2014</v>
      </c>
      <c r="V1090" s="8">
        <f t="shared" si="149"/>
        <v>41753.799386574072</v>
      </c>
      <c r="W1090" s="8" t="str">
        <f t="shared" si="150"/>
        <v>Apr</v>
      </c>
      <c r="X1090" s="8" t="str">
        <f t="shared" si="151"/>
        <v>2014</v>
      </c>
      <c r="Y1090" s="7">
        <f t="shared" si="152"/>
        <v>30</v>
      </c>
    </row>
    <row r="1091" spans="1:25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6">
        <f t="shared" ref="O1091:O1154" si="153">E1091/D1091*100</f>
        <v>7.8266666666666662</v>
      </c>
      <c r="P1091" s="10">
        <f t="shared" ref="P1091:P1154" si="154">IFERROR(E1091/L1091,0)</f>
        <v>23.959183673469386</v>
      </c>
      <c r="Q1091" t="s">
        <v>8334</v>
      </c>
      <c r="R1091" t="s">
        <v>8335</v>
      </c>
      <c r="S1091" s="8">
        <f t="shared" ref="S1091:S1154" si="155">(((J1091/60)/60)/24)+DATE(1970,1,1)</f>
        <v>42151.189525462964</v>
      </c>
      <c r="T1091" s="8" t="str">
        <f t="shared" ref="T1091:T1154" si="156">TEXT(S1091,"MMM")</f>
        <v>May</v>
      </c>
      <c r="U1091" s="8" t="str">
        <f t="shared" ref="U1091:U1154" si="157">TEXT(S1091,"YYYY")</f>
        <v>2015</v>
      </c>
      <c r="V1091" s="8">
        <f t="shared" ref="V1091:V1154" si="158">(((I1091/60)/60)/24)+DATE(1970,1,1)</f>
        <v>42181.189525462964</v>
      </c>
      <c r="W1091" s="8" t="str">
        <f t="shared" ref="W1091:W1154" si="159">TEXT(V1091,"MMM")</f>
        <v>Jun</v>
      </c>
      <c r="X1091" s="8" t="str">
        <f t="shared" ref="X1091:X1154" si="160">TEXT(V1091,"YYYY")</f>
        <v>2015</v>
      </c>
      <c r="Y1091" s="7">
        <f t="shared" ref="Y1091:Y1154" si="161">DAY(V1091-S1091)</f>
        <v>30</v>
      </c>
    </row>
    <row r="1092" spans="1:25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6">
        <f t="shared" si="153"/>
        <v>3.8464497269020695E-2</v>
      </c>
      <c r="P1092" s="10">
        <f t="shared" si="154"/>
        <v>5</v>
      </c>
      <c r="Q1092" t="s">
        <v>8334</v>
      </c>
      <c r="R1092" t="s">
        <v>8335</v>
      </c>
      <c r="S1092" s="8">
        <f t="shared" si="155"/>
        <v>42123.185798611114</v>
      </c>
      <c r="T1092" s="8" t="str">
        <f t="shared" si="156"/>
        <v>Apr</v>
      </c>
      <c r="U1092" s="8" t="str">
        <f t="shared" si="157"/>
        <v>2015</v>
      </c>
      <c r="V1092" s="8">
        <f t="shared" si="158"/>
        <v>42153.185798611114</v>
      </c>
      <c r="W1092" s="8" t="str">
        <f t="shared" si="159"/>
        <v>May</v>
      </c>
      <c r="X1092" s="8" t="str">
        <f t="shared" si="160"/>
        <v>2015</v>
      </c>
      <c r="Y1092" s="7">
        <f t="shared" si="161"/>
        <v>30</v>
      </c>
    </row>
    <row r="1093" spans="1:25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6">
        <f t="shared" si="153"/>
        <v>12.5</v>
      </c>
      <c r="P1093" s="10">
        <f t="shared" si="154"/>
        <v>12.5</v>
      </c>
      <c r="Q1093" t="s">
        <v>8334</v>
      </c>
      <c r="R1093" t="s">
        <v>8335</v>
      </c>
      <c r="S1093" s="8">
        <f t="shared" si="155"/>
        <v>42440.820277777777</v>
      </c>
      <c r="T1093" s="8" t="str">
        <f t="shared" si="156"/>
        <v>Mar</v>
      </c>
      <c r="U1093" s="8" t="str">
        <f t="shared" si="157"/>
        <v>2016</v>
      </c>
      <c r="V1093" s="8">
        <f t="shared" si="158"/>
        <v>42470.778611111105</v>
      </c>
      <c r="W1093" s="8" t="str">
        <f t="shared" si="159"/>
        <v>Apr</v>
      </c>
      <c r="X1093" s="8" t="str">
        <f t="shared" si="160"/>
        <v>2016</v>
      </c>
      <c r="Y1093" s="7">
        <f t="shared" si="161"/>
        <v>29</v>
      </c>
    </row>
    <row r="1094" spans="1:25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6">
        <f t="shared" si="153"/>
        <v>1.05</v>
      </c>
      <c r="P1094" s="10">
        <f t="shared" si="154"/>
        <v>3</v>
      </c>
      <c r="Q1094" t="s">
        <v>8334</v>
      </c>
      <c r="R1094" t="s">
        <v>8335</v>
      </c>
      <c r="S1094" s="8">
        <f t="shared" si="155"/>
        <v>41250.025902777779</v>
      </c>
      <c r="T1094" s="8" t="str">
        <f t="shared" si="156"/>
        <v>Dec</v>
      </c>
      <c r="U1094" s="8" t="str">
        <f t="shared" si="157"/>
        <v>2012</v>
      </c>
      <c r="V1094" s="8">
        <f t="shared" si="158"/>
        <v>41280.025902777779</v>
      </c>
      <c r="W1094" s="8" t="str">
        <f t="shared" si="159"/>
        <v>Jan</v>
      </c>
      <c r="X1094" s="8" t="str">
        <f t="shared" si="160"/>
        <v>2013</v>
      </c>
      <c r="Y1094" s="7">
        <f t="shared" si="161"/>
        <v>30</v>
      </c>
    </row>
    <row r="1095" spans="1:25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6">
        <f t="shared" si="153"/>
        <v>14.083333333333334</v>
      </c>
      <c r="P1095" s="10">
        <f t="shared" si="154"/>
        <v>10.5625</v>
      </c>
      <c r="Q1095" t="s">
        <v>8334</v>
      </c>
      <c r="R1095" t="s">
        <v>8335</v>
      </c>
      <c r="S1095" s="8">
        <f t="shared" si="155"/>
        <v>42396.973807870367</v>
      </c>
      <c r="T1095" s="8" t="str">
        <f t="shared" si="156"/>
        <v>Jan</v>
      </c>
      <c r="U1095" s="8" t="str">
        <f t="shared" si="157"/>
        <v>2016</v>
      </c>
      <c r="V1095" s="8">
        <f t="shared" si="158"/>
        <v>42411.973807870367</v>
      </c>
      <c r="W1095" s="8" t="str">
        <f t="shared" si="159"/>
        <v>Feb</v>
      </c>
      <c r="X1095" s="8" t="str">
        <f t="shared" si="160"/>
        <v>2016</v>
      </c>
      <c r="Y1095" s="7">
        <f t="shared" si="161"/>
        <v>15</v>
      </c>
    </row>
    <row r="1096" spans="1:25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6">
        <f t="shared" si="153"/>
        <v>18.300055555555556</v>
      </c>
      <c r="P1096" s="10">
        <f t="shared" si="154"/>
        <v>122.00037037037038</v>
      </c>
      <c r="Q1096" t="s">
        <v>8334</v>
      </c>
      <c r="R1096" t="s">
        <v>8335</v>
      </c>
      <c r="S1096" s="8">
        <f t="shared" si="155"/>
        <v>40795.713344907403</v>
      </c>
      <c r="T1096" s="8" t="str">
        <f t="shared" si="156"/>
        <v>Sep</v>
      </c>
      <c r="U1096" s="8" t="str">
        <f t="shared" si="157"/>
        <v>2011</v>
      </c>
      <c r="V1096" s="8">
        <f t="shared" si="158"/>
        <v>40825.713344907403</v>
      </c>
      <c r="W1096" s="8" t="str">
        <f t="shared" si="159"/>
        <v>Oct</v>
      </c>
      <c r="X1096" s="8" t="str">
        <f t="shared" si="160"/>
        <v>2011</v>
      </c>
      <c r="Y1096" s="7">
        <f t="shared" si="161"/>
        <v>30</v>
      </c>
    </row>
    <row r="1097" spans="1:25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6">
        <f t="shared" si="153"/>
        <v>5.0347999999999997</v>
      </c>
      <c r="P1097" s="10">
        <f t="shared" si="154"/>
        <v>267.80851063829789</v>
      </c>
      <c r="Q1097" t="s">
        <v>8334</v>
      </c>
      <c r="R1097" t="s">
        <v>8335</v>
      </c>
      <c r="S1097" s="8">
        <f t="shared" si="155"/>
        <v>41486.537268518521</v>
      </c>
      <c r="T1097" s="8" t="str">
        <f t="shared" si="156"/>
        <v>Jul</v>
      </c>
      <c r="U1097" s="8" t="str">
        <f t="shared" si="157"/>
        <v>2013</v>
      </c>
      <c r="V1097" s="8">
        <f t="shared" si="158"/>
        <v>41516.537268518521</v>
      </c>
      <c r="W1097" s="8" t="str">
        <f t="shared" si="159"/>
        <v>Aug</v>
      </c>
      <c r="X1097" s="8" t="str">
        <f t="shared" si="160"/>
        <v>2013</v>
      </c>
      <c r="Y1097" s="7">
        <f t="shared" si="161"/>
        <v>30</v>
      </c>
    </row>
    <row r="1098" spans="1:25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6">
        <f t="shared" si="153"/>
        <v>17.933333333333334</v>
      </c>
      <c r="P1098" s="10">
        <f t="shared" si="154"/>
        <v>74.206896551724142</v>
      </c>
      <c r="Q1098" t="s">
        <v>8334</v>
      </c>
      <c r="R1098" t="s">
        <v>8335</v>
      </c>
      <c r="S1098" s="8">
        <f t="shared" si="155"/>
        <v>41885.51798611111</v>
      </c>
      <c r="T1098" s="8" t="str">
        <f t="shared" si="156"/>
        <v>Sep</v>
      </c>
      <c r="U1098" s="8" t="str">
        <f t="shared" si="157"/>
        <v>2014</v>
      </c>
      <c r="V1098" s="8">
        <f t="shared" si="158"/>
        <v>41916.145833333336</v>
      </c>
      <c r="W1098" s="8" t="str">
        <f t="shared" si="159"/>
        <v>Oct</v>
      </c>
      <c r="X1098" s="8" t="str">
        <f t="shared" si="160"/>
        <v>2014</v>
      </c>
      <c r="Y1098" s="7">
        <f t="shared" si="161"/>
        <v>30</v>
      </c>
    </row>
    <row r="1099" spans="1:25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6">
        <f t="shared" si="153"/>
        <v>4.7E-2</v>
      </c>
      <c r="P1099" s="10">
        <f t="shared" si="154"/>
        <v>6.7142857142857144</v>
      </c>
      <c r="Q1099" t="s">
        <v>8334</v>
      </c>
      <c r="R1099" t="s">
        <v>8335</v>
      </c>
      <c r="S1099" s="8">
        <f t="shared" si="155"/>
        <v>41660.792557870373</v>
      </c>
      <c r="T1099" s="8" t="str">
        <f t="shared" si="156"/>
        <v>Jan</v>
      </c>
      <c r="U1099" s="8" t="str">
        <f t="shared" si="157"/>
        <v>2014</v>
      </c>
      <c r="V1099" s="8">
        <f t="shared" si="158"/>
        <v>41700.792557870373</v>
      </c>
      <c r="W1099" s="8" t="str">
        <f t="shared" si="159"/>
        <v>Mar</v>
      </c>
      <c r="X1099" s="8" t="str">
        <f t="shared" si="160"/>
        <v>2014</v>
      </c>
      <c r="Y1099" s="7">
        <f t="shared" si="161"/>
        <v>9</v>
      </c>
    </row>
    <row r="1100" spans="1:25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6">
        <f t="shared" si="153"/>
        <v>7.2120000000000006</v>
      </c>
      <c r="P1100" s="10">
        <f t="shared" si="154"/>
        <v>81.954545454545453</v>
      </c>
      <c r="Q1100" t="s">
        <v>8334</v>
      </c>
      <c r="R1100" t="s">
        <v>8335</v>
      </c>
      <c r="S1100" s="8">
        <f t="shared" si="155"/>
        <v>41712.762673611112</v>
      </c>
      <c r="T1100" s="8" t="str">
        <f t="shared" si="156"/>
        <v>Mar</v>
      </c>
      <c r="U1100" s="8" t="str">
        <f t="shared" si="157"/>
        <v>2014</v>
      </c>
      <c r="V1100" s="8">
        <f t="shared" si="158"/>
        <v>41742.762673611112</v>
      </c>
      <c r="W1100" s="8" t="str">
        <f t="shared" si="159"/>
        <v>Apr</v>
      </c>
      <c r="X1100" s="8" t="str">
        <f t="shared" si="160"/>
        <v>2014</v>
      </c>
      <c r="Y1100" s="7">
        <f t="shared" si="161"/>
        <v>30</v>
      </c>
    </row>
    <row r="1101" spans="1:25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6">
        <f t="shared" si="153"/>
        <v>0.5</v>
      </c>
      <c r="P1101" s="10">
        <f t="shared" si="154"/>
        <v>25</v>
      </c>
      <c r="Q1101" t="s">
        <v>8334</v>
      </c>
      <c r="R1101" t="s">
        <v>8335</v>
      </c>
      <c r="S1101" s="8">
        <f t="shared" si="155"/>
        <v>42107.836435185185</v>
      </c>
      <c r="T1101" s="8" t="str">
        <f t="shared" si="156"/>
        <v>Apr</v>
      </c>
      <c r="U1101" s="8" t="str">
        <f t="shared" si="157"/>
        <v>2015</v>
      </c>
      <c r="V1101" s="8">
        <f t="shared" si="158"/>
        <v>42137.836435185185</v>
      </c>
      <c r="W1101" s="8" t="str">
        <f t="shared" si="159"/>
        <v>May</v>
      </c>
      <c r="X1101" s="8" t="str">
        <f t="shared" si="160"/>
        <v>2015</v>
      </c>
      <c r="Y1101" s="7">
        <f t="shared" si="161"/>
        <v>30</v>
      </c>
    </row>
    <row r="1102" spans="1:25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6">
        <f t="shared" si="153"/>
        <v>2.5</v>
      </c>
      <c r="P1102" s="10">
        <f t="shared" si="154"/>
        <v>10</v>
      </c>
      <c r="Q1102" t="s">
        <v>8334</v>
      </c>
      <c r="R1102" t="s">
        <v>8335</v>
      </c>
      <c r="S1102" s="8">
        <f t="shared" si="155"/>
        <v>42384.110775462963</v>
      </c>
      <c r="T1102" s="8" t="str">
        <f t="shared" si="156"/>
        <v>Jan</v>
      </c>
      <c r="U1102" s="8" t="str">
        <f t="shared" si="157"/>
        <v>2016</v>
      </c>
      <c r="V1102" s="8">
        <f t="shared" si="158"/>
        <v>42414.110775462963</v>
      </c>
      <c r="W1102" s="8" t="str">
        <f t="shared" si="159"/>
        <v>Feb</v>
      </c>
      <c r="X1102" s="8" t="str">
        <f t="shared" si="160"/>
        <v>2016</v>
      </c>
      <c r="Y1102" s="7">
        <f t="shared" si="161"/>
        <v>30</v>
      </c>
    </row>
    <row r="1103" spans="1:25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6">
        <f t="shared" si="153"/>
        <v>4.1000000000000002E-2</v>
      </c>
      <c r="P1103" s="10">
        <f t="shared" si="154"/>
        <v>6.833333333333333</v>
      </c>
      <c r="Q1103" t="s">
        <v>8334</v>
      </c>
      <c r="R1103" t="s">
        <v>8335</v>
      </c>
      <c r="S1103" s="8">
        <f t="shared" si="155"/>
        <v>42538.77243055556</v>
      </c>
      <c r="T1103" s="8" t="str">
        <f t="shared" si="156"/>
        <v>Jun</v>
      </c>
      <c r="U1103" s="8" t="str">
        <f t="shared" si="157"/>
        <v>2016</v>
      </c>
      <c r="V1103" s="8">
        <f t="shared" si="158"/>
        <v>42565.758333333331</v>
      </c>
      <c r="W1103" s="8" t="str">
        <f t="shared" si="159"/>
        <v>Jul</v>
      </c>
      <c r="X1103" s="8" t="str">
        <f t="shared" si="160"/>
        <v>2016</v>
      </c>
      <c r="Y1103" s="7">
        <f t="shared" si="161"/>
        <v>26</v>
      </c>
    </row>
    <row r="1104" spans="1:25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6">
        <f t="shared" si="153"/>
        <v>5.3125</v>
      </c>
      <c r="P1104" s="10">
        <f t="shared" si="154"/>
        <v>17.708333333333332</v>
      </c>
      <c r="Q1104" t="s">
        <v>8334</v>
      </c>
      <c r="R1104" t="s">
        <v>8335</v>
      </c>
      <c r="S1104" s="8">
        <f t="shared" si="155"/>
        <v>41577.045428240745</v>
      </c>
      <c r="T1104" s="8" t="str">
        <f t="shared" si="156"/>
        <v>Oct</v>
      </c>
      <c r="U1104" s="8" t="str">
        <f t="shared" si="157"/>
        <v>2013</v>
      </c>
      <c r="V1104" s="8">
        <f t="shared" si="158"/>
        <v>41617.249305555553</v>
      </c>
      <c r="W1104" s="8" t="str">
        <f t="shared" si="159"/>
        <v>Dec</v>
      </c>
      <c r="X1104" s="8" t="str">
        <f t="shared" si="160"/>
        <v>2013</v>
      </c>
      <c r="Y1104" s="7">
        <f t="shared" si="161"/>
        <v>9</v>
      </c>
    </row>
    <row r="1105" spans="1:25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6">
        <f t="shared" si="153"/>
        <v>1.6199999999999999</v>
      </c>
      <c r="P1105" s="10">
        <f t="shared" si="154"/>
        <v>16.2</v>
      </c>
      <c r="Q1105" t="s">
        <v>8334</v>
      </c>
      <c r="R1105" t="s">
        <v>8335</v>
      </c>
      <c r="S1105" s="8">
        <f t="shared" si="155"/>
        <v>42479.22210648148</v>
      </c>
      <c r="T1105" s="8" t="str">
        <f t="shared" si="156"/>
        <v>Apr</v>
      </c>
      <c r="U1105" s="8" t="str">
        <f t="shared" si="157"/>
        <v>2016</v>
      </c>
      <c r="V1105" s="8">
        <f t="shared" si="158"/>
        <v>42539.22210648148</v>
      </c>
      <c r="W1105" s="8" t="str">
        <f t="shared" si="159"/>
        <v>Jun</v>
      </c>
      <c r="X1105" s="8" t="str">
        <f t="shared" si="160"/>
        <v>2016</v>
      </c>
      <c r="Y1105" s="7">
        <f t="shared" si="161"/>
        <v>29</v>
      </c>
    </row>
    <row r="1106" spans="1:25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6">
        <f t="shared" si="153"/>
        <v>4.9516666666666671</v>
      </c>
      <c r="P1106" s="10">
        <f t="shared" si="154"/>
        <v>80.297297297297291</v>
      </c>
      <c r="Q1106" t="s">
        <v>8334</v>
      </c>
      <c r="R1106" t="s">
        <v>8335</v>
      </c>
      <c r="S1106" s="8">
        <f t="shared" si="155"/>
        <v>41771.40996527778</v>
      </c>
      <c r="T1106" s="8" t="str">
        <f t="shared" si="156"/>
        <v>May</v>
      </c>
      <c r="U1106" s="8" t="str">
        <f t="shared" si="157"/>
        <v>2014</v>
      </c>
      <c r="V1106" s="8">
        <f t="shared" si="158"/>
        <v>41801.40996527778</v>
      </c>
      <c r="W1106" s="8" t="str">
        <f t="shared" si="159"/>
        <v>Jun</v>
      </c>
      <c r="X1106" s="8" t="str">
        <f t="shared" si="160"/>
        <v>2014</v>
      </c>
      <c r="Y1106" s="7">
        <f t="shared" si="161"/>
        <v>30</v>
      </c>
    </row>
    <row r="1107" spans="1:25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6">
        <f t="shared" si="153"/>
        <v>0.159</v>
      </c>
      <c r="P1107" s="10">
        <f t="shared" si="154"/>
        <v>71.55</v>
      </c>
      <c r="Q1107" t="s">
        <v>8334</v>
      </c>
      <c r="R1107" t="s">
        <v>8335</v>
      </c>
      <c r="S1107" s="8">
        <f t="shared" si="155"/>
        <v>41692.135729166665</v>
      </c>
      <c r="T1107" s="8" t="str">
        <f t="shared" si="156"/>
        <v>Feb</v>
      </c>
      <c r="U1107" s="8" t="str">
        <f t="shared" si="157"/>
        <v>2014</v>
      </c>
      <c r="V1107" s="8">
        <f t="shared" si="158"/>
        <v>41722.0940625</v>
      </c>
      <c r="W1107" s="8" t="str">
        <f t="shared" si="159"/>
        <v>Mar</v>
      </c>
      <c r="X1107" s="8" t="str">
        <f t="shared" si="160"/>
        <v>2014</v>
      </c>
      <c r="Y1107" s="7">
        <f t="shared" si="161"/>
        <v>29</v>
      </c>
    </row>
    <row r="1108" spans="1:25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6">
        <f t="shared" si="153"/>
        <v>41.25</v>
      </c>
      <c r="P1108" s="10">
        <f t="shared" si="154"/>
        <v>23.571428571428573</v>
      </c>
      <c r="Q1108" t="s">
        <v>8334</v>
      </c>
      <c r="R1108" t="s">
        <v>8335</v>
      </c>
      <c r="S1108" s="8">
        <f t="shared" si="155"/>
        <v>40973.740451388891</v>
      </c>
      <c r="T1108" s="8" t="str">
        <f t="shared" si="156"/>
        <v>Mar</v>
      </c>
      <c r="U1108" s="8" t="str">
        <f t="shared" si="157"/>
        <v>2012</v>
      </c>
      <c r="V1108" s="8">
        <f t="shared" si="158"/>
        <v>41003.698784722219</v>
      </c>
      <c r="W1108" s="8" t="str">
        <f t="shared" si="159"/>
        <v>Apr</v>
      </c>
      <c r="X1108" s="8" t="str">
        <f t="shared" si="160"/>
        <v>2012</v>
      </c>
      <c r="Y1108" s="7">
        <f t="shared" si="161"/>
        <v>29</v>
      </c>
    </row>
    <row r="1109" spans="1:25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6">
        <f t="shared" si="153"/>
        <v>0</v>
      </c>
      <c r="P1109" s="10">
        <f t="shared" si="154"/>
        <v>0</v>
      </c>
      <c r="Q1109" t="s">
        <v>8334</v>
      </c>
      <c r="R1109" t="s">
        <v>8335</v>
      </c>
      <c r="S1109" s="8">
        <f t="shared" si="155"/>
        <v>41813.861388888887</v>
      </c>
      <c r="T1109" s="8" t="str">
        <f t="shared" si="156"/>
        <v>Jun</v>
      </c>
      <c r="U1109" s="8" t="str">
        <f t="shared" si="157"/>
        <v>2014</v>
      </c>
      <c r="V1109" s="8">
        <f t="shared" si="158"/>
        <v>41843.861388888887</v>
      </c>
      <c r="W1109" s="8" t="str">
        <f t="shared" si="159"/>
        <v>Jul</v>
      </c>
      <c r="X1109" s="8" t="str">
        <f t="shared" si="160"/>
        <v>2014</v>
      </c>
      <c r="Y1109" s="7">
        <f t="shared" si="161"/>
        <v>30</v>
      </c>
    </row>
    <row r="1110" spans="1:25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6">
        <f t="shared" si="153"/>
        <v>2.93</v>
      </c>
      <c r="P1110" s="10">
        <f t="shared" si="154"/>
        <v>34.88095238095238</v>
      </c>
      <c r="Q1110" t="s">
        <v>8334</v>
      </c>
      <c r="R1110" t="s">
        <v>8335</v>
      </c>
      <c r="S1110" s="8">
        <f t="shared" si="155"/>
        <v>40952.636979166666</v>
      </c>
      <c r="T1110" s="8" t="str">
        <f t="shared" si="156"/>
        <v>Feb</v>
      </c>
      <c r="U1110" s="8" t="str">
        <f t="shared" si="157"/>
        <v>2012</v>
      </c>
      <c r="V1110" s="8">
        <f t="shared" si="158"/>
        <v>41012.595312500001</v>
      </c>
      <c r="W1110" s="8" t="str">
        <f t="shared" si="159"/>
        <v>Apr</v>
      </c>
      <c r="X1110" s="8" t="str">
        <f t="shared" si="160"/>
        <v>2012</v>
      </c>
      <c r="Y1110" s="7">
        <f t="shared" si="161"/>
        <v>28</v>
      </c>
    </row>
    <row r="1111" spans="1:25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6">
        <f t="shared" si="153"/>
        <v>0.44999999999999996</v>
      </c>
      <c r="P1111" s="10">
        <f t="shared" si="154"/>
        <v>15</v>
      </c>
      <c r="Q1111" t="s">
        <v>8334</v>
      </c>
      <c r="R1111" t="s">
        <v>8335</v>
      </c>
      <c r="S1111" s="8">
        <f t="shared" si="155"/>
        <v>42662.752199074079</v>
      </c>
      <c r="T1111" s="8" t="str">
        <f t="shared" si="156"/>
        <v>Oct</v>
      </c>
      <c r="U1111" s="8" t="str">
        <f t="shared" si="157"/>
        <v>2016</v>
      </c>
      <c r="V1111" s="8">
        <f t="shared" si="158"/>
        <v>42692.793865740736</v>
      </c>
      <c r="W1111" s="8" t="str">
        <f t="shared" si="159"/>
        <v>Nov</v>
      </c>
      <c r="X1111" s="8" t="str">
        <f t="shared" si="160"/>
        <v>2016</v>
      </c>
      <c r="Y1111" s="7">
        <f t="shared" si="161"/>
        <v>30</v>
      </c>
    </row>
    <row r="1112" spans="1:25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6">
        <f t="shared" si="153"/>
        <v>0.51</v>
      </c>
      <c r="P1112" s="10">
        <f t="shared" si="154"/>
        <v>23.181818181818183</v>
      </c>
      <c r="Q1112" t="s">
        <v>8334</v>
      </c>
      <c r="R1112" t="s">
        <v>8335</v>
      </c>
      <c r="S1112" s="8">
        <f t="shared" si="155"/>
        <v>41220.933124999996</v>
      </c>
      <c r="T1112" s="8" t="str">
        <f t="shared" si="156"/>
        <v>Nov</v>
      </c>
      <c r="U1112" s="8" t="str">
        <f t="shared" si="157"/>
        <v>2012</v>
      </c>
      <c r="V1112" s="8">
        <f t="shared" si="158"/>
        <v>41250.933124999996</v>
      </c>
      <c r="W1112" s="8" t="str">
        <f t="shared" si="159"/>
        <v>Dec</v>
      </c>
      <c r="X1112" s="8" t="str">
        <f t="shared" si="160"/>
        <v>2012</v>
      </c>
      <c r="Y1112" s="7">
        <f t="shared" si="161"/>
        <v>30</v>
      </c>
    </row>
    <row r="1113" spans="1:25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6">
        <f t="shared" si="153"/>
        <v>0.04</v>
      </c>
      <c r="P1113" s="10">
        <f t="shared" si="154"/>
        <v>1</v>
      </c>
      <c r="Q1113" t="s">
        <v>8334</v>
      </c>
      <c r="R1113" t="s">
        <v>8335</v>
      </c>
      <c r="S1113" s="8">
        <f t="shared" si="155"/>
        <v>42347.203587962969</v>
      </c>
      <c r="T1113" s="8" t="str">
        <f t="shared" si="156"/>
        <v>Dec</v>
      </c>
      <c r="U1113" s="8" t="str">
        <f t="shared" si="157"/>
        <v>2015</v>
      </c>
      <c r="V1113" s="8">
        <f t="shared" si="158"/>
        <v>42377.203587962969</v>
      </c>
      <c r="W1113" s="8" t="str">
        <f t="shared" si="159"/>
        <v>Jan</v>
      </c>
      <c r="X1113" s="8" t="str">
        <f t="shared" si="160"/>
        <v>2016</v>
      </c>
      <c r="Y1113" s="7">
        <f t="shared" si="161"/>
        <v>30</v>
      </c>
    </row>
    <row r="1114" spans="1:25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6">
        <f t="shared" si="153"/>
        <v>35.537409090909087</v>
      </c>
      <c r="P1114" s="10">
        <f t="shared" si="154"/>
        <v>100.23371794871794</v>
      </c>
      <c r="Q1114" t="s">
        <v>8334</v>
      </c>
      <c r="R1114" t="s">
        <v>8335</v>
      </c>
      <c r="S1114" s="8">
        <f t="shared" si="155"/>
        <v>41963.759386574078</v>
      </c>
      <c r="T1114" s="8" t="str">
        <f t="shared" si="156"/>
        <v>Nov</v>
      </c>
      <c r="U1114" s="8" t="str">
        <f t="shared" si="157"/>
        <v>2014</v>
      </c>
      <c r="V1114" s="8">
        <f t="shared" si="158"/>
        <v>42023.354166666672</v>
      </c>
      <c r="W1114" s="8" t="str">
        <f t="shared" si="159"/>
        <v>Jan</v>
      </c>
      <c r="X1114" s="8" t="str">
        <f t="shared" si="160"/>
        <v>2015</v>
      </c>
      <c r="Y1114" s="7">
        <f t="shared" si="161"/>
        <v>28</v>
      </c>
    </row>
    <row r="1115" spans="1:25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6">
        <f t="shared" si="153"/>
        <v>0.5</v>
      </c>
      <c r="P1115" s="10">
        <f t="shared" si="154"/>
        <v>5</v>
      </c>
      <c r="Q1115" t="s">
        <v>8334</v>
      </c>
      <c r="R1115" t="s">
        <v>8335</v>
      </c>
      <c r="S1115" s="8">
        <f t="shared" si="155"/>
        <v>41835.977083333331</v>
      </c>
      <c r="T1115" s="8" t="str">
        <f t="shared" si="156"/>
        <v>Jul</v>
      </c>
      <c r="U1115" s="8" t="str">
        <f t="shared" si="157"/>
        <v>2014</v>
      </c>
      <c r="V1115" s="8">
        <f t="shared" si="158"/>
        <v>41865.977083333331</v>
      </c>
      <c r="W1115" s="8" t="str">
        <f t="shared" si="159"/>
        <v>Aug</v>
      </c>
      <c r="X1115" s="8" t="str">
        <f t="shared" si="160"/>
        <v>2014</v>
      </c>
      <c r="Y1115" s="7">
        <f t="shared" si="161"/>
        <v>30</v>
      </c>
    </row>
    <row r="1116" spans="1:25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6">
        <f t="shared" si="153"/>
        <v>0.16666666666666669</v>
      </c>
      <c r="P1116" s="10">
        <f t="shared" si="154"/>
        <v>3.3333333333333335</v>
      </c>
      <c r="Q1116" t="s">
        <v>8334</v>
      </c>
      <c r="R1116" t="s">
        <v>8335</v>
      </c>
      <c r="S1116" s="8">
        <f t="shared" si="155"/>
        <v>41526.345914351856</v>
      </c>
      <c r="T1116" s="8" t="str">
        <f t="shared" si="156"/>
        <v>Sep</v>
      </c>
      <c r="U1116" s="8" t="str">
        <f t="shared" si="157"/>
        <v>2013</v>
      </c>
      <c r="V1116" s="8">
        <f t="shared" si="158"/>
        <v>41556.345914351856</v>
      </c>
      <c r="W1116" s="8" t="str">
        <f t="shared" si="159"/>
        <v>Oct</v>
      </c>
      <c r="X1116" s="8" t="str">
        <f t="shared" si="160"/>
        <v>2013</v>
      </c>
      <c r="Y1116" s="7">
        <f t="shared" si="161"/>
        <v>30</v>
      </c>
    </row>
    <row r="1117" spans="1:25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6">
        <f t="shared" si="153"/>
        <v>0.13250000000000001</v>
      </c>
      <c r="P1117" s="10">
        <f t="shared" si="154"/>
        <v>13.25</v>
      </c>
      <c r="Q1117" t="s">
        <v>8334</v>
      </c>
      <c r="R1117" t="s">
        <v>8335</v>
      </c>
      <c r="S1117" s="8">
        <f t="shared" si="155"/>
        <v>42429.695543981477</v>
      </c>
      <c r="T1117" s="8" t="str">
        <f t="shared" si="156"/>
        <v>Feb</v>
      </c>
      <c r="U1117" s="8" t="str">
        <f t="shared" si="157"/>
        <v>2016</v>
      </c>
      <c r="V1117" s="8">
        <f t="shared" si="158"/>
        <v>42459.653877314813</v>
      </c>
      <c r="W1117" s="8" t="str">
        <f t="shared" si="159"/>
        <v>Mar</v>
      </c>
      <c r="X1117" s="8" t="str">
        <f t="shared" si="160"/>
        <v>2016</v>
      </c>
      <c r="Y1117" s="7">
        <f t="shared" si="161"/>
        <v>29</v>
      </c>
    </row>
    <row r="1118" spans="1:25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6">
        <f t="shared" si="153"/>
        <v>3.5704000000000007E-2</v>
      </c>
      <c r="P1118" s="10">
        <f t="shared" si="154"/>
        <v>17.852</v>
      </c>
      <c r="Q1118" t="s">
        <v>8334</v>
      </c>
      <c r="R1118" t="s">
        <v>8335</v>
      </c>
      <c r="S1118" s="8">
        <f t="shared" si="155"/>
        <v>41009.847314814811</v>
      </c>
      <c r="T1118" s="8" t="str">
        <f t="shared" si="156"/>
        <v>Apr</v>
      </c>
      <c r="U1118" s="8" t="str">
        <f t="shared" si="157"/>
        <v>2012</v>
      </c>
      <c r="V1118" s="8">
        <f t="shared" si="158"/>
        <v>41069.847314814811</v>
      </c>
      <c r="W1118" s="8" t="str">
        <f t="shared" si="159"/>
        <v>Jun</v>
      </c>
      <c r="X1118" s="8" t="str">
        <f t="shared" si="160"/>
        <v>2012</v>
      </c>
      <c r="Y1118" s="7">
        <f t="shared" si="161"/>
        <v>29</v>
      </c>
    </row>
    <row r="1119" spans="1:25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6">
        <f t="shared" si="153"/>
        <v>8.3000000000000007</v>
      </c>
      <c r="P1119" s="10">
        <f t="shared" si="154"/>
        <v>10.375</v>
      </c>
      <c r="Q1119" t="s">
        <v>8334</v>
      </c>
      <c r="R1119" t="s">
        <v>8335</v>
      </c>
      <c r="S1119" s="8">
        <f t="shared" si="155"/>
        <v>42333.598530092597</v>
      </c>
      <c r="T1119" s="8" t="str">
        <f t="shared" si="156"/>
        <v>Nov</v>
      </c>
      <c r="U1119" s="8" t="str">
        <f t="shared" si="157"/>
        <v>2015</v>
      </c>
      <c r="V1119" s="8">
        <f t="shared" si="158"/>
        <v>42363.598530092597</v>
      </c>
      <c r="W1119" s="8" t="str">
        <f t="shared" si="159"/>
        <v>Dec</v>
      </c>
      <c r="X1119" s="8" t="str">
        <f t="shared" si="160"/>
        <v>2015</v>
      </c>
      <c r="Y1119" s="7">
        <f t="shared" si="161"/>
        <v>30</v>
      </c>
    </row>
    <row r="1120" spans="1:25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6">
        <f t="shared" si="153"/>
        <v>2.4222222222222221</v>
      </c>
      <c r="P1120" s="10">
        <f t="shared" si="154"/>
        <v>36.333333333333336</v>
      </c>
      <c r="Q1120" t="s">
        <v>8334</v>
      </c>
      <c r="R1120" t="s">
        <v>8335</v>
      </c>
      <c r="S1120" s="8">
        <f t="shared" si="155"/>
        <v>41704.16642361111</v>
      </c>
      <c r="T1120" s="8" t="str">
        <f t="shared" si="156"/>
        <v>Mar</v>
      </c>
      <c r="U1120" s="8" t="str">
        <f t="shared" si="157"/>
        <v>2014</v>
      </c>
      <c r="V1120" s="8">
        <f t="shared" si="158"/>
        <v>41734.124756944446</v>
      </c>
      <c r="W1120" s="8" t="str">
        <f t="shared" si="159"/>
        <v>Apr</v>
      </c>
      <c r="X1120" s="8" t="str">
        <f t="shared" si="160"/>
        <v>2014</v>
      </c>
      <c r="Y1120" s="7">
        <f t="shared" si="161"/>
        <v>29</v>
      </c>
    </row>
    <row r="1121" spans="1:25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6">
        <f t="shared" si="153"/>
        <v>0.23809523809523811</v>
      </c>
      <c r="P1121" s="10">
        <f t="shared" si="154"/>
        <v>5</v>
      </c>
      <c r="Q1121" t="s">
        <v>8334</v>
      </c>
      <c r="R1121" t="s">
        <v>8335</v>
      </c>
      <c r="S1121" s="8">
        <f t="shared" si="155"/>
        <v>41722.792407407411</v>
      </c>
      <c r="T1121" s="8" t="str">
        <f t="shared" si="156"/>
        <v>Mar</v>
      </c>
      <c r="U1121" s="8" t="str">
        <f t="shared" si="157"/>
        <v>2014</v>
      </c>
      <c r="V1121" s="8">
        <f t="shared" si="158"/>
        <v>41735.792407407411</v>
      </c>
      <c r="W1121" s="8" t="str">
        <f t="shared" si="159"/>
        <v>Apr</v>
      </c>
      <c r="X1121" s="8" t="str">
        <f t="shared" si="160"/>
        <v>2014</v>
      </c>
      <c r="Y1121" s="7">
        <f t="shared" si="161"/>
        <v>13</v>
      </c>
    </row>
    <row r="1122" spans="1:25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6">
        <f t="shared" si="153"/>
        <v>0</v>
      </c>
      <c r="P1122" s="10">
        <f t="shared" si="154"/>
        <v>0</v>
      </c>
      <c r="Q1122" t="s">
        <v>8334</v>
      </c>
      <c r="R1122" t="s">
        <v>8335</v>
      </c>
      <c r="S1122" s="8">
        <f t="shared" si="155"/>
        <v>40799.872685185182</v>
      </c>
      <c r="T1122" s="8" t="str">
        <f t="shared" si="156"/>
        <v>Sep</v>
      </c>
      <c r="U1122" s="8" t="str">
        <f t="shared" si="157"/>
        <v>2011</v>
      </c>
      <c r="V1122" s="8">
        <f t="shared" si="158"/>
        <v>40844.872685185182</v>
      </c>
      <c r="W1122" s="8" t="str">
        <f t="shared" si="159"/>
        <v>Oct</v>
      </c>
      <c r="X1122" s="8" t="str">
        <f t="shared" si="160"/>
        <v>2011</v>
      </c>
      <c r="Y1122" s="7">
        <f t="shared" si="161"/>
        <v>14</v>
      </c>
    </row>
    <row r="1123" spans="1:25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6">
        <f t="shared" si="153"/>
        <v>1.1599999999999999E-2</v>
      </c>
      <c r="P1123" s="10">
        <f t="shared" si="154"/>
        <v>5.8</v>
      </c>
      <c r="Q1123" t="s">
        <v>8334</v>
      </c>
      <c r="R1123" t="s">
        <v>8335</v>
      </c>
      <c r="S1123" s="8">
        <f t="shared" si="155"/>
        <v>42412.934212962966</v>
      </c>
      <c r="T1123" s="8" t="str">
        <f t="shared" si="156"/>
        <v>Feb</v>
      </c>
      <c r="U1123" s="8" t="str">
        <f t="shared" si="157"/>
        <v>2016</v>
      </c>
      <c r="V1123" s="8">
        <f t="shared" si="158"/>
        <v>42442.892546296294</v>
      </c>
      <c r="W1123" s="8" t="str">
        <f t="shared" si="159"/>
        <v>Mar</v>
      </c>
      <c r="X1123" s="8" t="str">
        <f t="shared" si="160"/>
        <v>2016</v>
      </c>
      <c r="Y1123" s="7">
        <f t="shared" si="161"/>
        <v>29</v>
      </c>
    </row>
    <row r="1124" spans="1:25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6">
        <f t="shared" si="153"/>
        <v>0</v>
      </c>
      <c r="P1124" s="10">
        <f t="shared" si="154"/>
        <v>0</v>
      </c>
      <c r="Q1124" t="s">
        <v>8334</v>
      </c>
      <c r="R1124" t="s">
        <v>8335</v>
      </c>
      <c r="S1124" s="8">
        <f t="shared" si="155"/>
        <v>41410.703993055555</v>
      </c>
      <c r="T1124" s="8" t="str">
        <f t="shared" si="156"/>
        <v>May</v>
      </c>
      <c r="U1124" s="8" t="str">
        <f t="shared" si="157"/>
        <v>2013</v>
      </c>
      <c r="V1124" s="8">
        <f t="shared" si="158"/>
        <v>41424.703993055555</v>
      </c>
      <c r="W1124" s="8" t="str">
        <f t="shared" si="159"/>
        <v>May</v>
      </c>
      <c r="X1124" s="8" t="str">
        <f t="shared" si="160"/>
        <v>2013</v>
      </c>
      <c r="Y1124" s="7">
        <f t="shared" si="161"/>
        <v>14</v>
      </c>
    </row>
    <row r="1125" spans="1:25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6">
        <f t="shared" si="153"/>
        <v>0.22</v>
      </c>
      <c r="P1125" s="10">
        <f t="shared" si="154"/>
        <v>3.6666666666666665</v>
      </c>
      <c r="Q1125" t="s">
        <v>8334</v>
      </c>
      <c r="R1125" t="s">
        <v>8335</v>
      </c>
      <c r="S1125" s="8">
        <f t="shared" si="155"/>
        <v>41718.5237037037</v>
      </c>
      <c r="T1125" s="8" t="str">
        <f t="shared" si="156"/>
        <v>Mar</v>
      </c>
      <c r="U1125" s="8" t="str">
        <f t="shared" si="157"/>
        <v>2014</v>
      </c>
      <c r="V1125" s="8">
        <f t="shared" si="158"/>
        <v>41748.5237037037</v>
      </c>
      <c r="W1125" s="8" t="str">
        <f t="shared" si="159"/>
        <v>Apr</v>
      </c>
      <c r="X1125" s="8" t="str">
        <f t="shared" si="160"/>
        <v>2014</v>
      </c>
      <c r="Y1125" s="7">
        <f t="shared" si="161"/>
        <v>30</v>
      </c>
    </row>
    <row r="1126" spans="1:25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6">
        <f t="shared" si="153"/>
        <v>0.47222222222222221</v>
      </c>
      <c r="P1126" s="10">
        <f t="shared" si="154"/>
        <v>60.714285714285715</v>
      </c>
      <c r="Q1126" t="s">
        <v>8334</v>
      </c>
      <c r="R1126" t="s">
        <v>8336</v>
      </c>
      <c r="S1126" s="8">
        <f t="shared" si="155"/>
        <v>42094.667256944449</v>
      </c>
      <c r="T1126" s="8" t="str">
        <f t="shared" si="156"/>
        <v>Mar</v>
      </c>
      <c r="U1126" s="8" t="str">
        <f t="shared" si="157"/>
        <v>2015</v>
      </c>
      <c r="V1126" s="8">
        <f t="shared" si="158"/>
        <v>42124.667256944449</v>
      </c>
      <c r="W1126" s="8" t="str">
        <f t="shared" si="159"/>
        <v>Apr</v>
      </c>
      <c r="X1126" s="8" t="str">
        <f t="shared" si="160"/>
        <v>2015</v>
      </c>
      <c r="Y1126" s="7">
        <f t="shared" si="161"/>
        <v>30</v>
      </c>
    </row>
    <row r="1127" spans="1:25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6">
        <f t="shared" si="153"/>
        <v>0</v>
      </c>
      <c r="P1127" s="10">
        <f t="shared" si="154"/>
        <v>0</v>
      </c>
      <c r="Q1127" t="s">
        <v>8334</v>
      </c>
      <c r="R1127" t="s">
        <v>8336</v>
      </c>
      <c r="S1127" s="8">
        <f t="shared" si="155"/>
        <v>42212.624189814815</v>
      </c>
      <c r="T1127" s="8" t="str">
        <f t="shared" si="156"/>
        <v>Jul</v>
      </c>
      <c r="U1127" s="8" t="str">
        <f t="shared" si="157"/>
        <v>2015</v>
      </c>
      <c r="V1127" s="8">
        <f t="shared" si="158"/>
        <v>42272.624189814815</v>
      </c>
      <c r="W1127" s="8" t="str">
        <f t="shared" si="159"/>
        <v>Sep</v>
      </c>
      <c r="X1127" s="8" t="str">
        <f t="shared" si="160"/>
        <v>2015</v>
      </c>
      <c r="Y1127" s="7">
        <f t="shared" si="161"/>
        <v>29</v>
      </c>
    </row>
    <row r="1128" spans="1:25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6">
        <f t="shared" si="153"/>
        <v>0.5</v>
      </c>
      <c r="P1128" s="10">
        <f t="shared" si="154"/>
        <v>5</v>
      </c>
      <c r="Q1128" t="s">
        <v>8334</v>
      </c>
      <c r="R1128" t="s">
        <v>8336</v>
      </c>
      <c r="S1128" s="8">
        <f t="shared" si="155"/>
        <v>42535.327476851846</v>
      </c>
      <c r="T1128" s="8" t="str">
        <f t="shared" si="156"/>
        <v>Jun</v>
      </c>
      <c r="U1128" s="8" t="str">
        <f t="shared" si="157"/>
        <v>2016</v>
      </c>
      <c r="V1128" s="8">
        <f t="shared" si="158"/>
        <v>42565.327476851846</v>
      </c>
      <c r="W1128" s="8" t="str">
        <f t="shared" si="159"/>
        <v>Jul</v>
      </c>
      <c r="X1128" s="8" t="str">
        <f t="shared" si="160"/>
        <v>2016</v>
      </c>
      <c r="Y1128" s="7">
        <f t="shared" si="161"/>
        <v>30</v>
      </c>
    </row>
    <row r="1129" spans="1:25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6">
        <f t="shared" si="153"/>
        <v>1.6714285714285713</v>
      </c>
      <c r="P1129" s="10">
        <f t="shared" si="154"/>
        <v>25.434782608695652</v>
      </c>
      <c r="Q1129" t="s">
        <v>8334</v>
      </c>
      <c r="R1129" t="s">
        <v>8336</v>
      </c>
      <c r="S1129" s="8">
        <f t="shared" si="155"/>
        <v>41926.854166666664</v>
      </c>
      <c r="T1129" s="8" t="str">
        <f t="shared" si="156"/>
        <v>Oct</v>
      </c>
      <c r="U1129" s="8" t="str">
        <f t="shared" si="157"/>
        <v>2014</v>
      </c>
      <c r="V1129" s="8">
        <f t="shared" si="158"/>
        <v>41957.895833333328</v>
      </c>
      <c r="W1129" s="8" t="str">
        <f t="shared" si="159"/>
        <v>Nov</v>
      </c>
      <c r="X1129" s="8" t="str">
        <f t="shared" si="160"/>
        <v>2014</v>
      </c>
      <c r="Y1129" s="7">
        <f t="shared" si="161"/>
        <v>31</v>
      </c>
    </row>
    <row r="1130" spans="1:25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6">
        <f t="shared" si="153"/>
        <v>0.1</v>
      </c>
      <c r="P1130" s="10">
        <f t="shared" si="154"/>
        <v>1</v>
      </c>
      <c r="Q1130" t="s">
        <v>8334</v>
      </c>
      <c r="R1130" t="s">
        <v>8336</v>
      </c>
      <c r="S1130" s="8">
        <f t="shared" si="155"/>
        <v>41828.649502314816</v>
      </c>
      <c r="T1130" s="8" t="str">
        <f t="shared" si="156"/>
        <v>Jul</v>
      </c>
      <c r="U1130" s="8" t="str">
        <f t="shared" si="157"/>
        <v>2014</v>
      </c>
      <c r="V1130" s="8">
        <f t="shared" si="158"/>
        <v>41858.649502314816</v>
      </c>
      <c r="W1130" s="8" t="str">
        <f t="shared" si="159"/>
        <v>Aug</v>
      </c>
      <c r="X1130" s="8" t="str">
        <f t="shared" si="160"/>
        <v>2014</v>
      </c>
      <c r="Y1130" s="7">
        <f t="shared" si="161"/>
        <v>30</v>
      </c>
    </row>
    <row r="1131" spans="1:25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6">
        <f t="shared" si="153"/>
        <v>0.105</v>
      </c>
      <c r="P1131" s="10">
        <f t="shared" si="154"/>
        <v>10.5</v>
      </c>
      <c r="Q1131" t="s">
        <v>8334</v>
      </c>
      <c r="R1131" t="s">
        <v>8336</v>
      </c>
      <c r="S1131" s="8">
        <f t="shared" si="155"/>
        <v>42496.264965277776</v>
      </c>
      <c r="T1131" s="8" t="str">
        <f t="shared" si="156"/>
        <v>May</v>
      </c>
      <c r="U1131" s="8" t="str">
        <f t="shared" si="157"/>
        <v>2016</v>
      </c>
      <c r="V1131" s="8">
        <f t="shared" si="158"/>
        <v>42526.264965277776</v>
      </c>
      <c r="W1131" s="8" t="str">
        <f t="shared" si="159"/>
        <v>Jun</v>
      </c>
      <c r="X1131" s="8" t="str">
        <f t="shared" si="160"/>
        <v>2016</v>
      </c>
      <c r="Y1131" s="7">
        <f t="shared" si="161"/>
        <v>30</v>
      </c>
    </row>
    <row r="1132" spans="1:25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6">
        <f t="shared" si="153"/>
        <v>0.22</v>
      </c>
      <c r="P1132" s="10">
        <f t="shared" si="154"/>
        <v>3.6666666666666665</v>
      </c>
      <c r="Q1132" t="s">
        <v>8334</v>
      </c>
      <c r="R1132" t="s">
        <v>8336</v>
      </c>
      <c r="S1132" s="8">
        <f t="shared" si="155"/>
        <v>41908.996527777781</v>
      </c>
      <c r="T1132" s="8" t="str">
        <f t="shared" si="156"/>
        <v>Sep</v>
      </c>
      <c r="U1132" s="8" t="str">
        <f t="shared" si="157"/>
        <v>2014</v>
      </c>
      <c r="V1132" s="8">
        <f t="shared" si="158"/>
        <v>41969.038194444445</v>
      </c>
      <c r="W1132" s="8" t="str">
        <f t="shared" si="159"/>
        <v>Nov</v>
      </c>
      <c r="X1132" s="8" t="str">
        <f t="shared" si="160"/>
        <v>2014</v>
      </c>
      <c r="Y1132" s="7">
        <f t="shared" si="161"/>
        <v>29</v>
      </c>
    </row>
    <row r="1133" spans="1:25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6">
        <f t="shared" si="153"/>
        <v>0</v>
      </c>
      <c r="P1133" s="10">
        <f t="shared" si="154"/>
        <v>0</v>
      </c>
      <c r="Q1133" t="s">
        <v>8334</v>
      </c>
      <c r="R1133" t="s">
        <v>8336</v>
      </c>
      <c r="S1133" s="8">
        <f t="shared" si="155"/>
        <v>42332.908194444448</v>
      </c>
      <c r="T1133" s="8" t="str">
        <f t="shared" si="156"/>
        <v>Nov</v>
      </c>
      <c r="U1133" s="8" t="str">
        <f t="shared" si="157"/>
        <v>2015</v>
      </c>
      <c r="V1133" s="8">
        <f t="shared" si="158"/>
        <v>42362.908194444448</v>
      </c>
      <c r="W1133" s="8" t="str">
        <f t="shared" si="159"/>
        <v>Dec</v>
      </c>
      <c r="X1133" s="8" t="str">
        <f t="shared" si="160"/>
        <v>2015</v>
      </c>
      <c r="Y1133" s="7">
        <f t="shared" si="161"/>
        <v>30</v>
      </c>
    </row>
    <row r="1134" spans="1:25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6">
        <f t="shared" si="153"/>
        <v>14.38</v>
      </c>
      <c r="P1134" s="10">
        <f t="shared" si="154"/>
        <v>110.61538461538461</v>
      </c>
      <c r="Q1134" t="s">
        <v>8334</v>
      </c>
      <c r="R1134" t="s">
        <v>8336</v>
      </c>
      <c r="S1134" s="8">
        <f t="shared" si="155"/>
        <v>42706.115405092598</v>
      </c>
      <c r="T1134" s="8" t="str">
        <f t="shared" si="156"/>
        <v>Dec</v>
      </c>
      <c r="U1134" s="8" t="str">
        <f t="shared" si="157"/>
        <v>2016</v>
      </c>
      <c r="V1134" s="8">
        <f t="shared" si="158"/>
        <v>42736.115405092598</v>
      </c>
      <c r="W1134" s="8" t="str">
        <f t="shared" si="159"/>
        <v>Jan</v>
      </c>
      <c r="X1134" s="8" t="str">
        <f t="shared" si="160"/>
        <v>2017</v>
      </c>
      <c r="Y1134" s="7">
        <f t="shared" si="161"/>
        <v>30</v>
      </c>
    </row>
    <row r="1135" spans="1:25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6">
        <f t="shared" si="153"/>
        <v>0.66666666666666674</v>
      </c>
      <c r="P1135" s="10">
        <f t="shared" si="154"/>
        <v>20</v>
      </c>
      <c r="Q1135" t="s">
        <v>8334</v>
      </c>
      <c r="R1135" t="s">
        <v>8336</v>
      </c>
      <c r="S1135" s="8">
        <f t="shared" si="155"/>
        <v>41821.407187500001</v>
      </c>
      <c r="T1135" s="8" t="str">
        <f t="shared" si="156"/>
        <v>Jul</v>
      </c>
      <c r="U1135" s="8" t="str">
        <f t="shared" si="157"/>
        <v>2014</v>
      </c>
      <c r="V1135" s="8">
        <f t="shared" si="158"/>
        <v>41851.407187500001</v>
      </c>
      <c r="W1135" s="8" t="str">
        <f t="shared" si="159"/>
        <v>Jul</v>
      </c>
      <c r="X1135" s="8" t="str">
        <f t="shared" si="160"/>
        <v>2014</v>
      </c>
      <c r="Y1135" s="7">
        <f t="shared" si="161"/>
        <v>30</v>
      </c>
    </row>
    <row r="1136" spans="1:25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6">
        <f t="shared" si="153"/>
        <v>4.0000000000000001E-3</v>
      </c>
      <c r="P1136" s="10">
        <f t="shared" si="154"/>
        <v>1</v>
      </c>
      <c r="Q1136" t="s">
        <v>8334</v>
      </c>
      <c r="R1136" t="s">
        <v>8336</v>
      </c>
      <c r="S1136" s="8">
        <f t="shared" si="155"/>
        <v>41958.285046296296</v>
      </c>
      <c r="T1136" s="8" t="str">
        <f t="shared" si="156"/>
        <v>Nov</v>
      </c>
      <c r="U1136" s="8" t="str">
        <f t="shared" si="157"/>
        <v>2014</v>
      </c>
      <c r="V1136" s="8">
        <f t="shared" si="158"/>
        <v>41972.189583333333</v>
      </c>
      <c r="W1136" s="8" t="str">
        <f t="shared" si="159"/>
        <v>Nov</v>
      </c>
      <c r="X1136" s="8" t="str">
        <f t="shared" si="160"/>
        <v>2014</v>
      </c>
      <c r="Y1136" s="7">
        <f t="shared" si="161"/>
        <v>13</v>
      </c>
    </row>
    <row r="1137" spans="1:25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6">
        <f t="shared" si="153"/>
        <v>5</v>
      </c>
      <c r="P1137" s="10">
        <f t="shared" si="154"/>
        <v>50</v>
      </c>
      <c r="Q1137" t="s">
        <v>8334</v>
      </c>
      <c r="R1137" t="s">
        <v>8336</v>
      </c>
      <c r="S1137" s="8">
        <f t="shared" si="155"/>
        <v>42558.989513888882</v>
      </c>
      <c r="T1137" s="8" t="str">
        <f t="shared" si="156"/>
        <v>Jul</v>
      </c>
      <c r="U1137" s="8" t="str">
        <f t="shared" si="157"/>
        <v>2016</v>
      </c>
      <c r="V1137" s="8">
        <f t="shared" si="158"/>
        <v>42588.989513888882</v>
      </c>
      <c r="W1137" s="8" t="str">
        <f t="shared" si="159"/>
        <v>Aug</v>
      </c>
      <c r="X1137" s="8" t="str">
        <f t="shared" si="160"/>
        <v>2016</v>
      </c>
      <c r="Y1137" s="7">
        <f t="shared" si="161"/>
        <v>30</v>
      </c>
    </row>
    <row r="1138" spans="1:25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6">
        <f t="shared" si="153"/>
        <v>6.4439140811455857</v>
      </c>
      <c r="P1138" s="10">
        <f t="shared" si="154"/>
        <v>45</v>
      </c>
      <c r="Q1138" t="s">
        <v>8334</v>
      </c>
      <c r="R1138" t="s">
        <v>8336</v>
      </c>
      <c r="S1138" s="8">
        <f t="shared" si="155"/>
        <v>42327.671631944439</v>
      </c>
      <c r="T1138" s="8" t="str">
        <f t="shared" si="156"/>
        <v>Nov</v>
      </c>
      <c r="U1138" s="8" t="str">
        <f t="shared" si="157"/>
        <v>2015</v>
      </c>
      <c r="V1138" s="8">
        <f t="shared" si="158"/>
        <v>42357.671631944439</v>
      </c>
      <c r="W1138" s="8" t="str">
        <f t="shared" si="159"/>
        <v>Dec</v>
      </c>
      <c r="X1138" s="8" t="str">
        <f t="shared" si="160"/>
        <v>2015</v>
      </c>
      <c r="Y1138" s="7">
        <f t="shared" si="161"/>
        <v>30</v>
      </c>
    </row>
    <row r="1139" spans="1:25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6">
        <f t="shared" si="153"/>
        <v>39.5</v>
      </c>
      <c r="P1139" s="10">
        <f t="shared" si="154"/>
        <v>253.2051282051282</v>
      </c>
      <c r="Q1139" t="s">
        <v>8334</v>
      </c>
      <c r="R1139" t="s">
        <v>8336</v>
      </c>
      <c r="S1139" s="8">
        <f t="shared" si="155"/>
        <v>42453.819687499999</v>
      </c>
      <c r="T1139" s="8" t="str">
        <f t="shared" si="156"/>
        <v>Mar</v>
      </c>
      <c r="U1139" s="8" t="str">
        <f t="shared" si="157"/>
        <v>2016</v>
      </c>
      <c r="V1139" s="8">
        <f t="shared" si="158"/>
        <v>42483.819687499999</v>
      </c>
      <c r="W1139" s="8" t="str">
        <f t="shared" si="159"/>
        <v>Apr</v>
      </c>
      <c r="X1139" s="8" t="str">
        <f t="shared" si="160"/>
        <v>2016</v>
      </c>
      <c r="Y1139" s="7">
        <f t="shared" si="161"/>
        <v>30</v>
      </c>
    </row>
    <row r="1140" spans="1:25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6">
        <f t="shared" si="153"/>
        <v>0.35714285714285715</v>
      </c>
      <c r="P1140" s="10">
        <f t="shared" si="154"/>
        <v>31.25</v>
      </c>
      <c r="Q1140" t="s">
        <v>8334</v>
      </c>
      <c r="R1140" t="s">
        <v>8336</v>
      </c>
      <c r="S1140" s="8">
        <f t="shared" si="155"/>
        <v>42736.9066087963</v>
      </c>
      <c r="T1140" s="8" t="str">
        <f t="shared" si="156"/>
        <v>Jan</v>
      </c>
      <c r="U1140" s="8" t="str">
        <f t="shared" si="157"/>
        <v>2017</v>
      </c>
      <c r="V1140" s="8">
        <f t="shared" si="158"/>
        <v>42756.9066087963</v>
      </c>
      <c r="W1140" s="8" t="str">
        <f t="shared" si="159"/>
        <v>Jan</v>
      </c>
      <c r="X1140" s="8" t="str">
        <f t="shared" si="160"/>
        <v>2017</v>
      </c>
      <c r="Y1140" s="7">
        <f t="shared" si="161"/>
        <v>20</v>
      </c>
    </row>
    <row r="1141" spans="1:25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6">
        <f t="shared" si="153"/>
        <v>6.25E-2</v>
      </c>
      <c r="P1141" s="10">
        <f t="shared" si="154"/>
        <v>5</v>
      </c>
      <c r="Q1141" t="s">
        <v>8334</v>
      </c>
      <c r="R1141" t="s">
        <v>8336</v>
      </c>
      <c r="S1141" s="8">
        <f t="shared" si="155"/>
        <v>41975.347523148142</v>
      </c>
      <c r="T1141" s="8" t="str">
        <f t="shared" si="156"/>
        <v>Dec</v>
      </c>
      <c r="U1141" s="8" t="str">
        <f t="shared" si="157"/>
        <v>2014</v>
      </c>
      <c r="V1141" s="8">
        <f t="shared" si="158"/>
        <v>42005.347523148142</v>
      </c>
      <c r="W1141" s="8" t="str">
        <f t="shared" si="159"/>
        <v>Jan</v>
      </c>
      <c r="X1141" s="8" t="str">
        <f t="shared" si="160"/>
        <v>2015</v>
      </c>
      <c r="Y1141" s="7">
        <f t="shared" si="161"/>
        <v>30</v>
      </c>
    </row>
    <row r="1142" spans="1:25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6">
        <f t="shared" si="153"/>
        <v>0</v>
      </c>
      <c r="P1142" s="10">
        <f t="shared" si="154"/>
        <v>0</v>
      </c>
      <c r="Q1142" t="s">
        <v>8334</v>
      </c>
      <c r="R1142" t="s">
        <v>8336</v>
      </c>
      <c r="S1142" s="8">
        <f t="shared" si="155"/>
        <v>42192.462048611109</v>
      </c>
      <c r="T1142" s="8" t="str">
        <f t="shared" si="156"/>
        <v>Jul</v>
      </c>
      <c r="U1142" s="8" t="str">
        <f t="shared" si="157"/>
        <v>2015</v>
      </c>
      <c r="V1142" s="8">
        <f t="shared" si="158"/>
        <v>42222.462048611109</v>
      </c>
      <c r="W1142" s="8" t="str">
        <f t="shared" si="159"/>
        <v>Aug</v>
      </c>
      <c r="X1142" s="8" t="str">
        <f t="shared" si="160"/>
        <v>2015</v>
      </c>
      <c r="Y1142" s="7">
        <f t="shared" si="161"/>
        <v>30</v>
      </c>
    </row>
    <row r="1143" spans="1:25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6">
        <f t="shared" si="153"/>
        <v>0</v>
      </c>
      <c r="P1143" s="10">
        <f t="shared" si="154"/>
        <v>0</v>
      </c>
      <c r="Q1143" t="s">
        <v>8334</v>
      </c>
      <c r="R1143" t="s">
        <v>8336</v>
      </c>
      <c r="S1143" s="8">
        <f t="shared" si="155"/>
        <v>42164.699652777781</v>
      </c>
      <c r="T1143" s="8" t="str">
        <f t="shared" si="156"/>
        <v>Jun</v>
      </c>
      <c r="U1143" s="8" t="str">
        <f t="shared" si="157"/>
        <v>2015</v>
      </c>
      <c r="V1143" s="8">
        <f t="shared" si="158"/>
        <v>42194.699652777781</v>
      </c>
      <c r="W1143" s="8" t="str">
        <f t="shared" si="159"/>
        <v>Jul</v>
      </c>
      <c r="X1143" s="8" t="str">
        <f t="shared" si="160"/>
        <v>2015</v>
      </c>
      <c r="Y1143" s="7">
        <f t="shared" si="161"/>
        <v>30</v>
      </c>
    </row>
    <row r="1144" spans="1:25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6">
        <f t="shared" si="153"/>
        <v>0</v>
      </c>
      <c r="P1144" s="10">
        <f t="shared" si="154"/>
        <v>0</v>
      </c>
      <c r="Q1144" t="s">
        <v>8334</v>
      </c>
      <c r="R1144" t="s">
        <v>8336</v>
      </c>
      <c r="S1144" s="8">
        <f t="shared" si="155"/>
        <v>42022.006099537044</v>
      </c>
      <c r="T1144" s="8" t="str">
        <f t="shared" si="156"/>
        <v>Jan</v>
      </c>
      <c r="U1144" s="8" t="str">
        <f t="shared" si="157"/>
        <v>2015</v>
      </c>
      <c r="V1144" s="8">
        <f t="shared" si="158"/>
        <v>42052.006099537044</v>
      </c>
      <c r="W1144" s="8" t="str">
        <f t="shared" si="159"/>
        <v>Feb</v>
      </c>
      <c r="X1144" s="8" t="str">
        <f t="shared" si="160"/>
        <v>2015</v>
      </c>
      <c r="Y1144" s="7">
        <f t="shared" si="161"/>
        <v>30</v>
      </c>
    </row>
    <row r="1145" spans="1:25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6">
        <f t="shared" si="153"/>
        <v>0.41333333333333333</v>
      </c>
      <c r="P1145" s="10">
        <f t="shared" si="154"/>
        <v>23.25</v>
      </c>
      <c r="Q1145" t="s">
        <v>8334</v>
      </c>
      <c r="R1145" t="s">
        <v>8336</v>
      </c>
      <c r="S1145" s="8">
        <f t="shared" si="155"/>
        <v>42325.19358796296</v>
      </c>
      <c r="T1145" s="8" t="str">
        <f t="shared" si="156"/>
        <v>Nov</v>
      </c>
      <c r="U1145" s="8" t="str">
        <f t="shared" si="157"/>
        <v>2015</v>
      </c>
      <c r="V1145" s="8">
        <f t="shared" si="158"/>
        <v>42355.19358796296</v>
      </c>
      <c r="W1145" s="8" t="str">
        <f t="shared" si="159"/>
        <v>Dec</v>
      </c>
      <c r="X1145" s="8" t="str">
        <f t="shared" si="160"/>
        <v>2015</v>
      </c>
      <c r="Y1145" s="7">
        <f t="shared" si="161"/>
        <v>30</v>
      </c>
    </row>
    <row r="1146" spans="1:25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6">
        <f t="shared" si="153"/>
        <v>0</v>
      </c>
      <c r="P1146" s="10">
        <f t="shared" si="154"/>
        <v>0</v>
      </c>
      <c r="Q1146" t="s">
        <v>8337</v>
      </c>
      <c r="R1146" t="s">
        <v>8338</v>
      </c>
      <c r="S1146" s="8">
        <f t="shared" si="155"/>
        <v>42093.181944444441</v>
      </c>
      <c r="T1146" s="8" t="str">
        <f t="shared" si="156"/>
        <v>Mar</v>
      </c>
      <c r="U1146" s="8" t="str">
        <f t="shared" si="157"/>
        <v>2015</v>
      </c>
      <c r="V1146" s="8">
        <f t="shared" si="158"/>
        <v>42123.181944444441</v>
      </c>
      <c r="W1146" s="8" t="str">
        <f t="shared" si="159"/>
        <v>Apr</v>
      </c>
      <c r="X1146" s="8" t="str">
        <f t="shared" si="160"/>
        <v>2015</v>
      </c>
      <c r="Y1146" s="7">
        <f t="shared" si="161"/>
        <v>30</v>
      </c>
    </row>
    <row r="1147" spans="1:25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6">
        <f t="shared" si="153"/>
        <v>0.125</v>
      </c>
      <c r="P1147" s="10">
        <f t="shared" si="154"/>
        <v>100</v>
      </c>
      <c r="Q1147" t="s">
        <v>8337</v>
      </c>
      <c r="R1147" t="s">
        <v>8338</v>
      </c>
      <c r="S1147" s="8">
        <f t="shared" si="155"/>
        <v>41854.747592592597</v>
      </c>
      <c r="T1147" s="8" t="str">
        <f t="shared" si="156"/>
        <v>Aug</v>
      </c>
      <c r="U1147" s="8" t="str">
        <f t="shared" si="157"/>
        <v>2014</v>
      </c>
      <c r="V1147" s="8">
        <f t="shared" si="158"/>
        <v>41914.747592592597</v>
      </c>
      <c r="W1147" s="8" t="str">
        <f t="shared" si="159"/>
        <v>Oct</v>
      </c>
      <c r="X1147" s="8" t="str">
        <f t="shared" si="160"/>
        <v>2014</v>
      </c>
      <c r="Y1147" s="7">
        <f t="shared" si="161"/>
        <v>29</v>
      </c>
    </row>
    <row r="1148" spans="1:25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6">
        <f t="shared" si="153"/>
        <v>8.8333333333333339</v>
      </c>
      <c r="P1148" s="10">
        <f t="shared" si="154"/>
        <v>44.166666666666664</v>
      </c>
      <c r="Q1148" t="s">
        <v>8337</v>
      </c>
      <c r="R1148" t="s">
        <v>8338</v>
      </c>
      <c r="S1148" s="8">
        <f t="shared" si="155"/>
        <v>41723.9533912037</v>
      </c>
      <c r="T1148" s="8" t="str">
        <f t="shared" si="156"/>
        <v>Mar</v>
      </c>
      <c r="U1148" s="8" t="str">
        <f t="shared" si="157"/>
        <v>2014</v>
      </c>
      <c r="V1148" s="8">
        <f t="shared" si="158"/>
        <v>41761.9533912037</v>
      </c>
      <c r="W1148" s="8" t="str">
        <f t="shared" si="159"/>
        <v>May</v>
      </c>
      <c r="X1148" s="8" t="str">
        <f t="shared" si="160"/>
        <v>2014</v>
      </c>
      <c r="Y1148" s="7">
        <f t="shared" si="161"/>
        <v>7</v>
      </c>
    </row>
    <row r="1149" spans="1:25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6">
        <f t="shared" si="153"/>
        <v>0</v>
      </c>
      <c r="P1149" s="10">
        <f t="shared" si="154"/>
        <v>0</v>
      </c>
      <c r="Q1149" t="s">
        <v>8337</v>
      </c>
      <c r="R1149" t="s">
        <v>8338</v>
      </c>
      <c r="S1149" s="8">
        <f t="shared" si="155"/>
        <v>41871.972025462965</v>
      </c>
      <c r="T1149" s="8" t="str">
        <f t="shared" si="156"/>
        <v>Aug</v>
      </c>
      <c r="U1149" s="8" t="str">
        <f t="shared" si="157"/>
        <v>2014</v>
      </c>
      <c r="V1149" s="8">
        <f t="shared" si="158"/>
        <v>41931.972025462965</v>
      </c>
      <c r="W1149" s="8" t="str">
        <f t="shared" si="159"/>
        <v>Oct</v>
      </c>
      <c r="X1149" s="8" t="str">
        <f t="shared" si="160"/>
        <v>2014</v>
      </c>
      <c r="Y1149" s="7">
        <f t="shared" si="161"/>
        <v>29</v>
      </c>
    </row>
    <row r="1150" spans="1:25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6">
        <f t="shared" si="153"/>
        <v>0.48666666666666669</v>
      </c>
      <c r="P1150" s="10">
        <f t="shared" si="154"/>
        <v>24.333333333333332</v>
      </c>
      <c r="Q1150" t="s">
        <v>8337</v>
      </c>
      <c r="R1150" t="s">
        <v>8338</v>
      </c>
      <c r="S1150" s="8">
        <f t="shared" si="155"/>
        <v>42675.171076388884</v>
      </c>
      <c r="T1150" s="8" t="str">
        <f t="shared" si="156"/>
        <v>Nov</v>
      </c>
      <c r="U1150" s="8" t="str">
        <f t="shared" si="157"/>
        <v>2016</v>
      </c>
      <c r="V1150" s="8">
        <f t="shared" si="158"/>
        <v>42705.212743055556</v>
      </c>
      <c r="W1150" s="8" t="str">
        <f t="shared" si="159"/>
        <v>Dec</v>
      </c>
      <c r="X1150" s="8" t="str">
        <f t="shared" si="160"/>
        <v>2016</v>
      </c>
      <c r="Y1150" s="7">
        <f t="shared" si="161"/>
        <v>30</v>
      </c>
    </row>
    <row r="1151" spans="1:25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6">
        <f t="shared" si="153"/>
        <v>0.15</v>
      </c>
      <c r="P1151" s="10">
        <f t="shared" si="154"/>
        <v>37.5</v>
      </c>
      <c r="Q1151" t="s">
        <v>8337</v>
      </c>
      <c r="R1151" t="s">
        <v>8338</v>
      </c>
      <c r="S1151" s="8">
        <f t="shared" si="155"/>
        <v>42507.71025462963</v>
      </c>
      <c r="T1151" s="8" t="str">
        <f t="shared" si="156"/>
        <v>May</v>
      </c>
      <c r="U1151" s="8" t="str">
        <f t="shared" si="157"/>
        <v>2016</v>
      </c>
      <c r="V1151" s="8">
        <f t="shared" si="158"/>
        <v>42537.71025462963</v>
      </c>
      <c r="W1151" s="8" t="str">
        <f t="shared" si="159"/>
        <v>Jun</v>
      </c>
      <c r="X1151" s="8" t="str">
        <f t="shared" si="160"/>
        <v>2016</v>
      </c>
      <c r="Y1151" s="7">
        <f t="shared" si="161"/>
        <v>30</v>
      </c>
    </row>
    <row r="1152" spans="1:25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6">
        <f t="shared" si="153"/>
        <v>10.08</v>
      </c>
      <c r="P1152" s="10">
        <f t="shared" si="154"/>
        <v>42</v>
      </c>
      <c r="Q1152" t="s">
        <v>8337</v>
      </c>
      <c r="R1152" t="s">
        <v>8338</v>
      </c>
      <c r="S1152" s="8">
        <f t="shared" si="155"/>
        <v>42317.954571759255</v>
      </c>
      <c r="T1152" s="8" t="str">
        <f t="shared" si="156"/>
        <v>Nov</v>
      </c>
      <c r="U1152" s="8" t="str">
        <f t="shared" si="157"/>
        <v>2015</v>
      </c>
      <c r="V1152" s="8">
        <f t="shared" si="158"/>
        <v>42377.954571759255</v>
      </c>
      <c r="W1152" s="8" t="str">
        <f t="shared" si="159"/>
        <v>Jan</v>
      </c>
      <c r="X1152" s="8" t="str">
        <f t="shared" si="160"/>
        <v>2016</v>
      </c>
      <c r="Y1152" s="7">
        <f t="shared" si="161"/>
        <v>29</v>
      </c>
    </row>
    <row r="1153" spans="1:25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6">
        <f t="shared" si="153"/>
        <v>0</v>
      </c>
      <c r="P1153" s="10">
        <f t="shared" si="154"/>
        <v>0</v>
      </c>
      <c r="Q1153" t="s">
        <v>8337</v>
      </c>
      <c r="R1153" t="s">
        <v>8338</v>
      </c>
      <c r="S1153" s="8">
        <f t="shared" si="155"/>
        <v>42224.102581018517</v>
      </c>
      <c r="T1153" s="8" t="str">
        <f t="shared" si="156"/>
        <v>Aug</v>
      </c>
      <c r="U1153" s="8" t="str">
        <f t="shared" si="157"/>
        <v>2015</v>
      </c>
      <c r="V1153" s="8">
        <f t="shared" si="158"/>
        <v>42254.102581018517</v>
      </c>
      <c r="W1153" s="8" t="str">
        <f t="shared" si="159"/>
        <v>Sep</v>
      </c>
      <c r="X1153" s="8" t="str">
        <f t="shared" si="160"/>
        <v>2015</v>
      </c>
      <c r="Y1153" s="7">
        <f t="shared" si="161"/>
        <v>30</v>
      </c>
    </row>
    <row r="1154" spans="1:25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6">
        <f t="shared" si="153"/>
        <v>5.6937500000000005</v>
      </c>
      <c r="P1154" s="10">
        <f t="shared" si="154"/>
        <v>60.733333333333334</v>
      </c>
      <c r="Q1154" t="s">
        <v>8337</v>
      </c>
      <c r="R1154" t="s">
        <v>8338</v>
      </c>
      <c r="S1154" s="8">
        <f t="shared" si="155"/>
        <v>42109.709629629629</v>
      </c>
      <c r="T1154" s="8" t="str">
        <f t="shared" si="156"/>
        <v>Apr</v>
      </c>
      <c r="U1154" s="8" t="str">
        <f t="shared" si="157"/>
        <v>2015</v>
      </c>
      <c r="V1154" s="8">
        <f t="shared" si="158"/>
        <v>42139.709629629629</v>
      </c>
      <c r="W1154" s="8" t="str">
        <f t="shared" si="159"/>
        <v>May</v>
      </c>
      <c r="X1154" s="8" t="str">
        <f t="shared" si="160"/>
        <v>2015</v>
      </c>
      <c r="Y1154" s="7">
        <f t="shared" si="161"/>
        <v>30</v>
      </c>
    </row>
    <row r="1155" spans="1:25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6">
        <f t="shared" ref="O1155:O1218" si="162">E1155/D1155*100</f>
        <v>0.625</v>
      </c>
      <c r="P1155" s="10">
        <f t="shared" ref="P1155:P1218" si="163">IFERROR(E1155/L1155,0)</f>
        <v>50</v>
      </c>
      <c r="Q1155" t="s">
        <v>8337</v>
      </c>
      <c r="R1155" t="s">
        <v>8338</v>
      </c>
      <c r="S1155" s="8">
        <f t="shared" ref="S1155:S1218" si="164">(((J1155/60)/60)/24)+DATE(1970,1,1)</f>
        <v>42143.714178240742</v>
      </c>
      <c r="T1155" s="8" t="str">
        <f t="shared" ref="T1155:T1218" si="165">TEXT(S1155,"MMM")</f>
        <v>May</v>
      </c>
      <c r="U1155" s="8" t="str">
        <f t="shared" ref="U1155:U1218" si="166">TEXT(S1155,"YYYY")</f>
        <v>2015</v>
      </c>
      <c r="V1155" s="8">
        <f t="shared" ref="V1155:V1218" si="167">(((I1155/60)/60)/24)+DATE(1970,1,1)</f>
        <v>42173.714178240742</v>
      </c>
      <c r="W1155" s="8" t="str">
        <f t="shared" ref="W1155:W1218" si="168">TEXT(V1155,"MMM")</f>
        <v>Jun</v>
      </c>
      <c r="X1155" s="8" t="str">
        <f t="shared" ref="X1155:X1218" si="169">TEXT(V1155,"YYYY")</f>
        <v>2015</v>
      </c>
      <c r="Y1155" s="7">
        <f t="shared" ref="Y1155:Y1218" si="170">DAY(V1155-S1155)</f>
        <v>30</v>
      </c>
    </row>
    <row r="1156" spans="1:25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6">
        <f t="shared" si="162"/>
        <v>6.5</v>
      </c>
      <c r="P1156" s="10">
        <f t="shared" si="163"/>
        <v>108.33333333333333</v>
      </c>
      <c r="Q1156" t="s">
        <v>8337</v>
      </c>
      <c r="R1156" t="s">
        <v>8338</v>
      </c>
      <c r="S1156" s="8">
        <f t="shared" si="164"/>
        <v>42223.108865740738</v>
      </c>
      <c r="T1156" s="8" t="str">
        <f t="shared" si="165"/>
        <v>Aug</v>
      </c>
      <c r="U1156" s="8" t="str">
        <f t="shared" si="166"/>
        <v>2015</v>
      </c>
      <c r="V1156" s="8">
        <f t="shared" si="167"/>
        <v>42253.108865740738</v>
      </c>
      <c r="W1156" s="8" t="str">
        <f t="shared" si="168"/>
        <v>Sep</v>
      </c>
      <c r="X1156" s="8" t="str">
        <f t="shared" si="169"/>
        <v>2015</v>
      </c>
      <c r="Y1156" s="7">
        <f t="shared" si="170"/>
        <v>30</v>
      </c>
    </row>
    <row r="1157" spans="1:25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6">
        <f t="shared" si="162"/>
        <v>0.752</v>
      </c>
      <c r="P1157" s="10">
        <f t="shared" si="163"/>
        <v>23.5</v>
      </c>
      <c r="Q1157" t="s">
        <v>8337</v>
      </c>
      <c r="R1157" t="s">
        <v>8338</v>
      </c>
      <c r="S1157" s="8">
        <f t="shared" si="164"/>
        <v>41835.763981481483</v>
      </c>
      <c r="T1157" s="8" t="str">
        <f t="shared" si="165"/>
        <v>Jul</v>
      </c>
      <c r="U1157" s="8" t="str">
        <f t="shared" si="166"/>
        <v>2014</v>
      </c>
      <c r="V1157" s="8">
        <f t="shared" si="167"/>
        <v>41865.763981481483</v>
      </c>
      <c r="W1157" s="8" t="str">
        <f t="shared" si="168"/>
        <v>Aug</v>
      </c>
      <c r="X1157" s="8" t="str">
        <f t="shared" si="169"/>
        <v>2014</v>
      </c>
      <c r="Y1157" s="7">
        <f t="shared" si="170"/>
        <v>30</v>
      </c>
    </row>
    <row r="1158" spans="1:25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6">
        <f t="shared" si="162"/>
        <v>0</v>
      </c>
      <c r="P1158" s="10">
        <f t="shared" si="163"/>
        <v>0</v>
      </c>
      <c r="Q1158" t="s">
        <v>8337</v>
      </c>
      <c r="R1158" t="s">
        <v>8338</v>
      </c>
      <c r="S1158" s="8">
        <f t="shared" si="164"/>
        <v>42029.07131944444</v>
      </c>
      <c r="T1158" s="8" t="str">
        <f t="shared" si="165"/>
        <v>Jan</v>
      </c>
      <c r="U1158" s="8" t="str">
        <f t="shared" si="166"/>
        <v>2015</v>
      </c>
      <c r="V1158" s="8">
        <f t="shared" si="167"/>
        <v>42059.07131944444</v>
      </c>
      <c r="W1158" s="8" t="str">
        <f t="shared" si="168"/>
        <v>Feb</v>
      </c>
      <c r="X1158" s="8" t="str">
        <f t="shared" si="169"/>
        <v>2015</v>
      </c>
      <c r="Y1158" s="7">
        <f t="shared" si="170"/>
        <v>30</v>
      </c>
    </row>
    <row r="1159" spans="1:25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6">
        <f t="shared" si="162"/>
        <v>1.51</v>
      </c>
      <c r="P1159" s="10">
        <f t="shared" si="163"/>
        <v>50.333333333333336</v>
      </c>
      <c r="Q1159" t="s">
        <v>8337</v>
      </c>
      <c r="R1159" t="s">
        <v>8338</v>
      </c>
      <c r="S1159" s="8">
        <f t="shared" si="164"/>
        <v>41918.628240740742</v>
      </c>
      <c r="T1159" s="8" t="str">
        <f t="shared" si="165"/>
        <v>Oct</v>
      </c>
      <c r="U1159" s="8" t="str">
        <f t="shared" si="166"/>
        <v>2014</v>
      </c>
      <c r="V1159" s="8">
        <f t="shared" si="167"/>
        <v>41978.669907407413</v>
      </c>
      <c r="W1159" s="8" t="str">
        <f t="shared" si="168"/>
        <v>Dec</v>
      </c>
      <c r="X1159" s="8" t="str">
        <f t="shared" si="169"/>
        <v>2014</v>
      </c>
      <c r="Y1159" s="7">
        <f t="shared" si="170"/>
        <v>29</v>
      </c>
    </row>
    <row r="1160" spans="1:25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6">
        <f t="shared" si="162"/>
        <v>0.46666666666666673</v>
      </c>
      <c r="P1160" s="10">
        <f t="shared" si="163"/>
        <v>11.666666666666666</v>
      </c>
      <c r="Q1160" t="s">
        <v>8337</v>
      </c>
      <c r="R1160" t="s">
        <v>8338</v>
      </c>
      <c r="S1160" s="8">
        <f t="shared" si="164"/>
        <v>41952.09175925926</v>
      </c>
      <c r="T1160" s="8" t="str">
        <f t="shared" si="165"/>
        <v>Nov</v>
      </c>
      <c r="U1160" s="8" t="str">
        <f t="shared" si="166"/>
        <v>2014</v>
      </c>
      <c r="V1160" s="8">
        <f t="shared" si="167"/>
        <v>41982.09175925926</v>
      </c>
      <c r="W1160" s="8" t="str">
        <f t="shared" si="168"/>
        <v>Dec</v>
      </c>
      <c r="X1160" s="8" t="str">
        <f t="shared" si="169"/>
        <v>2014</v>
      </c>
      <c r="Y1160" s="7">
        <f t="shared" si="170"/>
        <v>30</v>
      </c>
    </row>
    <row r="1161" spans="1:25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6">
        <f t="shared" si="162"/>
        <v>0</v>
      </c>
      <c r="P1161" s="10">
        <f t="shared" si="163"/>
        <v>0</v>
      </c>
      <c r="Q1161" t="s">
        <v>8337</v>
      </c>
      <c r="R1161" t="s">
        <v>8338</v>
      </c>
      <c r="S1161" s="8">
        <f t="shared" si="164"/>
        <v>42154.726446759261</v>
      </c>
      <c r="T1161" s="8" t="str">
        <f t="shared" si="165"/>
        <v>May</v>
      </c>
      <c r="U1161" s="8" t="str">
        <f t="shared" si="166"/>
        <v>2015</v>
      </c>
      <c r="V1161" s="8">
        <f t="shared" si="167"/>
        <v>42185.65625</v>
      </c>
      <c r="W1161" s="8" t="str">
        <f t="shared" si="168"/>
        <v>Jun</v>
      </c>
      <c r="X1161" s="8" t="str">
        <f t="shared" si="169"/>
        <v>2015</v>
      </c>
      <c r="Y1161" s="7">
        <f t="shared" si="170"/>
        <v>30</v>
      </c>
    </row>
    <row r="1162" spans="1:25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6">
        <f t="shared" si="162"/>
        <v>3.85</v>
      </c>
      <c r="P1162" s="10">
        <f t="shared" si="163"/>
        <v>60.789473684210527</v>
      </c>
      <c r="Q1162" t="s">
        <v>8337</v>
      </c>
      <c r="R1162" t="s">
        <v>8338</v>
      </c>
      <c r="S1162" s="8">
        <f t="shared" si="164"/>
        <v>42061.154930555553</v>
      </c>
      <c r="T1162" s="8" t="str">
        <f t="shared" si="165"/>
        <v>Feb</v>
      </c>
      <c r="U1162" s="8" t="str">
        <f t="shared" si="166"/>
        <v>2015</v>
      </c>
      <c r="V1162" s="8">
        <f t="shared" si="167"/>
        <v>42091.113263888896</v>
      </c>
      <c r="W1162" s="8" t="str">
        <f t="shared" si="168"/>
        <v>Mar</v>
      </c>
      <c r="X1162" s="8" t="str">
        <f t="shared" si="169"/>
        <v>2015</v>
      </c>
      <c r="Y1162" s="7">
        <f t="shared" si="170"/>
        <v>29</v>
      </c>
    </row>
    <row r="1163" spans="1:25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6">
        <f t="shared" si="162"/>
        <v>0</v>
      </c>
      <c r="P1163" s="10">
        <f t="shared" si="163"/>
        <v>0</v>
      </c>
      <c r="Q1163" t="s">
        <v>8337</v>
      </c>
      <c r="R1163" t="s">
        <v>8338</v>
      </c>
      <c r="S1163" s="8">
        <f t="shared" si="164"/>
        <v>42122.629502314812</v>
      </c>
      <c r="T1163" s="8" t="str">
        <f t="shared" si="165"/>
        <v>Apr</v>
      </c>
      <c r="U1163" s="8" t="str">
        <f t="shared" si="166"/>
        <v>2015</v>
      </c>
      <c r="V1163" s="8">
        <f t="shared" si="167"/>
        <v>42143.629502314812</v>
      </c>
      <c r="W1163" s="8" t="str">
        <f t="shared" si="168"/>
        <v>May</v>
      </c>
      <c r="X1163" s="8" t="str">
        <f t="shared" si="169"/>
        <v>2015</v>
      </c>
      <c r="Y1163" s="7">
        <f t="shared" si="170"/>
        <v>21</v>
      </c>
    </row>
    <row r="1164" spans="1:25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6">
        <f t="shared" si="162"/>
        <v>5.8333333333333341E-2</v>
      </c>
      <c r="P1164" s="10">
        <f t="shared" si="163"/>
        <v>17.5</v>
      </c>
      <c r="Q1164" t="s">
        <v>8337</v>
      </c>
      <c r="R1164" t="s">
        <v>8338</v>
      </c>
      <c r="S1164" s="8">
        <f t="shared" si="164"/>
        <v>41876.683611111112</v>
      </c>
      <c r="T1164" s="8" t="str">
        <f t="shared" si="165"/>
        <v>Aug</v>
      </c>
      <c r="U1164" s="8" t="str">
        <f t="shared" si="166"/>
        <v>2014</v>
      </c>
      <c r="V1164" s="8">
        <f t="shared" si="167"/>
        <v>41907.683611111112</v>
      </c>
      <c r="W1164" s="8" t="str">
        <f t="shared" si="168"/>
        <v>Sep</v>
      </c>
      <c r="X1164" s="8" t="str">
        <f t="shared" si="169"/>
        <v>2014</v>
      </c>
      <c r="Y1164" s="7">
        <f t="shared" si="170"/>
        <v>31</v>
      </c>
    </row>
    <row r="1165" spans="1:25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6">
        <f t="shared" si="162"/>
        <v>0</v>
      </c>
      <c r="P1165" s="10">
        <f t="shared" si="163"/>
        <v>0</v>
      </c>
      <c r="Q1165" t="s">
        <v>8337</v>
      </c>
      <c r="R1165" t="s">
        <v>8338</v>
      </c>
      <c r="S1165" s="8">
        <f t="shared" si="164"/>
        <v>41830.723611111112</v>
      </c>
      <c r="T1165" s="8" t="str">
        <f t="shared" si="165"/>
        <v>Jul</v>
      </c>
      <c r="U1165" s="8" t="str">
        <f t="shared" si="166"/>
        <v>2014</v>
      </c>
      <c r="V1165" s="8">
        <f t="shared" si="167"/>
        <v>41860.723611111112</v>
      </c>
      <c r="W1165" s="8" t="str">
        <f t="shared" si="168"/>
        <v>Aug</v>
      </c>
      <c r="X1165" s="8" t="str">
        <f t="shared" si="169"/>
        <v>2014</v>
      </c>
      <c r="Y1165" s="7">
        <f t="shared" si="170"/>
        <v>30</v>
      </c>
    </row>
    <row r="1166" spans="1:25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6">
        <f t="shared" si="162"/>
        <v>0</v>
      </c>
      <c r="P1166" s="10">
        <f t="shared" si="163"/>
        <v>0</v>
      </c>
      <c r="Q1166" t="s">
        <v>8337</v>
      </c>
      <c r="R1166" t="s">
        <v>8338</v>
      </c>
      <c r="S1166" s="8">
        <f t="shared" si="164"/>
        <v>42509.724328703705</v>
      </c>
      <c r="T1166" s="8" t="str">
        <f t="shared" si="165"/>
        <v>May</v>
      </c>
      <c r="U1166" s="8" t="str">
        <f t="shared" si="166"/>
        <v>2016</v>
      </c>
      <c r="V1166" s="8">
        <f t="shared" si="167"/>
        <v>42539.724328703705</v>
      </c>
      <c r="W1166" s="8" t="str">
        <f t="shared" si="168"/>
        <v>Jun</v>
      </c>
      <c r="X1166" s="8" t="str">
        <f t="shared" si="169"/>
        <v>2016</v>
      </c>
      <c r="Y1166" s="7">
        <f t="shared" si="170"/>
        <v>30</v>
      </c>
    </row>
    <row r="1167" spans="1:25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6">
        <f t="shared" si="162"/>
        <v>20.705000000000002</v>
      </c>
      <c r="P1167" s="10">
        <f t="shared" si="163"/>
        <v>82.82</v>
      </c>
      <c r="Q1167" t="s">
        <v>8337</v>
      </c>
      <c r="R1167" t="s">
        <v>8338</v>
      </c>
      <c r="S1167" s="8">
        <f t="shared" si="164"/>
        <v>41792.214467592588</v>
      </c>
      <c r="T1167" s="8" t="str">
        <f t="shared" si="165"/>
        <v>Jun</v>
      </c>
      <c r="U1167" s="8" t="str">
        <f t="shared" si="166"/>
        <v>2014</v>
      </c>
      <c r="V1167" s="8">
        <f t="shared" si="167"/>
        <v>41826.214467592588</v>
      </c>
      <c r="W1167" s="8" t="str">
        <f t="shared" si="168"/>
        <v>Jul</v>
      </c>
      <c r="X1167" s="8" t="str">
        <f t="shared" si="169"/>
        <v>2014</v>
      </c>
      <c r="Y1167" s="7">
        <f t="shared" si="170"/>
        <v>3</v>
      </c>
    </row>
    <row r="1168" spans="1:25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6">
        <f t="shared" si="162"/>
        <v>19.139999999999997</v>
      </c>
      <c r="P1168" s="10">
        <f t="shared" si="163"/>
        <v>358.875</v>
      </c>
      <c r="Q1168" t="s">
        <v>8337</v>
      </c>
      <c r="R1168" t="s">
        <v>8338</v>
      </c>
      <c r="S1168" s="8">
        <f t="shared" si="164"/>
        <v>42150.485439814816</v>
      </c>
      <c r="T1168" s="8" t="str">
        <f t="shared" si="165"/>
        <v>May</v>
      </c>
      <c r="U1168" s="8" t="str">
        <f t="shared" si="166"/>
        <v>2015</v>
      </c>
      <c r="V1168" s="8">
        <f t="shared" si="167"/>
        <v>42181.166666666672</v>
      </c>
      <c r="W1168" s="8" t="str">
        <f t="shared" si="168"/>
        <v>Jun</v>
      </c>
      <c r="X1168" s="8" t="str">
        <f t="shared" si="169"/>
        <v>2015</v>
      </c>
      <c r="Y1168" s="7">
        <f t="shared" si="170"/>
        <v>30</v>
      </c>
    </row>
    <row r="1169" spans="1:25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6">
        <f t="shared" si="162"/>
        <v>1.6316666666666666</v>
      </c>
      <c r="P1169" s="10">
        <f t="shared" si="163"/>
        <v>61.1875</v>
      </c>
      <c r="Q1169" t="s">
        <v>8337</v>
      </c>
      <c r="R1169" t="s">
        <v>8338</v>
      </c>
      <c r="S1169" s="8">
        <f t="shared" si="164"/>
        <v>41863.734895833331</v>
      </c>
      <c r="T1169" s="8" t="str">
        <f t="shared" si="165"/>
        <v>Aug</v>
      </c>
      <c r="U1169" s="8" t="str">
        <f t="shared" si="166"/>
        <v>2014</v>
      </c>
      <c r="V1169" s="8">
        <f t="shared" si="167"/>
        <v>41894.734895833331</v>
      </c>
      <c r="W1169" s="8" t="str">
        <f t="shared" si="168"/>
        <v>Sep</v>
      </c>
      <c r="X1169" s="8" t="str">
        <f t="shared" si="169"/>
        <v>2014</v>
      </c>
      <c r="Y1169" s="7">
        <f t="shared" si="170"/>
        <v>31</v>
      </c>
    </row>
    <row r="1170" spans="1:25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6">
        <f t="shared" si="162"/>
        <v>5.6666666666666661</v>
      </c>
      <c r="P1170" s="10">
        <f t="shared" si="163"/>
        <v>340</v>
      </c>
      <c r="Q1170" t="s">
        <v>8337</v>
      </c>
      <c r="R1170" t="s">
        <v>8338</v>
      </c>
      <c r="S1170" s="8">
        <f t="shared" si="164"/>
        <v>42605.053993055553</v>
      </c>
      <c r="T1170" s="8" t="str">
        <f t="shared" si="165"/>
        <v>Aug</v>
      </c>
      <c r="U1170" s="8" t="str">
        <f t="shared" si="166"/>
        <v>2016</v>
      </c>
      <c r="V1170" s="8">
        <f t="shared" si="167"/>
        <v>42635.053993055553</v>
      </c>
      <c r="W1170" s="8" t="str">
        <f t="shared" si="168"/>
        <v>Sep</v>
      </c>
      <c r="X1170" s="8" t="str">
        <f t="shared" si="169"/>
        <v>2016</v>
      </c>
      <c r="Y1170" s="7">
        <f t="shared" si="170"/>
        <v>30</v>
      </c>
    </row>
    <row r="1171" spans="1:25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6">
        <f t="shared" si="162"/>
        <v>0.16999999999999998</v>
      </c>
      <c r="P1171" s="10">
        <f t="shared" si="163"/>
        <v>5.666666666666667</v>
      </c>
      <c r="Q1171" t="s">
        <v>8337</v>
      </c>
      <c r="R1171" t="s">
        <v>8338</v>
      </c>
      <c r="S1171" s="8">
        <f t="shared" si="164"/>
        <v>42027.353738425925</v>
      </c>
      <c r="T1171" s="8" t="str">
        <f t="shared" si="165"/>
        <v>Jan</v>
      </c>
      <c r="U1171" s="8" t="str">
        <f t="shared" si="166"/>
        <v>2015</v>
      </c>
      <c r="V1171" s="8">
        <f t="shared" si="167"/>
        <v>42057.353738425925</v>
      </c>
      <c r="W1171" s="8" t="str">
        <f t="shared" si="168"/>
        <v>Feb</v>
      </c>
      <c r="X1171" s="8" t="str">
        <f t="shared" si="169"/>
        <v>2015</v>
      </c>
      <c r="Y1171" s="7">
        <f t="shared" si="170"/>
        <v>30</v>
      </c>
    </row>
    <row r="1172" spans="1:25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6">
        <f t="shared" si="162"/>
        <v>0.4</v>
      </c>
      <c r="P1172" s="10">
        <f t="shared" si="163"/>
        <v>50</v>
      </c>
      <c r="Q1172" t="s">
        <v>8337</v>
      </c>
      <c r="R1172" t="s">
        <v>8338</v>
      </c>
      <c r="S1172" s="8">
        <f t="shared" si="164"/>
        <v>42124.893182870372</v>
      </c>
      <c r="T1172" s="8" t="str">
        <f t="shared" si="165"/>
        <v>Apr</v>
      </c>
      <c r="U1172" s="8" t="str">
        <f t="shared" si="166"/>
        <v>2015</v>
      </c>
      <c r="V1172" s="8">
        <f t="shared" si="167"/>
        <v>42154.893182870372</v>
      </c>
      <c r="W1172" s="8" t="str">
        <f t="shared" si="168"/>
        <v>May</v>
      </c>
      <c r="X1172" s="8" t="str">
        <f t="shared" si="169"/>
        <v>2015</v>
      </c>
      <c r="Y1172" s="7">
        <f t="shared" si="170"/>
        <v>30</v>
      </c>
    </row>
    <row r="1173" spans="1:25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6">
        <f t="shared" si="162"/>
        <v>0.1</v>
      </c>
      <c r="P1173" s="10">
        <f t="shared" si="163"/>
        <v>25</v>
      </c>
      <c r="Q1173" t="s">
        <v>8337</v>
      </c>
      <c r="R1173" t="s">
        <v>8338</v>
      </c>
      <c r="S1173" s="8">
        <f t="shared" si="164"/>
        <v>41938.804710648146</v>
      </c>
      <c r="T1173" s="8" t="str">
        <f t="shared" si="165"/>
        <v>Oct</v>
      </c>
      <c r="U1173" s="8" t="str">
        <f t="shared" si="166"/>
        <v>2014</v>
      </c>
      <c r="V1173" s="8">
        <f t="shared" si="167"/>
        <v>41956.846377314811</v>
      </c>
      <c r="W1173" s="8" t="str">
        <f t="shared" si="168"/>
        <v>Nov</v>
      </c>
      <c r="X1173" s="8" t="str">
        <f t="shared" si="169"/>
        <v>2014</v>
      </c>
      <c r="Y1173" s="7">
        <f t="shared" si="170"/>
        <v>18</v>
      </c>
    </row>
    <row r="1174" spans="1:25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6">
        <f t="shared" si="162"/>
        <v>0</v>
      </c>
      <c r="P1174" s="10">
        <f t="shared" si="163"/>
        <v>0</v>
      </c>
      <c r="Q1174" t="s">
        <v>8337</v>
      </c>
      <c r="R1174" t="s">
        <v>8338</v>
      </c>
      <c r="S1174" s="8">
        <f t="shared" si="164"/>
        <v>41841.682314814818</v>
      </c>
      <c r="T1174" s="8" t="str">
        <f t="shared" si="165"/>
        <v>Jul</v>
      </c>
      <c r="U1174" s="8" t="str">
        <f t="shared" si="166"/>
        <v>2014</v>
      </c>
      <c r="V1174" s="8">
        <f t="shared" si="167"/>
        <v>41871.682314814818</v>
      </c>
      <c r="W1174" s="8" t="str">
        <f t="shared" si="168"/>
        <v>Aug</v>
      </c>
      <c r="X1174" s="8" t="str">
        <f t="shared" si="169"/>
        <v>2014</v>
      </c>
      <c r="Y1174" s="7">
        <f t="shared" si="170"/>
        <v>30</v>
      </c>
    </row>
    <row r="1175" spans="1:25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6">
        <f t="shared" si="162"/>
        <v>2.4E-2</v>
      </c>
      <c r="P1175" s="10">
        <f t="shared" si="163"/>
        <v>30</v>
      </c>
      <c r="Q1175" t="s">
        <v>8337</v>
      </c>
      <c r="R1175" t="s">
        <v>8338</v>
      </c>
      <c r="S1175" s="8">
        <f t="shared" si="164"/>
        <v>42184.185844907406</v>
      </c>
      <c r="T1175" s="8" t="str">
        <f t="shared" si="165"/>
        <v>Jun</v>
      </c>
      <c r="U1175" s="8" t="str">
        <f t="shared" si="166"/>
        <v>2015</v>
      </c>
      <c r="V1175" s="8">
        <f t="shared" si="167"/>
        <v>42219.185844907406</v>
      </c>
      <c r="W1175" s="8" t="str">
        <f t="shared" si="168"/>
        <v>Aug</v>
      </c>
      <c r="X1175" s="8" t="str">
        <f t="shared" si="169"/>
        <v>2015</v>
      </c>
      <c r="Y1175" s="7">
        <f t="shared" si="170"/>
        <v>4</v>
      </c>
    </row>
    <row r="1176" spans="1:25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6">
        <f t="shared" si="162"/>
        <v>5.9066666666666672</v>
      </c>
      <c r="P1176" s="10">
        <f t="shared" si="163"/>
        <v>46.631578947368418</v>
      </c>
      <c r="Q1176" t="s">
        <v>8337</v>
      </c>
      <c r="R1176" t="s">
        <v>8338</v>
      </c>
      <c r="S1176" s="8">
        <f t="shared" si="164"/>
        <v>42468.84174768519</v>
      </c>
      <c r="T1176" s="8" t="str">
        <f t="shared" si="165"/>
        <v>Apr</v>
      </c>
      <c r="U1176" s="8" t="str">
        <f t="shared" si="166"/>
        <v>2016</v>
      </c>
      <c r="V1176" s="8">
        <f t="shared" si="167"/>
        <v>42498.84174768519</v>
      </c>
      <c r="W1176" s="8" t="str">
        <f t="shared" si="168"/>
        <v>May</v>
      </c>
      <c r="X1176" s="8" t="str">
        <f t="shared" si="169"/>
        <v>2016</v>
      </c>
      <c r="Y1176" s="7">
        <f t="shared" si="170"/>
        <v>30</v>
      </c>
    </row>
    <row r="1177" spans="1:25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6">
        <f t="shared" si="162"/>
        <v>2.9250000000000003</v>
      </c>
      <c r="P1177" s="10">
        <f t="shared" si="163"/>
        <v>65</v>
      </c>
      <c r="Q1177" t="s">
        <v>8337</v>
      </c>
      <c r="R1177" t="s">
        <v>8338</v>
      </c>
      <c r="S1177" s="8">
        <f t="shared" si="164"/>
        <v>42170.728460648148</v>
      </c>
      <c r="T1177" s="8" t="str">
        <f t="shared" si="165"/>
        <v>Jun</v>
      </c>
      <c r="U1177" s="8" t="str">
        <f t="shared" si="166"/>
        <v>2015</v>
      </c>
      <c r="V1177" s="8">
        <f t="shared" si="167"/>
        <v>42200.728460648148</v>
      </c>
      <c r="W1177" s="8" t="str">
        <f t="shared" si="168"/>
        <v>Jul</v>
      </c>
      <c r="X1177" s="8" t="str">
        <f t="shared" si="169"/>
        <v>2015</v>
      </c>
      <c r="Y1177" s="7">
        <f t="shared" si="170"/>
        <v>30</v>
      </c>
    </row>
    <row r="1178" spans="1:25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6">
        <f t="shared" si="162"/>
        <v>5.7142857142857143E-3</v>
      </c>
      <c r="P1178" s="10">
        <f t="shared" si="163"/>
        <v>10</v>
      </c>
      <c r="Q1178" t="s">
        <v>8337</v>
      </c>
      <c r="R1178" t="s">
        <v>8338</v>
      </c>
      <c r="S1178" s="8">
        <f t="shared" si="164"/>
        <v>42746.019652777773</v>
      </c>
      <c r="T1178" s="8" t="str">
        <f t="shared" si="165"/>
        <v>Jan</v>
      </c>
      <c r="U1178" s="8" t="str">
        <f t="shared" si="166"/>
        <v>2017</v>
      </c>
      <c r="V1178" s="8">
        <f t="shared" si="167"/>
        <v>42800.541666666672</v>
      </c>
      <c r="W1178" s="8" t="str">
        <f t="shared" si="168"/>
        <v>Mar</v>
      </c>
      <c r="X1178" s="8" t="str">
        <f t="shared" si="169"/>
        <v>2017</v>
      </c>
      <c r="Y1178" s="7">
        <f t="shared" si="170"/>
        <v>23</v>
      </c>
    </row>
    <row r="1179" spans="1:25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6">
        <f t="shared" si="162"/>
        <v>0</v>
      </c>
      <c r="P1179" s="10">
        <f t="shared" si="163"/>
        <v>0</v>
      </c>
      <c r="Q1179" t="s">
        <v>8337</v>
      </c>
      <c r="R1179" t="s">
        <v>8338</v>
      </c>
      <c r="S1179" s="8">
        <f t="shared" si="164"/>
        <v>41897.660833333335</v>
      </c>
      <c r="T1179" s="8" t="str">
        <f t="shared" si="165"/>
        <v>Sep</v>
      </c>
      <c r="U1179" s="8" t="str">
        <f t="shared" si="166"/>
        <v>2014</v>
      </c>
      <c r="V1179" s="8">
        <f t="shared" si="167"/>
        <v>41927.660833333335</v>
      </c>
      <c r="W1179" s="8" t="str">
        <f t="shared" si="168"/>
        <v>Oct</v>
      </c>
      <c r="X1179" s="8" t="str">
        <f t="shared" si="169"/>
        <v>2014</v>
      </c>
      <c r="Y1179" s="7">
        <f t="shared" si="170"/>
        <v>30</v>
      </c>
    </row>
    <row r="1180" spans="1:25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6">
        <f t="shared" si="162"/>
        <v>6.6666666666666671E-3</v>
      </c>
      <c r="P1180" s="10">
        <f t="shared" si="163"/>
        <v>5</v>
      </c>
      <c r="Q1180" t="s">
        <v>8337</v>
      </c>
      <c r="R1180" t="s">
        <v>8338</v>
      </c>
      <c r="S1180" s="8">
        <f t="shared" si="164"/>
        <v>41837.905694444446</v>
      </c>
      <c r="T1180" s="8" t="str">
        <f t="shared" si="165"/>
        <v>Jul</v>
      </c>
      <c r="U1180" s="8" t="str">
        <f t="shared" si="166"/>
        <v>2014</v>
      </c>
      <c r="V1180" s="8">
        <f t="shared" si="167"/>
        <v>41867.905694444446</v>
      </c>
      <c r="W1180" s="8" t="str">
        <f t="shared" si="168"/>
        <v>Aug</v>
      </c>
      <c r="X1180" s="8" t="str">
        <f t="shared" si="169"/>
        <v>2014</v>
      </c>
      <c r="Y1180" s="7">
        <f t="shared" si="170"/>
        <v>30</v>
      </c>
    </row>
    <row r="1181" spans="1:25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6">
        <f t="shared" si="162"/>
        <v>5.3333333333333339</v>
      </c>
      <c r="P1181" s="10">
        <f t="shared" si="163"/>
        <v>640</v>
      </c>
      <c r="Q1181" t="s">
        <v>8337</v>
      </c>
      <c r="R1181" t="s">
        <v>8338</v>
      </c>
      <c r="S1181" s="8">
        <f t="shared" si="164"/>
        <v>42275.720219907409</v>
      </c>
      <c r="T1181" s="8" t="str">
        <f t="shared" si="165"/>
        <v>Sep</v>
      </c>
      <c r="U1181" s="8" t="str">
        <f t="shared" si="166"/>
        <v>2015</v>
      </c>
      <c r="V1181" s="8">
        <f t="shared" si="167"/>
        <v>42305.720219907409</v>
      </c>
      <c r="W1181" s="8" t="str">
        <f t="shared" si="168"/>
        <v>Oct</v>
      </c>
      <c r="X1181" s="8" t="str">
        <f t="shared" si="169"/>
        <v>2015</v>
      </c>
      <c r="Y1181" s="7">
        <f t="shared" si="170"/>
        <v>30</v>
      </c>
    </row>
    <row r="1182" spans="1:25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6">
        <f t="shared" si="162"/>
        <v>11.75</v>
      </c>
      <c r="P1182" s="10">
        <f t="shared" si="163"/>
        <v>69.117647058823536</v>
      </c>
      <c r="Q1182" t="s">
        <v>8337</v>
      </c>
      <c r="R1182" t="s">
        <v>8338</v>
      </c>
      <c r="S1182" s="8">
        <f t="shared" si="164"/>
        <v>41781.806875000002</v>
      </c>
      <c r="T1182" s="8" t="str">
        <f t="shared" si="165"/>
        <v>May</v>
      </c>
      <c r="U1182" s="8" t="str">
        <f t="shared" si="166"/>
        <v>2014</v>
      </c>
      <c r="V1182" s="8">
        <f t="shared" si="167"/>
        <v>41818.806875000002</v>
      </c>
      <c r="W1182" s="8" t="str">
        <f t="shared" si="168"/>
        <v>Jun</v>
      </c>
      <c r="X1182" s="8" t="str">
        <f t="shared" si="169"/>
        <v>2014</v>
      </c>
      <c r="Y1182" s="7">
        <f t="shared" si="170"/>
        <v>6</v>
      </c>
    </row>
    <row r="1183" spans="1:25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6">
        <f t="shared" si="162"/>
        <v>8.0000000000000002E-3</v>
      </c>
      <c r="P1183" s="10">
        <f t="shared" si="163"/>
        <v>1.3333333333333333</v>
      </c>
      <c r="Q1183" t="s">
        <v>8337</v>
      </c>
      <c r="R1183" t="s">
        <v>8338</v>
      </c>
      <c r="S1183" s="8">
        <f t="shared" si="164"/>
        <v>42034.339363425926</v>
      </c>
      <c r="T1183" s="8" t="str">
        <f t="shared" si="165"/>
        <v>Jan</v>
      </c>
      <c r="U1183" s="8" t="str">
        <f t="shared" si="166"/>
        <v>2015</v>
      </c>
      <c r="V1183" s="8">
        <f t="shared" si="167"/>
        <v>42064.339363425926</v>
      </c>
      <c r="W1183" s="8" t="str">
        <f t="shared" si="168"/>
        <v>Mar</v>
      </c>
      <c r="X1183" s="8" t="str">
        <f t="shared" si="169"/>
        <v>2015</v>
      </c>
      <c r="Y1183" s="7">
        <f t="shared" si="170"/>
        <v>30</v>
      </c>
    </row>
    <row r="1184" spans="1:25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6">
        <f t="shared" si="162"/>
        <v>4.2</v>
      </c>
      <c r="P1184" s="10">
        <f t="shared" si="163"/>
        <v>10.5</v>
      </c>
      <c r="Q1184" t="s">
        <v>8337</v>
      </c>
      <c r="R1184" t="s">
        <v>8338</v>
      </c>
      <c r="S1184" s="8">
        <f t="shared" si="164"/>
        <v>42728.827407407407</v>
      </c>
      <c r="T1184" s="8" t="str">
        <f t="shared" si="165"/>
        <v>Dec</v>
      </c>
      <c r="U1184" s="8" t="str">
        <f t="shared" si="166"/>
        <v>2016</v>
      </c>
      <c r="V1184" s="8">
        <f t="shared" si="167"/>
        <v>42747.695833333331</v>
      </c>
      <c r="W1184" s="8" t="str">
        <f t="shared" si="168"/>
        <v>Jan</v>
      </c>
      <c r="X1184" s="8" t="str">
        <f t="shared" si="169"/>
        <v>2017</v>
      </c>
      <c r="Y1184" s="7">
        <f t="shared" si="170"/>
        <v>18</v>
      </c>
    </row>
    <row r="1185" spans="1:25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6">
        <f t="shared" si="162"/>
        <v>4</v>
      </c>
      <c r="P1185" s="10">
        <f t="shared" si="163"/>
        <v>33.333333333333336</v>
      </c>
      <c r="Q1185" t="s">
        <v>8337</v>
      </c>
      <c r="R1185" t="s">
        <v>8338</v>
      </c>
      <c r="S1185" s="8">
        <f t="shared" si="164"/>
        <v>42656.86137731481</v>
      </c>
      <c r="T1185" s="8" t="str">
        <f t="shared" si="165"/>
        <v>Oct</v>
      </c>
      <c r="U1185" s="8" t="str">
        <f t="shared" si="166"/>
        <v>2016</v>
      </c>
      <c r="V1185" s="8">
        <f t="shared" si="167"/>
        <v>42676.165972222225</v>
      </c>
      <c r="W1185" s="8" t="str">
        <f t="shared" si="168"/>
        <v>Nov</v>
      </c>
      <c r="X1185" s="8" t="str">
        <f t="shared" si="169"/>
        <v>2016</v>
      </c>
      <c r="Y1185" s="7">
        <f t="shared" si="170"/>
        <v>19</v>
      </c>
    </row>
    <row r="1186" spans="1:25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6">
        <f t="shared" si="162"/>
        <v>104.93636363636362</v>
      </c>
      <c r="P1186" s="10">
        <f t="shared" si="163"/>
        <v>61.562666666666665</v>
      </c>
      <c r="Q1186" t="s">
        <v>8339</v>
      </c>
      <c r="R1186" t="s">
        <v>8340</v>
      </c>
      <c r="S1186" s="8">
        <f t="shared" si="164"/>
        <v>42741.599664351852</v>
      </c>
      <c r="T1186" s="8" t="str">
        <f t="shared" si="165"/>
        <v>Jan</v>
      </c>
      <c r="U1186" s="8" t="str">
        <f t="shared" si="166"/>
        <v>2017</v>
      </c>
      <c r="V1186" s="8">
        <f t="shared" si="167"/>
        <v>42772.599664351852</v>
      </c>
      <c r="W1186" s="8" t="str">
        <f t="shared" si="168"/>
        <v>Feb</v>
      </c>
      <c r="X1186" s="8" t="str">
        <f t="shared" si="169"/>
        <v>2017</v>
      </c>
      <c r="Y1186" s="7">
        <f t="shared" si="170"/>
        <v>31</v>
      </c>
    </row>
    <row r="1187" spans="1:25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6">
        <f t="shared" si="162"/>
        <v>105.44</v>
      </c>
      <c r="P1187" s="10">
        <f t="shared" si="163"/>
        <v>118.73873873873873</v>
      </c>
      <c r="Q1187" t="s">
        <v>8339</v>
      </c>
      <c r="R1187" t="s">
        <v>8340</v>
      </c>
      <c r="S1187" s="8">
        <f t="shared" si="164"/>
        <v>42130.865150462967</v>
      </c>
      <c r="T1187" s="8" t="str">
        <f t="shared" si="165"/>
        <v>May</v>
      </c>
      <c r="U1187" s="8" t="str">
        <f t="shared" si="166"/>
        <v>2015</v>
      </c>
      <c r="V1187" s="8">
        <f t="shared" si="167"/>
        <v>42163.166666666672</v>
      </c>
      <c r="W1187" s="8" t="str">
        <f t="shared" si="168"/>
        <v>Jun</v>
      </c>
      <c r="X1187" s="8" t="str">
        <f t="shared" si="169"/>
        <v>2015</v>
      </c>
      <c r="Y1187" s="7">
        <f t="shared" si="170"/>
        <v>1</v>
      </c>
    </row>
    <row r="1188" spans="1:25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6">
        <f t="shared" si="162"/>
        <v>106.73333333333332</v>
      </c>
      <c r="P1188" s="10">
        <f t="shared" si="163"/>
        <v>65.081300813008127</v>
      </c>
      <c r="Q1188" t="s">
        <v>8339</v>
      </c>
      <c r="R1188" t="s">
        <v>8340</v>
      </c>
      <c r="S1188" s="8">
        <f t="shared" si="164"/>
        <v>42123.86336805555</v>
      </c>
      <c r="T1188" s="8" t="str">
        <f t="shared" si="165"/>
        <v>Apr</v>
      </c>
      <c r="U1188" s="8" t="str">
        <f t="shared" si="166"/>
        <v>2015</v>
      </c>
      <c r="V1188" s="8">
        <f t="shared" si="167"/>
        <v>42156.945833333331</v>
      </c>
      <c r="W1188" s="8" t="str">
        <f t="shared" si="168"/>
        <v>Jun</v>
      </c>
      <c r="X1188" s="8" t="str">
        <f t="shared" si="169"/>
        <v>2015</v>
      </c>
      <c r="Y1188" s="7">
        <f t="shared" si="170"/>
        <v>2</v>
      </c>
    </row>
    <row r="1189" spans="1:25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6">
        <f t="shared" si="162"/>
        <v>104.12571428571428</v>
      </c>
      <c r="P1189" s="10">
        <f t="shared" si="163"/>
        <v>130.15714285714284</v>
      </c>
      <c r="Q1189" t="s">
        <v>8339</v>
      </c>
      <c r="R1189" t="s">
        <v>8340</v>
      </c>
      <c r="S1189" s="8">
        <f t="shared" si="164"/>
        <v>42109.894942129627</v>
      </c>
      <c r="T1189" s="8" t="str">
        <f t="shared" si="165"/>
        <v>Apr</v>
      </c>
      <c r="U1189" s="8" t="str">
        <f t="shared" si="166"/>
        <v>2015</v>
      </c>
      <c r="V1189" s="8">
        <f t="shared" si="167"/>
        <v>42141.75</v>
      </c>
      <c r="W1189" s="8" t="str">
        <f t="shared" si="168"/>
        <v>May</v>
      </c>
      <c r="X1189" s="8" t="str">
        <f t="shared" si="169"/>
        <v>2015</v>
      </c>
      <c r="Y1189" s="7">
        <f t="shared" si="170"/>
        <v>31</v>
      </c>
    </row>
    <row r="1190" spans="1:25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6">
        <f t="shared" si="162"/>
        <v>160.54999999999998</v>
      </c>
      <c r="P1190" s="10">
        <f t="shared" si="163"/>
        <v>37.776470588235291</v>
      </c>
      <c r="Q1190" t="s">
        <v>8339</v>
      </c>
      <c r="R1190" t="s">
        <v>8340</v>
      </c>
      <c r="S1190" s="8">
        <f t="shared" si="164"/>
        <v>42711.700694444444</v>
      </c>
      <c r="T1190" s="8" t="str">
        <f t="shared" si="165"/>
        <v>Dec</v>
      </c>
      <c r="U1190" s="8" t="str">
        <f t="shared" si="166"/>
        <v>2016</v>
      </c>
      <c r="V1190" s="8">
        <f t="shared" si="167"/>
        <v>42732.700694444444</v>
      </c>
      <c r="W1190" s="8" t="str">
        <f t="shared" si="168"/>
        <v>Dec</v>
      </c>
      <c r="X1190" s="8" t="str">
        <f t="shared" si="169"/>
        <v>2016</v>
      </c>
      <c r="Y1190" s="7">
        <f t="shared" si="170"/>
        <v>21</v>
      </c>
    </row>
    <row r="1191" spans="1:25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6">
        <f t="shared" si="162"/>
        <v>107.77777777777777</v>
      </c>
      <c r="P1191" s="10">
        <f t="shared" si="163"/>
        <v>112.79069767441861</v>
      </c>
      <c r="Q1191" t="s">
        <v>8339</v>
      </c>
      <c r="R1191" t="s">
        <v>8340</v>
      </c>
      <c r="S1191" s="8">
        <f t="shared" si="164"/>
        <v>42529.979108796295</v>
      </c>
      <c r="T1191" s="8" t="str">
        <f t="shared" si="165"/>
        <v>Jun</v>
      </c>
      <c r="U1191" s="8" t="str">
        <f t="shared" si="166"/>
        <v>2016</v>
      </c>
      <c r="V1191" s="8">
        <f t="shared" si="167"/>
        <v>42550.979108796295</v>
      </c>
      <c r="W1191" s="8" t="str">
        <f t="shared" si="168"/>
        <v>Jun</v>
      </c>
      <c r="X1191" s="8" t="str">
        <f t="shared" si="169"/>
        <v>2016</v>
      </c>
      <c r="Y1191" s="7">
        <f t="shared" si="170"/>
        <v>21</v>
      </c>
    </row>
    <row r="1192" spans="1:25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6">
        <f t="shared" si="162"/>
        <v>135</v>
      </c>
      <c r="P1192" s="10">
        <f t="shared" si="163"/>
        <v>51.92307692307692</v>
      </c>
      <c r="Q1192" t="s">
        <v>8339</v>
      </c>
      <c r="R1192" t="s">
        <v>8340</v>
      </c>
      <c r="S1192" s="8">
        <f t="shared" si="164"/>
        <v>41852.665798611109</v>
      </c>
      <c r="T1192" s="8" t="str">
        <f t="shared" si="165"/>
        <v>Aug</v>
      </c>
      <c r="U1192" s="8" t="str">
        <f t="shared" si="166"/>
        <v>2014</v>
      </c>
      <c r="V1192" s="8">
        <f t="shared" si="167"/>
        <v>41882.665798611109</v>
      </c>
      <c r="W1192" s="8" t="str">
        <f t="shared" si="168"/>
        <v>Aug</v>
      </c>
      <c r="X1192" s="8" t="str">
        <f t="shared" si="169"/>
        <v>2014</v>
      </c>
      <c r="Y1192" s="7">
        <f t="shared" si="170"/>
        <v>30</v>
      </c>
    </row>
    <row r="1193" spans="1:25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6">
        <f t="shared" si="162"/>
        <v>109.07407407407408</v>
      </c>
      <c r="P1193" s="10">
        <f t="shared" si="163"/>
        <v>89.242424242424249</v>
      </c>
      <c r="Q1193" t="s">
        <v>8339</v>
      </c>
      <c r="R1193" t="s">
        <v>8340</v>
      </c>
      <c r="S1193" s="8">
        <f t="shared" si="164"/>
        <v>42419.603703703702</v>
      </c>
      <c r="T1193" s="8" t="str">
        <f t="shared" si="165"/>
        <v>Feb</v>
      </c>
      <c r="U1193" s="8" t="str">
        <f t="shared" si="166"/>
        <v>2016</v>
      </c>
      <c r="V1193" s="8">
        <f t="shared" si="167"/>
        <v>42449.562037037031</v>
      </c>
      <c r="W1193" s="8" t="str">
        <f t="shared" si="168"/>
        <v>Mar</v>
      </c>
      <c r="X1193" s="8" t="str">
        <f t="shared" si="169"/>
        <v>2016</v>
      </c>
      <c r="Y1193" s="7">
        <f t="shared" si="170"/>
        <v>29</v>
      </c>
    </row>
    <row r="1194" spans="1:25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6">
        <f t="shared" si="162"/>
        <v>290</v>
      </c>
      <c r="P1194" s="10">
        <f t="shared" si="163"/>
        <v>19.333333333333332</v>
      </c>
      <c r="Q1194" t="s">
        <v>8339</v>
      </c>
      <c r="R1194" t="s">
        <v>8340</v>
      </c>
      <c r="S1194" s="8">
        <f t="shared" si="164"/>
        <v>42747.506689814814</v>
      </c>
      <c r="T1194" s="8" t="str">
        <f t="shared" si="165"/>
        <v>Jan</v>
      </c>
      <c r="U1194" s="8" t="str">
        <f t="shared" si="166"/>
        <v>2017</v>
      </c>
      <c r="V1194" s="8">
        <f t="shared" si="167"/>
        <v>42777.506689814814</v>
      </c>
      <c r="W1194" s="8" t="str">
        <f t="shared" si="168"/>
        <v>Feb</v>
      </c>
      <c r="X1194" s="8" t="str">
        <f t="shared" si="169"/>
        <v>2017</v>
      </c>
      <c r="Y1194" s="7">
        <f t="shared" si="170"/>
        <v>30</v>
      </c>
    </row>
    <row r="1195" spans="1:25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6">
        <f t="shared" si="162"/>
        <v>103.95714285714286</v>
      </c>
      <c r="P1195" s="10">
        <f t="shared" si="163"/>
        <v>79.967032967032964</v>
      </c>
      <c r="Q1195" t="s">
        <v>8339</v>
      </c>
      <c r="R1195" t="s">
        <v>8340</v>
      </c>
      <c r="S1195" s="8">
        <f t="shared" si="164"/>
        <v>42409.776076388895</v>
      </c>
      <c r="T1195" s="8" t="str">
        <f t="shared" si="165"/>
        <v>Feb</v>
      </c>
      <c r="U1195" s="8" t="str">
        <f t="shared" si="166"/>
        <v>2016</v>
      </c>
      <c r="V1195" s="8">
        <f t="shared" si="167"/>
        <v>42469.734409722223</v>
      </c>
      <c r="W1195" s="8" t="str">
        <f t="shared" si="168"/>
        <v>Apr</v>
      </c>
      <c r="X1195" s="8" t="str">
        <f t="shared" si="169"/>
        <v>2016</v>
      </c>
      <c r="Y1195" s="7">
        <f t="shared" si="170"/>
        <v>28</v>
      </c>
    </row>
    <row r="1196" spans="1:25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6">
        <f t="shared" si="162"/>
        <v>322.24</v>
      </c>
      <c r="P1196" s="10">
        <f t="shared" si="163"/>
        <v>56.414565826330531</v>
      </c>
      <c r="Q1196" t="s">
        <v>8339</v>
      </c>
      <c r="R1196" t="s">
        <v>8340</v>
      </c>
      <c r="S1196" s="8">
        <f t="shared" si="164"/>
        <v>42072.488182870366</v>
      </c>
      <c r="T1196" s="8" t="str">
        <f t="shared" si="165"/>
        <v>Mar</v>
      </c>
      <c r="U1196" s="8" t="str">
        <f t="shared" si="166"/>
        <v>2015</v>
      </c>
      <c r="V1196" s="8">
        <f t="shared" si="167"/>
        <v>42102.488182870366</v>
      </c>
      <c r="W1196" s="8" t="str">
        <f t="shared" si="168"/>
        <v>Apr</v>
      </c>
      <c r="X1196" s="8" t="str">
        <f t="shared" si="169"/>
        <v>2015</v>
      </c>
      <c r="Y1196" s="7">
        <f t="shared" si="170"/>
        <v>30</v>
      </c>
    </row>
    <row r="1197" spans="1:25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6">
        <f t="shared" si="162"/>
        <v>135</v>
      </c>
      <c r="P1197" s="10">
        <f t="shared" si="163"/>
        <v>79.411764705882348</v>
      </c>
      <c r="Q1197" t="s">
        <v>8339</v>
      </c>
      <c r="R1197" t="s">
        <v>8340</v>
      </c>
      <c r="S1197" s="8">
        <f t="shared" si="164"/>
        <v>42298.34783564815</v>
      </c>
      <c r="T1197" s="8" t="str">
        <f t="shared" si="165"/>
        <v>Oct</v>
      </c>
      <c r="U1197" s="8" t="str">
        <f t="shared" si="166"/>
        <v>2015</v>
      </c>
      <c r="V1197" s="8">
        <f t="shared" si="167"/>
        <v>42358.375</v>
      </c>
      <c r="W1197" s="8" t="str">
        <f t="shared" si="168"/>
        <v>Dec</v>
      </c>
      <c r="X1197" s="8" t="str">
        <f t="shared" si="169"/>
        <v>2015</v>
      </c>
      <c r="Y1197" s="7">
        <f t="shared" si="170"/>
        <v>29</v>
      </c>
    </row>
    <row r="1198" spans="1:25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6">
        <f t="shared" si="162"/>
        <v>269.91034482758624</v>
      </c>
      <c r="P1198" s="10">
        <f t="shared" si="163"/>
        <v>76.439453125</v>
      </c>
      <c r="Q1198" t="s">
        <v>8339</v>
      </c>
      <c r="R1198" t="s">
        <v>8340</v>
      </c>
      <c r="S1198" s="8">
        <f t="shared" si="164"/>
        <v>42326.818738425922</v>
      </c>
      <c r="T1198" s="8" t="str">
        <f t="shared" si="165"/>
        <v>Nov</v>
      </c>
      <c r="U1198" s="8" t="str">
        <f t="shared" si="166"/>
        <v>2015</v>
      </c>
      <c r="V1198" s="8">
        <f t="shared" si="167"/>
        <v>42356.818738425922</v>
      </c>
      <c r="W1198" s="8" t="str">
        <f t="shared" si="168"/>
        <v>Dec</v>
      </c>
      <c r="X1198" s="8" t="str">
        <f t="shared" si="169"/>
        <v>2015</v>
      </c>
      <c r="Y1198" s="7">
        <f t="shared" si="170"/>
        <v>30</v>
      </c>
    </row>
    <row r="1199" spans="1:25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6">
        <f t="shared" si="162"/>
        <v>253.29333333333332</v>
      </c>
      <c r="P1199" s="10">
        <f t="shared" si="163"/>
        <v>121</v>
      </c>
      <c r="Q1199" t="s">
        <v>8339</v>
      </c>
      <c r="R1199" t="s">
        <v>8340</v>
      </c>
      <c r="S1199" s="8">
        <f t="shared" si="164"/>
        <v>42503.66474537037</v>
      </c>
      <c r="T1199" s="8" t="str">
        <f t="shared" si="165"/>
        <v>May</v>
      </c>
      <c r="U1199" s="8" t="str">
        <f t="shared" si="166"/>
        <v>2016</v>
      </c>
      <c r="V1199" s="8">
        <f t="shared" si="167"/>
        <v>42534.249305555553</v>
      </c>
      <c r="W1199" s="8" t="str">
        <f t="shared" si="168"/>
        <v>Jun</v>
      </c>
      <c r="X1199" s="8" t="str">
        <f t="shared" si="169"/>
        <v>2016</v>
      </c>
      <c r="Y1199" s="7">
        <f t="shared" si="170"/>
        <v>30</v>
      </c>
    </row>
    <row r="1200" spans="1:25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6">
        <f t="shared" si="162"/>
        <v>260.59999999999997</v>
      </c>
      <c r="P1200" s="10">
        <f t="shared" si="163"/>
        <v>54.616766467065865</v>
      </c>
      <c r="Q1200" t="s">
        <v>8339</v>
      </c>
      <c r="R1200" t="s">
        <v>8340</v>
      </c>
      <c r="S1200" s="8">
        <f t="shared" si="164"/>
        <v>42333.619050925925</v>
      </c>
      <c r="T1200" s="8" t="str">
        <f t="shared" si="165"/>
        <v>Nov</v>
      </c>
      <c r="U1200" s="8" t="str">
        <f t="shared" si="166"/>
        <v>2015</v>
      </c>
      <c r="V1200" s="8">
        <f t="shared" si="167"/>
        <v>42369.125</v>
      </c>
      <c r="W1200" s="8" t="str">
        <f t="shared" si="168"/>
        <v>Dec</v>
      </c>
      <c r="X1200" s="8" t="str">
        <f t="shared" si="169"/>
        <v>2015</v>
      </c>
      <c r="Y1200" s="7">
        <f t="shared" si="170"/>
        <v>4</v>
      </c>
    </row>
    <row r="1201" spans="1:25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6">
        <f t="shared" si="162"/>
        <v>101.31677953348381</v>
      </c>
      <c r="P1201" s="10">
        <f t="shared" si="163"/>
        <v>299.22222222222223</v>
      </c>
      <c r="Q1201" t="s">
        <v>8339</v>
      </c>
      <c r="R1201" t="s">
        <v>8340</v>
      </c>
      <c r="S1201" s="8">
        <f t="shared" si="164"/>
        <v>42161.770833333328</v>
      </c>
      <c r="T1201" s="8" t="str">
        <f t="shared" si="165"/>
        <v>Jun</v>
      </c>
      <c r="U1201" s="8" t="str">
        <f t="shared" si="166"/>
        <v>2015</v>
      </c>
      <c r="V1201" s="8">
        <f t="shared" si="167"/>
        <v>42193.770833333328</v>
      </c>
      <c r="W1201" s="8" t="str">
        <f t="shared" si="168"/>
        <v>Jul</v>
      </c>
      <c r="X1201" s="8" t="str">
        <f t="shared" si="169"/>
        <v>2015</v>
      </c>
      <c r="Y1201" s="7">
        <f t="shared" si="170"/>
        <v>1</v>
      </c>
    </row>
    <row r="1202" spans="1:25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6">
        <f t="shared" si="162"/>
        <v>125.60416666666667</v>
      </c>
      <c r="P1202" s="10">
        <f t="shared" si="163"/>
        <v>58.533980582524272</v>
      </c>
      <c r="Q1202" t="s">
        <v>8339</v>
      </c>
      <c r="R1202" t="s">
        <v>8340</v>
      </c>
      <c r="S1202" s="8">
        <f t="shared" si="164"/>
        <v>42089.477500000001</v>
      </c>
      <c r="T1202" s="8" t="str">
        <f t="shared" si="165"/>
        <v>Mar</v>
      </c>
      <c r="U1202" s="8" t="str">
        <f t="shared" si="166"/>
        <v>2015</v>
      </c>
      <c r="V1202" s="8">
        <f t="shared" si="167"/>
        <v>42110.477500000001</v>
      </c>
      <c r="W1202" s="8" t="str">
        <f t="shared" si="168"/>
        <v>Apr</v>
      </c>
      <c r="X1202" s="8" t="str">
        <f t="shared" si="169"/>
        <v>2015</v>
      </c>
      <c r="Y1202" s="7">
        <f t="shared" si="170"/>
        <v>21</v>
      </c>
    </row>
    <row r="1203" spans="1:25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6">
        <f t="shared" si="162"/>
        <v>102.43783333333334</v>
      </c>
      <c r="P1203" s="10">
        <f t="shared" si="163"/>
        <v>55.371801801801809</v>
      </c>
      <c r="Q1203" t="s">
        <v>8339</v>
      </c>
      <c r="R1203" t="s">
        <v>8340</v>
      </c>
      <c r="S1203" s="8">
        <f t="shared" si="164"/>
        <v>42536.60701388889</v>
      </c>
      <c r="T1203" s="8" t="str">
        <f t="shared" si="165"/>
        <v>Jun</v>
      </c>
      <c r="U1203" s="8" t="str">
        <f t="shared" si="166"/>
        <v>2016</v>
      </c>
      <c r="V1203" s="8">
        <f t="shared" si="167"/>
        <v>42566.60701388889</v>
      </c>
      <c r="W1203" s="8" t="str">
        <f t="shared" si="168"/>
        <v>Jul</v>
      </c>
      <c r="X1203" s="8" t="str">
        <f t="shared" si="169"/>
        <v>2016</v>
      </c>
      <c r="Y1203" s="7">
        <f t="shared" si="170"/>
        <v>30</v>
      </c>
    </row>
    <row r="1204" spans="1:25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6">
        <f t="shared" si="162"/>
        <v>199.244</v>
      </c>
      <c r="P1204" s="10">
        <f t="shared" si="163"/>
        <v>183.80442804428046</v>
      </c>
      <c r="Q1204" t="s">
        <v>8339</v>
      </c>
      <c r="R1204" t="s">
        <v>8340</v>
      </c>
      <c r="S1204" s="8">
        <f t="shared" si="164"/>
        <v>42152.288819444439</v>
      </c>
      <c r="T1204" s="8" t="str">
        <f t="shared" si="165"/>
        <v>May</v>
      </c>
      <c r="U1204" s="8" t="str">
        <f t="shared" si="166"/>
        <v>2015</v>
      </c>
      <c r="V1204" s="8">
        <f t="shared" si="167"/>
        <v>42182.288819444439</v>
      </c>
      <c r="W1204" s="8" t="str">
        <f t="shared" si="168"/>
        <v>Jun</v>
      </c>
      <c r="X1204" s="8" t="str">
        <f t="shared" si="169"/>
        <v>2015</v>
      </c>
      <c r="Y1204" s="7">
        <f t="shared" si="170"/>
        <v>30</v>
      </c>
    </row>
    <row r="1205" spans="1:25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6">
        <f t="shared" si="162"/>
        <v>102.45398773006136</v>
      </c>
      <c r="P1205" s="10">
        <f t="shared" si="163"/>
        <v>165.34653465346534</v>
      </c>
      <c r="Q1205" t="s">
        <v>8339</v>
      </c>
      <c r="R1205" t="s">
        <v>8340</v>
      </c>
      <c r="S1205" s="8">
        <f t="shared" si="164"/>
        <v>42125.614895833336</v>
      </c>
      <c r="T1205" s="8" t="str">
        <f t="shared" si="165"/>
        <v>May</v>
      </c>
      <c r="U1205" s="8" t="str">
        <f t="shared" si="166"/>
        <v>2015</v>
      </c>
      <c r="V1205" s="8">
        <f t="shared" si="167"/>
        <v>42155.614895833336</v>
      </c>
      <c r="W1205" s="8" t="str">
        <f t="shared" si="168"/>
        <v>May</v>
      </c>
      <c r="X1205" s="8" t="str">
        <f t="shared" si="169"/>
        <v>2015</v>
      </c>
      <c r="Y1205" s="7">
        <f t="shared" si="170"/>
        <v>30</v>
      </c>
    </row>
    <row r="1206" spans="1:25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6">
        <f t="shared" si="162"/>
        <v>102.94615384615385</v>
      </c>
      <c r="P1206" s="10">
        <f t="shared" si="163"/>
        <v>234.78947368421052</v>
      </c>
      <c r="Q1206" t="s">
        <v>8339</v>
      </c>
      <c r="R1206" t="s">
        <v>8340</v>
      </c>
      <c r="S1206" s="8">
        <f t="shared" si="164"/>
        <v>42297.748067129629</v>
      </c>
      <c r="T1206" s="8" t="str">
        <f t="shared" si="165"/>
        <v>Oct</v>
      </c>
      <c r="U1206" s="8" t="str">
        <f t="shared" si="166"/>
        <v>2015</v>
      </c>
      <c r="V1206" s="8">
        <f t="shared" si="167"/>
        <v>42342.208333333328</v>
      </c>
      <c r="W1206" s="8" t="str">
        <f t="shared" si="168"/>
        <v>Dec</v>
      </c>
      <c r="X1206" s="8" t="str">
        <f t="shared" si="169"/>
        <v>2015</v>
      </c>
      <c r="Y1206" s="7">
        <f t="shared" si="170"/>
        <v>13</v>
      </c>
    </row>
    <row r="1207" spans="1:25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6">
        <f t="shared" si="162"/>
        <v>100.86153846153847</v>
      </c>
      <c r="P1207" s="10">
        <f t="shared" si="163"/>
        <v>211.48387096774192</v>
      </c>
      <c r="Q1207" t="s">
        <v>8339</v>
      </c>
      <c r="R1207" t="s">
        <v>8340</v>
      </c>
      <c r="S1207" s="8">
        <f t="shared" si="164"/>
        <v>42138.506377314814</v>
      </c>
      <c r="T1207" s="8" t="str">
        <f t="shared" si="165"/>
        <v>May</v>
      </c>
      <c r="U1207" s="8" t="str">
        <f t="shared" si="166"/>
        <v>2015</v>
      </c>
      <c r="V1207" s="8">
        <f t="shared" si="167"/>
        <v>42168.506377314814</v>
      </c>
      <c r="W1207" s="8" t="str">
        <f t="shared" si="168"/>
        <v>Jun</v>
      </c>
      <c r="X1207" s="8" t="str">
        <f t="shared" si="169"/>
        <v>2015</v>
      </c>
      <c r="Y1207" s="7">
        <f t="shared" si="170"/>
        <v>30</v>
      </c>
    </row>
    <row r="1208" spans="1:25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6">
        <f t="shared" si="162"/>
        <v>114.99999999999999</v>
      </c>
      <c r="P1208" s="10">
        <f t="shared" si="163"/>
        <v>32.34375</v>
      </c>
      <c r="Q1208" t="s">
        <v>8339</v>
      </c>
      <c r="R1208" t="s">
        <v>8340</v>
      </c>
      <c r="S1208" s="8">
        <f t="shared" si="164"/>
        <v>42772.776076388895</v>
      </c>
      <c r="T1208" s="8" t="str">
        <f t="shared" si="165"/>
        <v>Feb</v>
      </c>
      <c r="U1208" s="8" t="str">
        <f t="shared" si="166"/>
        <v>2017</v>
      </c>
      <c r="V1208" s="8">
        <f t="shared" si="167"/>
        <v>42805.561805555553</v>
      </c>
      <c r="W1208" s="8" t="str">
        <f t="shared" si="168"/>
        <v>Mar</v>
      </c>
      <c r="X1208" s="8" t="str">
        <f t="shared" si="169"/>
        <v>2017</v>
      </c>
      <c r="Y1208" s="7">
        <f t="shared" si="170"/>
        <v>1</v>
      </c>
    </row>
    <row r="1209" spans="1:25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6">
        <f t="shared" si="162"/>
        <v>104.16766467065868</v>
      </c>
      <c r="P1209" s="10">
        <f t="shared" si="163"/>
        <v>123.37588652482269</v>
      </c>
      <c r="Q1209" t="s">
        <v>8339</v>
      </c>
      <c r="R1209" t="s">
        <v>8340</v>
      </c>
      <c r="S1209" s="8">
        <f t="shared" si="164"/>
        <v>42430.430243055554</v>
      </c>
      <c r="T1209" s="8" t="str">
        <f t="shared" si="165"/>
        <v>Mar</v>
      </c>
      <c r="U1209" s="8" t="str">
        <f t="shared" si="166"/>
        <v>2016</v>
      </c>
      <c r="V1209" s="8">
        <f t="shared" si="167"/>
        <v>42460.416666666672</v>
      </c>
      <c r="W1209" s="8" t="str">
        <f t="shared" si="168"/>
        <v>Mar</v>
      </c>
      <c r="X1209" s="8" t="str">
        <f t="shared" si="169"/>
        <v>2016</v>
      </c>
      <c r="Y1209" s="7">
        <f t="shared" si="170"/>
        <v>29</v>
      </c>
    </row>
    <row r="1210" spans="1:25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6">
        <f t="shared" si="162"/>
        <v>155.29999999999998</v>
      </c>
      <c r="P1210" s="10">
        <f t="shared" si="163"/>
        <v>207.06666666666666</v>
      </c>
      <c r="Q1210" t="s">
        <v>8339</v>
      </c>
      <c r="R1210" t="s">
        <v>8340</v>
      </c>
      <c r="S1210" s="8">
        <f t="shared" si="164"/>
        <v>42423.709074074075</v>
      </c>
      <c r="T1210" s="8" t="str">
        <f t="shared" si="165"/>
        <v>Feb</v>
      </c>
      <c r="U1210" s="8" t="str">
        <f t="shared" si="166"/>
        <v>2016</v>
      </c>
      <c r="V1210" s="8">
        <f t="shared" si="167"/>
        <v>42453.667407407411</v>
      </c>
      <c r="W1210" s="8" t="str">
        <f t="shared" si="168"/>
        <v>Mar</v>
      </c>
      <c r="X1210" s="8" t="str">
        <f t="shared" si="169"/>
        <v>2016</v>
      </c>
      <c r="Y1210" s="7">
        <f t="shared" si="170"/>
        <v>29</v>
      </c>
    </row>
    <row r="1211" spans="1:25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6">
        <f t="shared" si="162"/>
        <v>106</v>
      </c>
      <c r="P1211" s="10">
        <f t="shared" si="163"/>
        <v>138.2608695652174</v>
      </c>
      <c r="Q1211" t="s">
        <v>8339</v>
      </c>
      <c r="R1211" t="s">
        <v>8340</v>
      </c>
      <c r="S1211" s="8">
        <f t="shared" si="164"/>
        <v>42761.846122685187</v>
      </c>
      <c r="T1211" s="8" t="str">
        <f t="shared" si="165"/>
        <v>Jan</v>
      </c>
      <c r="U1211" s="8" t="str">
        <f t="shared" si="166"/>
        <v>2017</v>
      </c>
      <c r="V1211" s="8">
        <f t="shared" si="167"/>
        <v>42791.846122685187</v>
      </c>
      <c r="W1211" s="8" t="str">
        <f t="shared" si="168"/>
        <v>Feb</v>
      </c>
      <c r="X1211" s="8" t="str">
        <f t="shared" si="169"/>
        <v>2017</v>
      </c>
      <c r="Y1211" s="7">
        <f t="shared" si="170"/>
        <v>30</v>
      </c>
    </row>
    <row r="1212" spans="1:25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6">
        <f t="shared" si="162"/>
        <v>254.31499999999997</v>
      </c>
      <c r="P1212" s="10">
        <f t="shared" si="163"/>
        <v>493.81553398058253</v>
      </c>
      <c r="Q1212" t="s">
        <v>8339</v>
      </c>
      <c r="R1212" t="s">
        <v>8340</v>
      </c>
      <c r="S1212" s="8">
        <f t="shared" si="164"/>
        <v>42132.941805555558</v>
      </c>
      <c r="T1212" s="8" t="str">
        <f t="shared" si="165"/>
        <v>May</v>
      </c>
      <c r="U1212" s="8" t="str">
        <f t="shared" si="166"/>
        <v>2015</v>
      </c>
      <c r="V1212" s="8">
        <f t="shared" si="167"/>
        <v>42155.875</v>
      </c>
      <c r="W1212" s="8" t="str">
        <f t="shared" si="168"/>
        <v>May</v>
      </c>
      <c r="X1212" s="8" t="str">
        <f t="shared" si="169"/>
        <v>2015</v>
      </c>
      <c r="Y1212" s="7">
        <f t="shared" si="170"/>
        <v>22</v>
      </c>
    </row>
    <row r="1213" spans="1:25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6">
        <f t="shared" si="162"/>
        <v>101.1</v>
      </c>
      <c r="P1213" s="10">
        <f t="shared" si="163"/>
        <v>168.5</v>
      </c>
      <c r="Q1213" t="s">
        <v>8339</v>
      </c>
      <c r="R1213" t="s">
        <v>8340</v>
      </c>
      <c r="S1213" s="8">
        <f t="shared" si="164"/>
        <v>42515.866446759261</v>
      </c>
      <c r="T1213" s="8" t="str">
        <f t="shared" si="165"/>
        <v>May</v>
      </c>
      <c r="U1213" s="8" t="str">
        <f t="shared" si="166"/>
        <v>2016</v>
      </c>
      <c r="V1213" s="8">
        <f t="shared" si="167"/>
        <v>42530.866446759261</v>
      </c>
      <c r="W1213" s="8" t="str">
        <f t="shared" si="168"/>
        <v>Jun</v>
      </c>
      <c r="X1213" s="8" t="str">
        <f t="shared" si="169"/>
        <v>2016</v>
      </c>
      <c r="Y1213" s="7">
        <f t="shared" si="170"/>
        <v>15</v>
      </c>
    </row>
    <row r="1214" spans="1:25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6">
        <f t="shared" si="162"/>
        <v>129.04</v>
      </c>
      <c r="P1214" s="10">
        <f t="shared" si="163"/>
        <v>38.867469879518069</v>
      </c>
      <c r="Q1214" t="s">
        <v>8339</v>
      </c>
      <c r="R1214" t="s">
        <v>8340</v>
      </c>
      <c r="S1214" s="8">
        <f t="shared" si="164"/>
        <v>42318.950173611112</v>
      </c>
      <c r="T1214" s="8" t="str">
        <f t="shared" si="165"/>
        <v>Nov</v>
      </c>
      <c r="U1214" s="8" t="str">
        <f t="shared" si="166"/>
        <v>2015</v>
      </c>
      <c r="V1214" s="8">
        <f t="shared" si="167"/>
        <v>42335.041666666672</v>
      </c>
      <c r="W1214" s="8" t="str">
        <f t="shared" si="168"/>
        <v>Nov</v>
      </c>
      <c r="X1214" s="8" t="str">
        <f t="shared" si="169"/>
        <v>2015</v>
      </c>
      <c r="Y1214" s="7">
        <f t="shared" si="170"/>
        <v>16</v>
      </c>
    </row>
    <row r="1215" spans="1:25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6">
        <f t="shared" si="162"/>
        <v>102.23076923076924</v>
      </c>
      <c r="P1215" s="10">
        <f t="shared" si="163"/>
        <v>61.527777777777779</v>
      </c>
      <c r="Q1215" t="s">
        <v>8339</v>
      </c>
      <c r="R1215" t="s">
        <v>8340</v>
      </c>
      <c r="S1215" s="8">
        <f t="shared" si="164"/>
        <v>42731.755787037036</v>
      </c>
      <c r="T1215" s="8" t="str">
        <f t="shared" si="165"/>
        <v>Dec</v>
      </c>
      <c r="U1215" s="8" t="str">
        <f t="shared" si="166"/>
        <v>2016</v>
      </c>
      <c r="V1215" s="8">
        <f t="shared" si="167"/>
        <v>42766.755787037036</v>
      </c>
      <c r="W1215" s="8" t="str">
        <f t="shared" si="168"/>
        <v>Jan</v>
      </c>
      <c r="X1215" s="8" t="str">
        <f t="shared" si="169"/>
        <v>2017</v>
      </c>
      <c r="Y1215" s="7">
        <f t="shared" si="170"/>
        <v>4</v>
      </c>
    </row>
    <row r="1216" spans="1:25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6">
        <f t="shared" si="162"/>
        <v>131.80000000000001</v>
      </c>
      <c r="P1216" s="10">
        <f t="shared" si="163"/>
        <v>105.44</v>
      </c>
      <c r="Q1216" t="s">
        <v>8339</v>
      </c>
      <c r="R1216" t="s">
        <v>8340</v>
      </c>
      <c r="S1216" s="8">
        <f t="shared" si="164"/>
        <v>42104.840335648143</v>
      </c>
      <c r="T1216" s="8" t="str">
        <f t="shared" si="165"/>
        <v>Apr</v>
      </c>
      <c r="U1216" s="8" t="str">
        <f t="shared" si="166"/>
        <v>2015</v>
      </c>
      <c r="V1216" s="8">
        <f t="shared" si="167"/>
        <v>42164.840335648143</v>
      </c>
      <c r="W1216" s="8" t="str">
        <f t="shared" si="168"/>
        <v>Jun</v>
      </c>
      <c r="X1216" s="8" t="str">
        <f t="shared" si="169"/>
        <v>2015</v>
      </c>
      <c r="Y1216" s="7">
        <f t="shared" si="170"/>
        <v>29</v>
      </c>
    </row>
    <row r="1217" spans="1:25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6">
        <f t="shared" si="162"/>
        <v>786.0802000000001</v>
      </c>
      <c r="P1217" s="10">
        <f t="shared" si="163"/>
        <v>71.592003642987251</v>
      </c>
      <c r="Q1217" t="s">
        <v>8339</v>
      </c>
      <c r="R1217" t="s">
        <v>8340</v>
      </c>
      <c r="S1217" s="8">
        <f t="shared" si="164"/>
        <v>41759.923101851848</v>
      </c>
      <c r="T1217" s="8" t="str">
        <f t="shared" si="165"/>
        <v>Apr</v>
      </c>
      <c r="U1217" s="8" t="str">
        <f t="shared" si="166"/>
        <v>2014</v>
      </c>
      <c r="V1217" s="8">
        <f t="shared" si="167"/>
        <v>41789.923101851848</v>
      </c>
      <c r="W1217" s="8" t="str">
        <f t="shared" si="168"/>
        <v>May</v>
      </c>
      <c r="X1217" s="8" t="str">
        <f t="shared" si="169"/>
        <v>2014</v>
      </c>
      <c r="Y1217" s="7">
        <f t="shared" si="170"/>
        <v>30</v>
      </c>
    </row>
    <row r="1218" spans="1:25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6">
        <f t="shared" si="162"/>
        <v>145.70000000000002</v>
      </c>
      <c r="P1218" s="10">
        <f t="shared" si="163"/>
        <v>91.882882882882882</v>
      </c>
      <c r="Q1218" t="s">
        <v>8339</v>
      </c>
      <c r="R1218" t="s">
        <v>8340</v>
      </c>
      <c r="S1218" s="8">
        <f t="shared" si="164"/>
        <v>42247.616400462968</v>
      </c>
      <c r="T1218" s="8" t="str">
        <f t="shared" si="165"/>
        <v>Aug</v>
      </c>
      <c r="U1218" s="8" t="str">
        <f t="shared" si="166"/>
        <v>2015</v>
      </c>
      <c r="V1218" s="8">
        <f t="shared" si="167"/>
        <v>42279.960416666669</v>
      </c>
      <c r="W1218" s="8" t="str">
        <f t="shared" si="168"/>
        <v>Oct</v>
      </c>
      <c r="X1218" s="8" t="str">
        <f t="shared" si="169"/>
        <v>2015</v>
      </c>
      <c r="Y1218" s="7">
        <f t="shared" si="170"/>
        <v>1</v>
      </c>
    </row>
    <row r="1219" spans="1:25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6">
        <f t="shared" ref="O1219:O1282" si="171">E1219/D1219*100</f>
        <v>102.60000000000001</v>
      </c>
      <c r="P1219" s="10">
        <f t="shared" ref="P1219:P1282" si="172">IFERROR(E1219/L1219,0)</f>
        <v>148.57377049180329</v>
      </c>
      <c r="Q1219" t="s">
        <v>8339</v>
      </c>
      <c r="R1219" t="s">
        <v>8340</v>
      </c>
      <c r="S1219" s="8">
        <f t="shared" ref="S1219:S1282" si="173">(((J1219/60)/60)/24)+DATE(1970,1,1)</f>
        <v>42535.809490740736</v>
      </c>
      <c r="T1219" s="8" t="str">
        <f t="shared" ref="T1219:T1282" si="174">TEXT(S1219,"MMM")</f>
        <v>Jun</v>
      </c>
      <c r="U1219" s="8" t="str">
        <f t="shared" ref="U1219:U1282" si="175">TEXT(S1219,"YYYY")</f>
        <v>2016</v>
      </c>
      <c r="V1219" s="8">
        <f t="shared" ref="V1219:V1282" si="176">(((I1219/60)/60)/24)+DATE(1970,1,1)</f>
        <v>42565.809490740736</v>
      </c>
      <c r="W1219" s="8" t="str">
        <f t="shared" ref="W1219:W1282" si="177">TEXT(V1219,"MMM")</f>
        <v>Jul</v>
      </c>
      <c r="X1219" s="8" t="str">
        <f t="shared" ref="X1219:X1282" si="178">TEXT(V1219,"YYYY")</f>
        <v>2016</v>
      </c>
      <c r="Y1219" s="7">
        <f t="shared" ref="Y1219:Y1282" si="179">DAY(V1219-S1219)</f>
        <v>30</v>
      </c>
    </row>
    <row r="1220" spans="1:25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6">
        <f t="shared" si="171"/>
        <v>172.27777777777777</v>
      </c>
      <c r="P1220" s="10">
        <f t="shared" si="172"/>
        <v>174.2134831460674</v>
      </c>
      <c r="Q1220" t="s">
        <v>8339</v>
      </c>
      <c r="R1220" t="s">
        <v>8340</v>
      </c>
      <c r="S1220" s="8">
        <f t="shared" si="173"/>
        <v>42278.662037037036</v>
      </c>
      <c r="T1220" s="8" t="str">
        <f t="shared" si="174"/>
        <v>Oct</v>
      </c>
      <c r="U1220" s="8" t="str">
        <f t="shared" si="175"/>
        <v>2015</v>
      </c>
      <c r="V1220" s="8">
        <f t="shared" si="176"/>
        <v>42309.125</v>
      </c>
      <c r="W1220" s="8" t="str">
        <f t="shared" si="177"/>
        <v>Nov</v>
      </c>
      <c r="X1220" s="8" t="str">
        <f t="shared" si="178"/>
        <v>2015</v>
      </c>
      <c r="Y1220" s="7">
        <f t="shared" si="179"/>
        <v>30</v>
      </c>
    </row>
    <row r="1221" spans="1:25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6">
        <f t="shared" si="171"/>
        <v>159.16819571865443</v>
      </c>
      <c r="P1221" s="10">
        <f t="shared" si="172"/>
        <v>102.86166007905139</v>
      </c>
      <c r="Q1221" t="s">
        <v>8339</v>
      </c>
      <c r="R1221" t="s">
        <v>8340</v>
      </c>
      <c r="S1221" s="8">
        <f t="shared" si="173"/>
        <v>42633.461956018517</v>
      </c>
      <c r="T1221" s="8" t="str">
        <f t="shared" si="174"/>
        <v>Sep</v>
      </c>
      <c r="U1221" s="8" t="str">
        <f t="shared" si="175"/>
        <v>2016</v>
      </c>
      <c r="V1221" s="8">
        <f t="shared" si="176"/>
        <v>42663.461956018517</v>
      </c>
      <c r="W1221" s="8" t="str">
        <f t="shared" si="177"/>
        <v>Oct</v>
      </c>
      <c r="X1221" s="8" t="str">
        <f t="shared" si="178"/>
        <v>2016</v>
      </c>
      <c r="Y1221" s="7">
        <f t="shared" si="179"/>
        <v>30</v>
      </c>
    </row>
    <row r="1222" spans="1:25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6">
        <f t="shared" si="171"/>
        <v>103.76666666666668</v>
      </c>
      <c r="P1222" s="10">
        <f t="shared" si="172"/>
        <v>111.17857142857143</v>
      </c>
      <c r="Q1222" t="s">
        <v>8339</v>
      </c>
      <c r="R1222" t="s">
        <v>8340</v>
      </c>
      <c r="S1222" s="8">
        <f t="shared" si="173"/>
        <v>42211.628611111111</v>
      </c>
      <c r="T1222" s="8" t="str">
        <f t="shared" si="174"/>
        <v>Jul</v>
      </c>
      <c r="U1222" s="8" t="str">
        <f t="shared" si="175"/>
        <v>2015</v>
      </c>
      <c r="V1222" s="8">
        <f t="shared" si="176"/>
        <v>42241.628611111111</v>
      </c>
      <c r="W1222" s="8" t="str">
        <f t="shared" si="177"/>
        <v>Aug</v>
      </c>
      <c r="X1222" s="8" t="str">
        <f t="shared" si="178"/>
        <v>2015</v>
      </c>
      <c r="Y1222" s="7">
        <f t="shared" si="179"/>
        <v>30</v>
      </c>
    </row>
    <row r="1223" spans="1:25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6">
        <f t="shared" si="171"/>
        <v>111.40954545454547</v>
      </c>
      <c r="P1223" s="10">
        <f t="shared" si="172"/>
        <v>23.796213592233013</v>
      </c>
      <c r="Q1223" t="s">
        <v>8339</v>
      </c>
      <c r="R1223" t="s">
        <v>8340</v>
      </c>
      <c r="S1223" s="8">
        <f t="shared" si="173"/>
        <v>42680.47555555556</v>
      </c>
      <c r="T1223" s="8" t="str">
        <f t="shared" si="174"/>
        <v>Nov</v>
      </c>
      <c r="U1223" s="8" t="str">
        <f t="shared" si="175"/>
        <v>2016</v>
      </c>
      <c r="V1223" s="8">
        <f t="shared" si="176"/>
        <v>42708</v>
      </c>
      <c r="W1223" s="8" t="str">
        <f t="shared" si="177"/>
        <v>Dec</v>
      </c>
      <c r="X1223" s="8" t="str">
        <f t="shared" si="178"/>
        <v>2016</v>
      </c>
      <c r="Y1223" s="7">
        <f t="shared" si="179"/>
        <v>27</v>
      </c>
    </row>
    <row r="1224" spans="1:25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6">
        <f t="shared" si="171"/>
        <v>280.375</v>
      </c>
      <c r="P1224" s="10">
        <f t="shared" si="172"/>
        <v>81.268115942028984</v>
      </c>
      <c r="Q1224" t="s">
        <v>8339</v>
      </c>
      <c r="R1224" t="s">
        <v>8340</v>
      </c>
      <c r="S1224" s="8">
        <f t="shared" si="173"/>
        <v>42430.720451388886</v>
      </c>
      <c r="T1224" s="8" t="str">
        <f t="shared" si="174"/>
        <v>Mar</v>
      </c>
      <c r="U1224" s="8" t="str">
        <f t="shared" si="175"/>
        <v>2016</v>
      </c>
      <c r="V1224" s="8">
        <f t="shared" si="176"/>
        <v>42461.166666666672</v>
      </c>
      <c r="W1224" s="8" t="str">
        <f t="shared" si="177"/>
        <v>Apr</v>
      </c>
      <c r="X1224" s="8" t="str">
        <f t="shared" si="178"/>
        <v>2016</v>
      </c>
      <c r="Y1224" s="7">
        <f t="shared" si="179"/>
        <v>30</v>
      </c>
    </row>
    <row r="1225" spans="1:25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6">
        <f t="shared" si="171"/>
        <v>112.10606060606061</v>
      </c>
      <c r="P1225" s="10">
        <f t="shared" si="172"/>
        <v>116.21465968586388</v>
      </c>
      <c r="Q1225" t="s">
        <v>8339</v>
      </c>
      <c r="R1225" t="s">
        <v>8340</v>
      </c>
      <c r="S1225" s="8">
        <f t="shared" si="173"/>
        <v>42654.177187499998</v>
      </c>
      <c r="T1225" s="8" t="str">
        <f t="shared" si="174"/>
        <v>Oct</v>
      </c>
      <c r="U1225" s="8" t="str">
        <f t="shared" si="175"/>
        <v>2016</v>
      </c>
      <c r="V1225" s="8">
        <f t="shared" si="176"/>
        <v>42684.218854166669</v>
      </c>
      <c r="W1225" s="8" t="str">
        <f t="shared" si="177"/>
        <v>Nov</v>
      </c>
      <c r="X1225" s="8" t="str">
        <f t="shared" si="178"/>
        <v>2016</v>
      </c>
      <c r="Y1225" s="7">
        <f t="shared" si="179"/>
        <v>30</v>
      </c>
    </row>
    <row r="1226" spans="1:25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6">
        <f t="shared" si="171"/>
        <v>7.0666666666666673</v>
      </c>
      <c r="P1226" s="10">
        <f t="shared" si="172"/>
        <v>58.888888888888886</v>
      </c>
      <c r="Q1226" t="s">
        <v>8326</v>
      </c>
      <c r="R1226" t="s">
        <v>8341</v>
      </c>
      <c r="S1226" s="8">
        <f t="shared" si="173"/>
        <v>41736.549791666665</v>
      </c>
      <c r="T1226" s="8" t="str">
        <f t="shared" si="174"/>
        <v>Apr</v>
      </c>
      <c r="U1226" s="8" t="str">
        <f t="shared" si="175"/>
        <v>2014</v>
      </c>
      <c r="V1226" s="8">
        <f t="shared" si="176"/>
        <v>41796.549791666665</v>
      </c>
      <c r="W1226" s="8" t="str">
        <f t="shared" si="177"/>
        <v>Jun</v>
      </c>
      <c r="X1226" s="8" t="str">
        <f t="shared" si="178"/>
        <v>2014</v>
      </c>
      <c r="Y1226" s="7">
        <f t="shared" si="179"/>
        <v>29</v>
      </c>
    </row>
    <row r="1227" spans="1:25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6">
        <f t="shared" si="171"/>
        <v>4.3999999999999995</v>
      </c>
      <c r="P1227" s="10">
        <f t="shared" si="172"/>
        <v>44</v>
      </c>
      <c r="Q1227" t="s">
        <v>8326</v>
      </c>
      <c r="R1227" t="s">
        <v>8341</v>
      </c>
      <c r="S1227" s="8">
        <f t="shared" si="173"/>
        <v>41509.905995370369</v>
      </c>
      <c r="T1227" s="8" t="str">
        <f t="shared" si="174"/>
        <v>Aug</v>
      </c>
      <c r="U1227" s="8" t="str">
        <f t="shared" si="175"/>
        <v>2013</v>
      </c>
      <c r="V1227" s="8">
        <f t="shared" si="176"/>
        <v>41569.905995370369</v>
      </c>
      <c r="W1227" s="8" t="str">
        <f t="shared" si="177"/>
        <v>Oct</v>
      </c>
      <c r="X1227" s="8" t="str">
        <f t="shared" si="178"/>
        <v>2013</v>
      </c>
      <c r="Y1227" s="7">
        <f t="shared" si="179"/>
        <v>29</v>
      </c>
    </row>
    <row r="1228" spans="1:25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6">
        <f t="shared" si="171"/>
        <v>3.8739999999999997</v>
      </c>
      <c r="P1228" s="10">
        <f t="shared" si="172"/>
        <v>48.424999999999997</v>
      </c>
      <c r="Q1228" t="s">
        <v>8326</v>
      </c>
      <c r="R1228" t="s">
        <v>8341</v>
      </c>
      <c r="S1228" s="8">
        <f t="shared" si="173"/>
        <v>41715.874780092592</v>
      </c>
      <c r="T1228" s="8" t="str">
        <f t="shared" si="174"/>
        <v>Mar</v>
      </c>
      <c r="U1228" s="8" t="str">
        <f t="shared" si="175"/>
        <v>2014</v>
      </c>
      <c r="V1228" s="8">
        <f t="shared" si="176"/>
        <v>41750.041666666664</v>
      </c>
      <c r="W1228" s="8" t="str">
        <f t="shared" si="177"/>
        <v>Apr</v>
      </c>
      <c r="X1228" s="8" t="str">
        <f t="shared" si="178"/>
        <v>2014</v>
      </c>
      <c r="Y1228" s="7">
        <f t="shared" si="179"/>
        <v>3</v>
      </c>
    </row>
    <row r="1229" spans="1:25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6">
        <f t="shared" si="171"/>
        <v>0</v>
      </c>
      <c r="P1229" s="10">
        <f t="shared" si="172"/>
        <v>0</v>
      </c>
      <c r="Q1229" t="s">
        <v>8326</v>
      </c>
      <c r="R1229" t="s">
        <v>8341</v>
      </c>
      <c r="S1229" s="8">
        <f t="shared" si="173"/>
        <v>41827.919166666667</v>
      </c>
      <c r="T1229" s="8" t="str">
        <f t="shared" si="174"/>
        <v>Jul</v>
      </c>
      <c r="U1229" s="8" t="str">
        <f t="shared" si="175"/>
        <v>2014</v>
      </c>
      <c r="V1229" s="8">
        <f t="shared" si="176"/>
        <v>41858.291666666664</v>
      </c>
      <c r="W1229" s="8" t="str">
        <f t="shared" si="177"/>
        <v>Aug</v>
      </c>
      <c r="X1229" s="8" t="str">
        <f t="shared" si="178"/>
        <v>2014</v>
      </c>
      <c r="Y1229" s="7">
        <f t="shared" si="179"/>
        <v>30</v>
      </c>
    </row>
    <row r="1230" spans="1:25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6">
        <f t="shared" si="171"/>
        <v>29.299999999999997</v>
      </c>
      <c r="P1230" s="10">
        <f t="shared" si="172"/>
        <v>61.041666666666664</v>
      </c>
      <c r="Q1230" t="s">
        <v>8326</v>
      </c>
      <c r="R1230" t="s">
        <v>8341</v>
      </c>
      <c r="S1230" s="8">
        <f t="shared" si="173"/>
        <v>40754.729259259257</v>
      </c>
      <c r="T1230" s="8" t="str">
        <f t="shared" si="174"/>
        <v>Jul</v>
      </c>
      <c r="U1230" s="8" t="str">
        <f t="shared" si="175"/>
        <v>2011</v>
      </c>
      <c r="V1230" s="8">
        <f t="shared" si="176"/>
        <v>40814.729259259257</v>
      </c>
      <c r="W1230" s="8" t="str">
        <f t="shared" si="177"/>
        <v>Sep</v>
      </c>
      <c r="X1230" s="8" t="str">
        <f t="shared" si="178"/>
        <v>2011</v>
      </c>
      <c r="Y1230" s="7">
        <f t="shared" si="179"/>
        <v>29</v>
      </c>
    </row>
    <row r="1231" spans="1:25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6">
        <f t="shared" si="171"/>
        <v>0.90909090909090906</v>
      </c>
      <c r="P1231" s="10">
        <f t="shared" si="172"/>
        <v>25</v>
      </c>
      <c r="Q1231" t="s">
        <v>8326</v>
      </c>
      <c r="R1231" t="s">
        <v>8341</v>
      </c>
      <c r="S1231" s="8">
        <f t="shared" si="173"/>
        <v>40985.459803240738</v>
      </c>
      <c r="T1231" s="8" t="str">
        <f t="shared" si="174"/>
        <v>Mar</v>
      </c>
      <c r="U1231" s="8" t="str">
        <f t="shared" si="175"/>
        <v>2012</v>
      </c>
      <c r="V1231" s="8">
        <f t="shared" si="176"/>
        <v>41015.666666666664</v>
      </c>
      <c r="W1231" s="8" t="str">
        <f t="shared" si="177"/>
        <v>Apr</v>
      </c>
      <c r="X1231" s="8" t="str">
        <f t="shared" si="178"/>
        <v>2012</v>
      </c>
      <c r="Y1231" s="7">
        <f t="shared" si="179"/>
        <v>30</v>
      </c>
    </row>
    <row r="1232" spans="1:25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6">
        <f t="shared" si="171"/>
        <v>0</v>
      </c>
      <c r="P1232" s="10">
        <f t="shared" si="172"/>
        <v>0</v>
      </c>
      <c r="Q1232" t="s">
        <v>8326</v>
      </c>
      <c r="R1232" t="s">
        <v>8341</v>
      </c>
      <c r="S1232" s="8">
        <f t="shared" si="173"/>
        <v>40568.972569444442</v>
      </c>
      <c r="T1232" s="8" t="str">
        <f t="shared" si="174"/>
        <v>Jan</v>
      </c>
      <c r="U1232" s="8" t="str">
        <f t="shared" si="175"/>
        <v>2011</v>
      </c>
      <c r="V1232" s="8">
        <f t="shared" si="176"/>
        <v>40598.972569444442</v>
      </c>
      <c r="W1232" s="8" t="str">
        <f t="shared" si="177"/>
        <v>Feb</v>
      </c>
      <c r="X1232" s="8" t="str">
        <f t="shared" si="178"/>
        <v>2011</v>
      </c>
      <c r="Y1232" s="7">
        <f t="shared" si="179"/>
        <v>30</v>
      </c>
    </row>
    <row r="1233" spans="1:25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6">
        <f t="shared" si="171"/>
        <v>0</v>
      </c>
      <c r="P1233" s="10">
        <f t="shared" si="172"/>
        <v>0</v>
      </c>
      <c r="Q1233" t="s">
        <v>8326</v>
      </c>
      <c r="R1233" t="s">
        <v>8341</v>
      </c>
      <c r="S1233" s="8">
        <f t="shared" si="173"/>
        <v>42193.941759259258</v>
      </c>
      <c r="T1233" s="8" t="str">
        <f t="shared" si="174"/>
        <v>Jul</v>
      </c>
      <c r="U1233" s="8" t="str">
        <f t="shared" si="175"/>
        <v>2015</v>
      </c>
      <c r="V1233" s="8">
        <f t="shared" si="176"/>
        <v>42244.041666666672</v>
      </c>
      <c r="W1233" s="8" t="str">
        <f t="shared" si="177"/>
        <v>Aug</v>
      </c>
      <c r="X1233" s="8" t="str">
        <f t="shared" si="178"/>
        <v>2015</v>
      </c>
      <c r="Y1233" s="7">
        <f t="shared" si="179"/>
        <v>19</v>
      </c>
    </row>
    <row r="1234" spans="1:25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6">
        <f t="shared" si="171"/>
        <v>0.8</v>
      </c>
      <c r="P1234" s="10">
        <f t="shared" si="172"/>
        <v>40</v>
      </c>
      <c r="Q1234" t="s">
        <v>8326</v>
      </c>
      <c r="R1234" t="s">
        <v>8341</v>
      </c>
      <c r="S1234" s="8">
        <f t="shared" si="173"/>
        <v>41506.848032407412</v>
      </c>
      <c r="T1234" s="8" t="str">
        <f t="shared" si="174"/>
        <v>Aug</v>
      </c>
      <c r="U1234" s="8" t="str">
        <f t="shared" si="175"/>
        <v>2013</v>
      </c>
      <c r="V1234" s="8">
        <f t="shared" si="176"/>
        <v>41553.848032407412</v>
      </c>
      <c r="W1234" s="8" t="str">
        <f t="shared" si="177"/>
        <v>Oct</v>
      </c>
      <c r="X1234" s="8" t="str">
        <f t="shared" si="178"/>
        <v>2013</v>
      </c>
      <c r="Y1234" s="7">
        <f t="shared" si="179"/>
        <v>16</v>
      </c>
    </row>
    <row r="1235" spans="1:25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6">
        <f t="shared" si="171"/>
        <v>11.600000000000001</v>
      </c>
      <c r="P1235" s="10">
        <f t="shared" si="172"/>
        <v>19.333333333333332</v>
      </c>
      <c r="Q1235" t="s">
        <v>8326</v>
      </c>
      <c r="R1235" t="s">
        <v>8341</v>
      </c>
      <c r="S1235" s="8">
        <f t="shared" si="173"/>
        <v>40939.948773148149</v>
      </c>
      <c r="T1235" s="8" t="str">
        <f t="shared" si="174"/>
        <v>Jan</v>
      </c>
      <c r="U1235" s="8" t="str">
        <f t="shared" si="175"/>
        <v>2012</v>
      </c>
      <c r="V1235" s="8">
        <f t="shared" si="176"/>
        <v>40960.948773148149</v>
      </c>
      <c r="W1235" s="8" t="str">
        <f t="shared" si="177"/>
        <v>Feb</v>
      </c>
      <c r="X1235" s="8" t="str">
        <f t="shared" si="178"/>
        <v>2012</v>
      </c>
      <c r="Y1235" s="7">
        <f t="shared" si="179"/>
        <v>21</v>
      </c>
    </row>
    <row r="1236" spans="1:25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6">
        <f t="shared" si="171"/>
        <v>0</v>
      </c>
      <c r="P1236" s="10">
        <f t="shared" si="172"/>
        <v>0</v>
      </c>
      <c r="Q1236" t="s">
        <v>8326</v>
      </c>
      <c r="R1236" t="s">
        <v>8341</v>
      </c>
      <c r="S1236" s="8">
        <f t="shared" si="173"/>
        <v>42007.788680555561</v>
      </c>
      <c r="T1236" s="8" t="str">
        <f t="shared" si="174"/>
        <v>Jan</v>
      </c>
      <c r="U1236" s="8" t="str">
        <f t="shared" si="175"/>
        <v>2015</v>
      </c>
      <c r="V1236" s="8">
        <f t="shared" si="176"/>
        <v>42037.788680555561</v>
      </c>
      <c r="W1236" s="8" t="str">
        <f t="shared" si="177"/>
        <v>Feb</v>
      </c>
      <c r="X1236" s="8" t="str">
        <f t="shared" si="178"/>
        <v>2015</v>
      </c>
      <c r="Y1236" s="7">
        <f t="shared" si="179"/>
        <v>30</v>
      </c>
    </row>
    <row r="1237" spans="1:25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6">
        <f t="shared" si="171"/>
        <v>2.7873639500929119</v>
      </c>
      <c r="P1237" s="10">
        <f t="shared" si="172"/>
        <v>35</v>
      </c>
      <c r="Q1237" t="s">
        <v>8326</v>
      </c>
      <c r="R1237" t="s">
        <v>8341</v>
      </c>
      <c r="S1237" s="8">
        <f t="shared" si="173"/>
        <v>41583.135405092595</v>
      </c>
      <c r="T1237" s="8" t="str">
        <f t="shared" si="174"/>
        <v>Nov</v>
      </c>
      <c r="U1237" s="8" t="str">
        <f t="shared" si="175"/>
        <v>2013</v>
      </c>
      <c r="V1237" s="8">
        <f t="shared" si="176"/>
        <v>41623.135405092595</v>
      </c>
      <c r="W1237" s="8" t="str">
        <f t="shared" si="177"/>
        <v>Dec</v>
      </c>
      <c r="X1237" s="8" t="str">
        <f t="shared" si="178"/>
        <v>2013</v>
      </c>
      <c r="Y1237" s="7">
        <f t="shared" si="179"/>
        <v>9</v>
      </c>
    </row>
    <row r="1238" spans="1:25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6">
        <f t="shared" si="171"/>
        <v>0</v>
      </c>
      <c r="P1238" s="10">
        <f t="shared" si="172"/>
        <v>0</v>
      </c>
      <c r="Q1238" t="s">
        <v>8326</v>
      </c>
      <c r="R1238" t="s">
        <v>8341</v>
      </c>
      <c r="S1238" s="8">
        <f t="shared" si="173"/>
        <v>41110.680138888885</v>
      </c>
      <c r="T1238" s="8" t="str">
        <f t="shared" si="174"/>
        <v>Jul</v>
      </c>
      <c r="U1238" s="8" t="str">
        <f t="shared" si="175"/>
        <v>2012</v>
      </c>
      <c r="V1238" s="8">
        <f t="shared" si="176"/>
        <v>41118.666666666664</v>
      </c>
      <c r="W1238" s="8" t="str">
        <f t="shared" si="177"/>
        <v>Jul</v>
      </c>
      <c r="X1238" s="8" t="str">
        <f t="shared" si="178"/>
        <v>2012</v>
      </c>
      <c r="Y1238" s="7">
        <f t="shared" si="179"/>
        <v>7</v>
      </c>
    </row>
    <row r="1239" spans="1:25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6">
        <f t="shared" si="171"/>
        <v>0</v>
      </c>
      <c r="P1239" s="10">
        <f t="shared" si="172"/>
        <v>0</v>
      </c>
      <c r="Q1239" t="s">
        <v>8326</v>
      </c>
      <c r="R1239" t="s">
        <v>8341</v>
      </c>
      <c r="S1239" s="8">
        <f t="shared" si="173"/>
        <v>41125.283159722225</v>
      </c>
      <c r="T1239" s="8" t="str">
        <f t="shared" si="174"/>
        <v>Aug</v>
      </c>
      <c r="U1239" s="8" t="str">
        <f t="shared" si="175"/>
        <v>2012</v>
      </c>
      <c r="V1239" s="8">
        <f t="shared" si="176"/>
        <v>41145.283159722225</v>
      </c>
      <c r="W1239" s="8" t="str">
        <f t="shared" si="177"/>
        <v>Aug</v>
      </c>
      <c r="X1239" s="8" t="str">
        <f t="shared" si="178"/>
        <v>2012</v>
      </c>
      <c r="Y1239" s="7">
        <f t="shared" si="179"/>
        <v>20</v>
      </c>
    </row>
    <row r="1240" spans="1:25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6">
        <f t="shared" si="171"/>
        <v>17.8</v>
      </c>
      <c r="P1240" s="10">
        <f t="shared" si="172"/>
        <v>59.333333333333336</v>
      </c>
      <c r="Q1240" t="s">
        <v>8326</v>
      </c>
      <c r="R1240" t="s">
        <v>8341</v>
      </c>
      <c r="S1240" s="8">
        <f t="shared" si="173"/>
        <v>40731.61037037037</v>
      </c>
      <c r="T1240" s="8" t="str">
        <f t="shared" si="174"/>
        <v>Jul</v>
      </c>
      <c r="U1240" s="8" t="str">
        <f t="shared" si="175"/>
        <v>2011</v>
      </c>
      <c r="V1240" s="8">
        <f t="shared" si="176"/>
        <v>40761.61037037037</v>
      </c>
      <c r="W1240" s="8" t="str">
        <f t="shared" si="177"/>
        <v>Aug</v>
      </c>
      <c r="X1240" s="8" t="str">
        <f t="shared" si="178"/>
        <v>2011</v>
      </c>
      <c r="Y1240" s="7">
        <f t="shared" si="179"/>
        <v>30</v>
      </c>
    </row>
    <row r="1241" spans="1:25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6">
        <f t="shared" si="171"/>
        <v>0</v>
      </c>
      <c r="P1241" s="10">
        <f t="shared" si="172"/>
        <v>0</v>
      </c>
      <c r="Q1241" t="s">
        <v>8326</v>
      </c>
      <c r="R1241" t="s">
        <v>8341</v>
      </c>
      <c r="S1241" s="8">
        <f t="shared" si="173"/>
        <v>40883.962581018517</v>
      </c>
      <c r="T1241" s="8" t="str">
        <f t="shared" si="174"/>
        <v>Dec</v>
      </c>
      <c r="U1241" s="8" t="str">
        <f t="shared" si="175"/>
        <v>2011</v>
      </c>
      <c r="V1241" s="8">
        <f t="shared" si="176"/>
        <v>40913.962581018517</v>
      </c>
      <c r="W1241" s="8" t="str">
        <f t="shared" si="177"/>
        <v>Jan</v>
      </c>
      <c r="X1241" s="8" t="str">
        <f t="shared" si="178"/>
        <v>2012</v>
      </c>
      <c r="Y1241" s="7">
        <f t="shared" si="179"/>
        <v>30</v>
      </c>
    </row>
    <row r="1242" spans="1:25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6">
        <f t="shared" si="171"/>
        <v>3.0124999999999997</v>
      </c>
      <c r="P1242" s="10">
        <f t="shared" si="172"/>
        <v>30.125</v>
      </c>
      <c r="Q1242" t="s">
        <v>8326</v>
      </c>
      <c r="R1242" t="s">
        <v>8341</v>
      </c>
      <c r="S1242" s="8">
        <f t="shared" si="173"/>
        <v>41409.040011574078</v>
      </c>
      <c r="T1242" s="8" t="str">
        <f t="shared" si="174"/>
        <v>May</v>
      </c>
      <c r="U1242" s="8" t="str">
        <f t="shared" si="175"/>
        <v>2013</v>
      </c>
      <c r="V1242" s="8">
        <f t="shared" si="176"/>
        <v>41467.910416666666</v>
      </c>
      <c r="W1242" s="8" t="str">
        <f t="shared" si="177"/>
        <v>Jul</v>
      </c>
      <c r="X1242" s="8" t="str">
        <f t="shared" si="178"/>
        <v>2013</v>
      </c>
      <c r="Y1242" s="7">
        <f t="shared" si="179"/>
        <v>27</v>
      </c>
    </row>
    <row r="1243" spans="1:25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6">
        <f t="shared" si="171"/>
        <v>50.739999999999995</v>
      </c>
      <c r="P1243" s="10">
        <f t="shared" si="172"/>
        <v>74.617647058823536</v>
      </c>
      <c r="Q1243" t="s">
        <v>8326</v>
      </c>
      <c r="R1243" t="s">
        <v>8341</v>
      </c>
      <c r="S1243" s="8">
        <f t="shared" si="173"/>
        <v>41923.837731481479</v>
      </c>
      <c r="T1243" s="8" t="str">
        <f t="shared" si="174"/>
        <v>Oct</v>
      </c>
      <c r="U1243" s="8" t="str">
        <f t="shared" si="175"/>
        <v>2014</v>
      </c>
      <c r="V1243" s="8">
        <f t="shared" si="176"/>
        <v>41946.249305555553</v>
      </c>
      <c r="W1243" s="8" t="str">
        <f t="shared" si="177"/>
        <v>Nov</v>
      </c>
      <c r="X1243" s="8" t="str">
        <f t="shared" si="178"/>
        <v>2014</v>
      </c>
      <c r="Y1243" s="7">
        <f t="shared" si="179"/>
        <v>22</v>
      </c>
    </row>
    <row r="1244" spans="1:25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6">
        <f t="shared" si="171"/>
        <v>0.54884742041712409</v>
      </c>
      <c r="P1244" s="10">
        <f t="shared" si="172"/>
        <v>5</v>
      </c>
      <c r="Q1244" t="s">
        <v>8326</v>
      </c>
      <c r="R1244" t="s">
        <v>8341</v>
      </c>
      <c r="S1244" s="8">
        <f t="shared" si="173"/>
        <v>40782.165532407409</v>
      </c>
      <c r="T1244" s="8" t="str">
        <f t="shared" si="174"/>
        <v>Aug</v>
      </c>
      <c r="U1244" s="8" t="str">
        <f t="shared" si="175"/>
        <v>2011</v>
      </c>
      <c r="V1244" s="8">
        <f t="shared" si="176"/>
        <v>40797.554166666669</v>
      </c>
      <c r="W1244" s="8" t="str">
        <f t="shared" si="177"/>
        <v>Sep</v>
      </c>
      <c r="X1244" s="8" t="str">
        <f t="shared" si="178"/>
        <v>2011</v>
      </c>
      <c r="Y1244" s="7">
        <f t="shared" si="179"/>
        <v>15</v>
      </c>
    </row>
    <row r="1245" spans="1:25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6">
        <f t="shared" si="171"/>
        <v>14.091666666666667</v>
      </c>
      <c r="P1245" s="10">
        <f t="shared" si="172"/>
        <v>44.5</v>
      </c>
      <c r="Q1245" t="s">
        <v>8326</v>
      </c>
      <c r="R1245" t="s">
        <v>8341</v>
      </c>
      <c r="S1245" s="8">
        <f t="shared" si="173"/>
        <v>40671.879293981481</v>
      </c>
      <c r="T1245" s="8" t="str">
        <f t="shared" si="174"/>
        <v>May</v>
      </c>
      <c r="U1245" s="8" t="str">
        <f t="shared" si="175"/>
        <v>2011</v>
      </c>
      <c r="V1245" s="8">
        <f t="shared" si="176"/>
        <v>40732.875</v>
      </c>
      <c r="W1245" s="8" t="str">
        <f t="shared" si="177"/>
        <v>Jul</v>
      </c>
      <c r="X1245" s="8" t="str">
        <f t="shared" si="178"/>
        <v>2011</v>
      </c>
      <c r="Y1245" s="7">
        <f t="shared" si="179"/>
        <v>29</v>
      </c>
    </row>
    <row r="1246" spans="1:25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6">
        <f t="shared" si="171"/>
        <v>103.8</v>
      </c>
      <c r="P1246" s="10">
        <f t="shared" si="172"/>
        <v>46.133333333333333</v>
      </c>
      <c r="Q1246" t="s">
        <v>8326</v>
      </c>
      <c r="R1246" t="s">
        <v>8327</v>
      </c>
      <c r="S1246" s="8">
        <f t="shared" si="173"/>
        <v>41355.825497685182</v>
      </c>
      <c r="T1246" s="8" t="str">
        <f t="shared" si="174"/>
        <v>Mar</v>
      </c>
      <c r="U1246" s="8" t="str">
        <f t="shared" si="175"/>
        <v>2013</v>
      </c>
      <c r="V1246" s="8">
        <f t="shared" si="176"/>
        <v>41386.875</v>
      </c>
      <c r="W1246" s="8" t="str">
        <f t="shared" si="177"/>
        <v>Apr</v>
      </c>
      <c r="X1246" s="8" t="str">
        <f t="shared" si="178"/>
        <v>2013</v>
      </c>
      <c r="Y1246" s="7">
        <f t="shared" si="179"/>
        <v>31</v>
      </c>
    </row>
    <row r="1247" spans="1:25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6">
        <f t="shared" si="171"/>
        <v>120.24999999999999</v>
      </c>
      <c r="P1247" s="10">
        <f t="shared" si="172"/>
        <v>141.47058823529412</v>
      </c>
      <c r="Q1247" t="s">
        <v>8326</v>
      </c>
      <c r="R1247" t="s">
        <v>8327</v>
      </c>
      <c r="S1247" s="8">
        <f t="shared" si="173"/>
        <v>41774.599930555552</v>
      </c>
      <c r="T1247" s="8" t="str">
        <f t="shared" si="174"/>
        <v>May</v>
      </c>
      <c r="U1247" s="8" t="str">
        <f t="shared" si="175"/>
        <v>2014</v>
      </c>
      <c r="V1247" s="8">
        <f t="shared" si="176"/>
        <v>41804.599930555552</v>
      </c>
      <c r="W1247" s="8" t="str">
        <f t="shared" si="177"/>
        <v>Jun</v>
      </c>
      <c r="X1247" s="8" t="str">
        <f t="shared" si="178"/>
        <v>2014</v>
      </c>
      <c r="Y1247" s="7">
        <f t="shared" si="179"/>
        <v>30</v>
      </c>
    </row>
    <row r="1248" spans="1:25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6">
        <f t="shared" si="171"/>
        <v>117</v>
      </c>
      <c r="P1248" s="10">
        <f t="shared" si="172"/>
        <v>75.483870967741936</v>
      </c>
      <c r="Q1248" t="s">
        <v>8326</v>
      </c>
      <c r="R1248" t="s">
        <v>8327</v>
      </c>
      <c r="S1248" s="8">
        <f t="shared" si="173"/>
        <v>40838.043391203704</v>
      </c>
      <c r="T1248" s="8" t="str">
        <f t="shared" si="174"/>
        <v>Oct</v>
      </c>
      <c r="U1248" s="8" t="str">
        <f t="shared" si="175"/>
        <v>2011</v>
      </c>
      <c r="V1248" s="8">
        <f t="shared" si="176"/>
        <v>40883.085057870368</v>
      </c>
      <c r="W1248" s="8" t="str">
        <f t="shared" si="177"/>
        <v>Dec</v>
      </c>
      <c r="X1248" s="8" t="str">
        <f t="shared" si="178"/>
        <v>2011</v>
      </c>
      <c r="Y1248" s="7">
        <f t="shared" si="179"/>
        <v>14</v>
      </c>
    </row>
    <row r="1249" spans="1:25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6">
        <f t="shared" si="171"/>
        <v>122.14285714285715</v>
      </c>
      <c r="P1249" s="10">
        <f t="shared" si="172"/>
        <v>85.5</v>
      </c>
      <c r="Q1249" t="s">
        <v>8326</v>
      </c>
      <c r="R1249" t="s">
        <v>8327</v>
      </c>
      <c r="S1249" s="8">
        <f t="shared" si="173"/>
        <v>41370.292303240742</v>
      </c>
      <c r="T1249" s="8" t="str">
        <f t="shared" si="174"/>
        <v>Apr</v>
      </c>
      <c r="U1249" s="8" t="str">
        <f t="shared" si="175"/>
        <v>2013</v>
      </c>
      <c r="V1249" s="8">
        <f t="shared" si="176"/>
        <v>41400.292303240742</v>
      </c>
      <c r="W1249" s="8" t="str">
        <f t="shared" si="177"/>
        <v>May</v>
      </c>
      <c r="X1249" s="8" t="str">
        <f t="shared" si="178"/>
        <v>2013</v>
      </c>
      <c r="Y1249" s="7">
        <f t="shared" si="179"/>
        <v>30</v>
      </c>
    </row>
    <row r="1250" spans="1:25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6">
        <f t="shared" si="171"/>
        <v>151.63999999999999</v>
      </c>
      <c r="P1250" s="10">
        <f t="shared" si="172"/>
        <v>64.254237288135599</v>
      </c>
      <c r="Q1250" t="s">
        <v>8326</v>
      </c>
      <c r="R1250" t="s">
        <v>8327</v>
      </c>
      <c r="S1250" s="8">
        <f t="shared" si="173"/>
        <v>41767.656863425924</v>
      </c>
      <c r="T1250" s="8" t="str">
        <f t="shared" si="174"/>
        <v>May</v>
      </c>
      <c r="U1250" s="8" t="str">
        <f t="shared" si="175"/>
        <v>2014</v>
      </c>
      <c r="V1250" s="8">
        <f t="shared" si="176"/>
        <v>41803.290972222225</v>
      </c>
      <c r="W1250" s="8" t="str">
        <f t="shared" si="177"/>
        <v>Jun</v>
      </c>
      <c r="X1250" s="8" t="str">
        <f t="shared" si="178"/>
        <v>2014</v>
      </c>
      <c r="Y1250" s="7">
        <f t="shared" si="179"/>
        <v>4</v>
      </c>
    </row>
    <row r="1251" spans="1:25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6">
        <f t="shared" si="171"/>
        <v>104.44</v>
      </c>
      <c r="P1251" s="10">
        <f t="shared" si="172"/>
        <v>64.46913580246914</v>
      </c>
      <c r="Q1251" t="s">
        <v>8326</v>
      </c>
      <c r="R1251" t="s">
        <v>8327</v>
      </c>
      <c r="S1251" s="8">
        <f t="shared" si="173"/>
        <v>41067.74086805556</v>
      </c>
      <c r="T1251" s="8" t="str">
        <f t="shared" si="174"/>
        <v>Jun</v>
      </c>
      <c r="U1251" s="8" t="str">
        <f t="shared" si="175"/>
        <v>2012</v>
      </c>
      <c r="V1251" s="8">
        <f t="shared" si="176"/>
        <v>41097.74086805556</v>
      </c>
      <c r="W1251" s="8" t="str">
        <f t="shared" si="177"/>
        <v>Jul</v>
      </c>
      <c r="X1251" s="8" t="str">
        <f t="shared" si="178"/>
        <v>2012</v>
      </c>
      <c r="Y1251" s="7">
        <f t="shared" si="179"/>
        <v>30</v>
      </c>
    </row>
    <row r="1252" spans="1:25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6">
        <f t="shared" si="171"/>
        <v>200.15333333333331</v>
      </c>
      <c r="P1252" s="10">
        <f t="shared" si="172"/>
        <v>118.2007874015748</v>
      </c>
      <c r="Q1252" t="s">
        <v>8326</v>
      </c>
      <c r="R1252" t="s">
        <v>8327</v>
      </c>
      <c r="S1252" s="8">
        <f t="shared" si="173"/>
        <v>41843.64271990741</v>
      </c>
      <c r="T1252" s="8" t="str">
        <f t="shared" si="174"/>
        <v>Jul</v>
      </c>
      <c r="U1252" s="8" t="str">
        <f t="shared" si="175"/>
        <v>2014</v>
      </c>
      <c r="V1252" s="8">
        <f t="shared" si="176"/>
        <v>41888.64271990741</v>
      </c>
      <c r="W1252" s="8" t="str">
        <f t="shared" si="177"/>
        <v>Sep</v>
      </c>
      <c r="X1252" s="8" t="str">
        <f t="shared" si="178"/>
        <v>2014</v>
      </c>
      <c r="Y1252" s="7">
        <f t="shared" si="179"/>
        <v>14</v>
      </c>
    </row>
    <row r="1253" spans="1:25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6">
        <f t="shared" si="171"/>
        <v>101.8</v>
      </c>
      <c r="P1253" s="10">
        <f t="shared" si="172"/>
        <v>82.540540540540547</v>
      </c>
      <c r="Q1253" t="s">
        <v>8326</v>
      </c>
      <c r="R1253" t="s">
        <v>8327</v>
      </c>
      <c r="S1253" s="8">
        <f t="shared" si="173"/>
        <v>40751.814432870371</v>
      </c>
      <c r="T1253" s="8" t="str">
        <f t="shared" si="174"/>
        <v>Jul</v>
      </c>
      <c r="U1253" s="8" t="str">
        <f t="shared" si="175"/>
        <v>2011</v>
      </c>
      <c r="V1253" s="8">
        <f t="shared" si="176"/>
        <v>40811.814432870371</v>
      </c>
      <c r="W1253" s="8" t="str">
        <f t="shared" si="177"/>
        <v>Sep</v>
      </c>
      <c r="X1253" s="8" t="str">
        <f t="shared" si="178"/>
        <v>2011</v>
      </c>
      <c r="Y1253" s="7">
        <f t="shared" si="179"/>
        <v>29</v>
      </c>
    </row>
    <row r="1254" spans="1:25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6">
        <f t="shared" si="171"/>
        <v>137.65714285714284</v>
      </c>
      <c r="P1254" s="10">
        <f t="shared" si="172"/>
        <v>34.170212765957444</v>
      </c>
      <c r="Q1254" t="s">
        <v>8326</v>
      </c>
      <c r="R1254" t="s">
        <v>8327</v>
      </c>
      <c r="S1254" s="8">
        <f t="shared" si="173"/>
        <v>41543.988067129627</v>
      </c>
      <c r="T1254" s="8" t="str">
        <f t="shared" si="174"/>
        <v>Sep</v>
      </c>
      <c r="U1254" s="8" t="str">
        <f t="shared" si="175"/>
        <v>2013</v>
      </c>
      <c r="V1254" s="8">
        <f t="shared" si="176"/>
        <v>41571.988067129627</v>
      </c>
      <c r="W1254" s="8" t="str">
        <f t="shared" si="177"/>
        <v>Oct</v>
      </c>
      <c r="X1254" s="8" t="str">
        <f t="shared" si="178"/>
        <v>2013</v>
      </c>
      <c r="Y1254" s="7">
        <f t="shared" si="179"/>
        <v>28</v>
      </c>
    </row>
    <row r="1255" spans="1:25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6">
        <f t="shared" si="171"/>
        <v>303833.2</v>
      </c>
      <c r="P1255" s="10">
        <f t="shared" si="172"/>
        <v>42.73322081575246</v>
      </c>
      <c r="Q1255" t="s">
        <v>8326</v>
      </c>
      <c r="R1255" t="s">
        <v>8327</v>
      </c>
      <c r="S1255" s="8">
        <f t="shared" si="173"/>
        <v>41855.783645833333</v>
      </c>
      <c r="T1255" s="8" t="str">
        <f t="shared" si="174"/>
        <v>Aug</v>
      </c>
      <c r="U1255" s="8" t="str">
        <f t="shared" si="175"/>
        <v>2014</v>
      </c>
      <c r="V1255" s="8">
        <f t="shared" si="176"/>
        <v>41885.783645833333</v>
      </c>
      <c r="W1255" s="8" t="str">
        <f t="shared" si="177"/>
        <v>Sep</v>
      </c>
      <c r="X1255" s="8" t="str">
        <f t="shared" si="178"/>
        <v>2014</v>
      </c>
      <c r="Y1255" s="7">
        <f t="shared" si="179"/>
        <v>30</v>
      </c>
    </row>
    <row r="1256" spans="1:25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6">
        <f t="shared" si="171"/>
        <v>198.85074626865671</v>
      </c>
      <c r="P1256" s="10">
        <f t="shared" si="172"/>
        <v>94.489361702127653</v>
      </c>
      <c r="Q1256" t="s">
        <v>8326</v>
      </c>
      <c r="R1256" t="s">
        <v>8327</v>
      </c>
      <c r="S1256" s="8">
        <f t="shared" si="173"/>
        <v>40487.621365740742</v>
      </c>
      <c r="T1256" s="8" t="str">
        <f t="shared" si="174"/>
        <v>Nov</v>
      </c>
      <c r="U1256" s="8" t="str">
        <f t="shared" si="175"/>
        <v>2010</v>
      </c>
      <c r="V1256" s="8">
        <f t="shared" si="176"/>
        <v>40544.207638888889</v>
      </c>
      <c r="W1256" s="8" t="str">
        <f t="shared" si="177"/>
        <v>Jan</v>
      </c>
      <c r="X1256" s="8" t="str">
        <f t="shared" si="178"/>
        <v>2011</v>
      </c>
      <c r="Y1256" s="7">
        <f t="shared" si="179"/>
        <v>25</v>
      </c>
    </row>
    <row r="1257" spans="1:25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6">
        <f t="shared" si="171"/>
        <v>202.36666666666667</v>
      </c>
      <c r="P1257" s="10">
        <f t="shared" si="172"/>
        <v>55.697247706422019</v>
      </c>
      <c r="Q1257" t="s">
        <v>8326</v>
      </c>
      <c r="R1257" t="s">
        <v>8327</v>
      </c>
      <c r="S1257" s="8">
        <f t="shared" si="173"/>
        <v>41579.845509259263</v>
      </c>
      <c r="T1257" s="8" t="str">
        <f t="shared" si="174"/>
        <v>Nov</v>
      </c>
      <c r="U1257" s="8" t="str">
        <f t="shared" si="175"/>
        <v>2013</v>
      </c>
      <c r="V1257" s="8">
        <f t="shared" si="176"/>
        <v>41609.887175925927</v>
      </c>
      <c r="W1257" s="8" t="str">
        <f t="shared" si="177"/>
        <v>Dec</v>
      </c>
      <c r="X1257" s="8" t="str">
        <f t="shared" si="178"/>
        <v>2013</v>
      </c>
      <c r="Y1257" s="7">
        <f t="shared" si="179"/>
        <v>30</v>
      </c>
    </row>
    <row r="1258" spans="1:25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6">
        <f t="shared" si="171"/>
        <v>117.96376666666666</v>
      </c>
      <c r="P1258" s="10">
        <f t="shared" si="172"/>
        <v>98.030831024930734</v>
      </c>
      <c r="Q1258" t="s">
        <v>8326</v>
      </c>
      <c r="R1258" t="s">
        <v>8327</v>
      </c>
      <c r="S1258" s="8">
        <f t="shared" si="173"/>
        <v>40921.919340277782</v>
      </c>
      <c r="T1258" s="8" t="str">
        <f t="shared" si="174"/>
        <v>Jan</v>
      </c>
      <c r="U1258" s="8" t="str">
        <f t="shared" si="175"/>
        <v>2012</v>
      </c>
      <c r="V1258" s="8">
        <f t="shared" si="176"/>
        <v>40951.919340277782</v>
      </c>
      <c r="W1258" s="8" t="str">
        <f t="shared" si="177"/>
        <v>Feb</v>
      </c>
      <c r="X1258" s="8" t="str">
        <f t="shared" si="178"/>
        <v>2012</v>
      </c>
      <c r="Y1258" s="7">
        <f t="shared" si="179"/>
        <v>30</v>
      </c>
    </row>
    <row r="1259" spans="1:25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6">
        <f t="shared" si="171"/>
        <v>294.72727272727275</v>
      </c>
      <c r="P1259" s="10">
        <f t="shared" si="172"/>
        <v>92.102272727272734</v>
      </c>
      <c r="Q1259" t="s">
        <v>8326</v>
      </c>
      <c r="R1259" t="s">
        <v>8327</v>
      </c>
      <c r="S1259" s="8">
        <f t="shared" si="173"/>
        <v>40587.085532407407</v>
      </c>
      <c r="T1259" s="8" t="str">
        <f t="shared" si="174"/>
        <v>Feb</v>
      </c>
      <c r="U1259" s="8" t="str">
        <f t="shared" si="175"/>
        <v>2011</v>
      </c>
      <c r="V1259" s="8">
        <f t="shared" si="176"/>
        <v>40636.043865740743</v>
      </c>
      <c r="W1259" s="8" t="str">
        <f t="shared" si="177"/>
        <v>Apr</v>
      </c>
      <c r="X1259" s="8" t="str">
        <f t="shared" si="178"/>
        <v>2011</v>
      </c>
      <c r="Y1259" s="7">
        <f t="shared" si="179"/>
        <v>17</v>
      </c>
    </row>
    <row r="1260" spans="1:25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6">
        <f t="shared" si="171"/>
        <v>213.14633333333336</v>
      </c>
      <c r="P1260" s="10">
        <f t="shared" si="172"/>
        <v>38.175462686567165</v>
      </c>
      <c r="Q1260" t="s">
        <v>8326</v>
      </c>
      <c r="R1260" t="s">
        <v>8327</v>
      </c>
      <c r="S1260" s="8">
        <f t="shared" si="173"/>
        <v>41487.611250000002</v>
      </c>
      <c r="T1260" s="8" t="str">
        <f t="shared" si="174"/>
        <v>Aug</v>
      </c>
      <c r="U1260" s="8" t="str">
        <f t="shared" si="175"/>
        <v>2013</v>
      </c>
      <c r="V1260" s="8">
        <f t="shared" si="176"/>
        <v>41517.611250000002</v>
      </c>
      <c r="W1260" s="8" t="str">
        <f t="shared" si="177"/>
        <v>Aug</v>
      </c>
      <c r="X1260" s="8" t="str">
        <f t="shared" si="178"/>
        <v>2013</v>
      </c>
      <c r="Y1260" s="7">
        <f t="shared" si="179"/>
        <v>30</v>
      </c>
    </row>
    <row r="1261" spans="1:25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6">
        <f t="shared" si="171"/>
        <v>104.24</v>
      </c>
      <c r="P1261" s="10">
        <f t="shared" si="172"/>
        <v>27.145833333333332</v>
      </c>
      <c r="Q1261" t="s">
        <v>8326</v>
      </c>
      <c r="R1261" t="s">
        <v>8327</v>
      </c>
      <c r="S1261" s="8">
        <f t="shared" si="173"/>
        <v>41766.970648148148</v>
      </c>
      <c r="T1261" s="8" t="str">
        <f t="shared" si="174"/>
        <v>May</v>
      </c>
      <c r="U1261" s="8" t="str">
        <f t="shared" si="175"/>
        <v>2014</v>
      </c>
      <c r="V1261" s="8">
        <f t="shared" si="176"/>
        <v>41799.165972222225</v>
      </c>
      <c r="W1261" s="8" t="str">
        <f t="shared" si="177"/>
        <v>Jun</v>
      </c>
      <c r="X1261" s="8" t="str">
        <f t="shared" si="178"/>
        <v>2014</v>
      </c>
      <c r="Y1261" s="7">
        <f t="shared" si="179"/>
        <v>1</v>
      </c>
    </row>
    <row r="1262" spans="1:25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6">
        <f t="shared" si="171"/>
        <v>113.66666666666667</v>
      </c>
      <c r="P1262" s="10">
        <f t="shared" si="172"/>
        <v>50.689189189189186</v>
      </c>
      <c r="Q1262" t="s">
        <v>8326</v>
      </c>
      <c r="R1262" t="s">
        <v>8327</v>
      </c>
      <c r="S1262" s="8">
        <f t="shared" si="173"/>
        <v>41666.842824074076</v>
      </c>
      <c r="T1262" s="8" t="str">
        <f t="shared" si="174"/>
        <v>Jan</v>
      </c>
      <c r="U1262" s="8" t="str">
        <f t="shared" si="175"/>
        <v>2014</v>
      </c>
      <c r="V1262" s="8">
        <f t="shared" si="176"/>
        <v>41696.842824074076</v>
      </c>
      <c r="W1262" s="8" t="str">
        <f t="shared" si="177"/>
        <v>Feb</v>
      </c>
      <c r="X1262" s="8" t="str">
        <f t="shared" si="178"/>
        <v>2014</v>
      </c>
      <c r="Y1262" s="7">
        <f t="shared" si="179"/>
        <v>30</v>
      </c>
    </row>
    <row r="1263" spans="1:25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6">
        <f t="shared" si="171"/>
        <v>101.25</v>
      </c>
      <c r="P1263" s="10">
        <f t="shared" si="172"/>
        <v>38.942307692307693</v>
      </c>
      <c r="Q1263" t="s">
        <v>8326</v>
      </c>
      <c r="R1263" t="s">
        <v>8327</v>
      </c>
      <c r="S1263" s="8">
        <f t="shared" si="173"/>
        <v>41638.342905092592</v>
      </c>
      <c r="T1263" s="8" t="str">
        <f t="shared" si="174"/>
        <v>Dec</v>
      </c>
      <c r="U1263" s="8" t="str">
        <f t="shared" si="175"/>
        <v>2013</v>
      </c>
      <c r="V1263" s="8">
        <f t="shared" si="176"/>
        <v>41668.342905092592</v>
      </c>
      <c r="W1263" s="8" t="str">
        <f t="shared" si="177"/>
        <v>Jan</v>
      </c>
      <c r="X1263" s="8" t="str">
        <f t="shared" si="178"/>
        <v>2014</v>
      </c>
      <c r="Y1263" s="7">
        <f t="shared" si="179"/>
        <v>30</v>
      </c>
    </row>
    <row r="1264" spans="1:25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6">
        <f t="shared" si="171"/>
        <v>125.41538461538462</v>
      </c>
      <c r="P1264" s="10">
        <f t="shared" si="172"/>
        <v>77.638095238095232</v>
      </c>
      <c r="Q1264" t="s">
        <v>8326</v>
      </c>
      <c r="R1264" t="s">
        <v>8327</v>
      </c>
      <c r="S1264" s="8">
        <f t="shared" si="173"/>
        <v>41656.762638888889</v>
      </c>
      <c r="T1264" s="8" t="str">
        <f t="shared" si="174"/>
        <v>Jan</v>
      </c>
      <c r="U1264" s="8" t="str">
        <f t="shared" si="175"/>
        <v>2014</v>
      </c>
      <c r="V1264" s="8">
        <f t="shared" si="176"/>
        <v>41686.762638888889</v>
      </c>
      <c r="W1264" s="8" t="str">
        <f t="shared" si="177"/>
        <v>Feb</v>
      </c>
      <c r="X1264" s="8" t="str">
        <f t="shared" si="178"/>
        <v>2014</v>
      </c>
      <c r="Y1264" s="7">
        <f t="shared" si="179"/>
        <v>30</v>
      </c>
    </row>
    <row r="1265" spans="1:25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6">
        <f t="shared" si="171"/>
        <v>119</v>
      </c>
      <c r="P1265" s="10">
        <f t="shared" si="172"/>
        <v>43.536585365853661</v>
      </c>
      <c r="Q1265" t="s">
        <v>8326</v>
      </c>
      <c r="R1265" t="s">
        <v>8327</v>
      </c>
      <c r="S1265" s="8">
        <f t="shared" si="173"/>
        <v>41692.084143518521</v>
      </c>
      <c r="T1265" s="8" t="str">
        <f t="shared" si="174"/>
        <v>Feb</v>
      </c>
      <c r="U1265" s="8" t="str">
        <f t="shared" si="175"/>
        <v>2014</v>
      </c>
      <c r="V1265" s="8">
        <f t="shared" si="176"/>
        <v>41727.041666666664</v>
      </c>
      <c r="W1265" s="8" t="str">
        <f t="shared" si="177"/>
        <v>Mar</v>
      </c>
      <c r="X1265" s="8" t="str">
        <f t="shared" si="178"/>
        <v>2014</v>
      </c>
      <c r="Y1265" s="7">
        <f t="shared" si="179"/>
        <v>3</v>
      </c>
    </row>
    <row r="1266" spans="1:25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6">
        <f t="shared" si="171"/>
        <v>166.46153846153845</v>
      </c>
      <c r="P1266" s="10">
        <f t="shared" si="172"/>
        <v>31.823529411764707</v>
      </c>
      <c r="Q1266" t="s">
        <v>8326</v>
      </c>
      <c r="R1266" t="s">
        <v>8327</v>
      </c>
      <c r="S1266" s="8">
        <f t="shared" si="173"/>
        <v>41547.662997685184</v>
      </c>
      <c r="T1266" s="8" t="str">
        <f t="shared" si="174"/>
        <v>Sep</v>
      </c>
      <c r="U1266" s="8" t="str">
        <f t="shared" si="175"/>
        <v>2013</v>
      </c>
      <c r="V1266" s="8">
        <f t="shared" si="176"/>
        <v>41576.662997685184</v>
      </c>
      <c r="W1266" s="8" t="str">
        <f t="shared" si="177"/>
        <v>Oct</v>
      </c>
      <c r="X1266" s="8" t="str">
        <f t="shared" si="178"/>
        <v>2013</v>
      </c>
      <c r="Y1266" s="7">
        <f t="shared" si="179"/>
        <v>29</v>
      </c>
    </row>
    <row r="1267" spans="1:25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6">
        <f t="shared" si="171"/>
        <v>119.14771428571429</v>
      </c>
      <c r="P1267" s="10">
        <f t="shared" si="172"/>
        <v>63.184393939393942</v>
      </c>
      <c r="Q1267" t="s">
        <v>8326</v>
      </c>
      <c r="R1267" t="s">
        <v>8327</v>
      </c>
      <c r="S1267" s="8">
        <f t="shared" si="173"/>
        <v>40465.655266203699</v>
      </c>
      <c r="T1267" s="8" t="str">
        <f t="shared" si="174"/>
        <v>Oct</v>
      </c>
      <c r="U1267" s="8" t="str">
        <f t="shared" si="175"/>
        <v>2010</v>
      </c>
      <c r="V1267" s="8">
        <f t="shared" si="176"/>
        <v>40512.655266203699</v>
      </c>
      <c r="W1267" s="8" t="str">
        <f t="shared" si="177"/>
        <v>Nov</v>
      </c>
      <c r="X1267" s="8" t="str">
        <f t="shared" si="178"/>
        <v>2010</v>
      </c>
      <c r="Y1267" s="7">
        <f t="shared" si="179"/>
        <v>16</v>
      </c>
    </row>
    <row r="1268" spans="1:25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6">
        <f t="shared" si="171"/>
        <v>100.47368421052632</v>
      </c>
      <c r="P1268" s="10">
        <f t="shared" si="172"/>
        <v>190.9</v>
      </c>
      <c r="Q1268" t="s">
        <v>8326</v>
      </c>
      <c r="R1268" t="s">
        <v>8327</v>
      </c>
      <c r="S1268" s="8">
        <f t="shared" si="173"/>
        <v>41620.87667824074</v>
      </c>
      <c r="T1268" s="8" t="str">
        <f t="shared" si="174"/>
        <v>Dec</v>
      </c>
      <c r="U1268" s="8" t="str">
        <f t="shared" si="175"/>
        <v>2013</v>
      </c>
      <c r="V1268" s="8">
        <f t="shared" si="176"/>
        <v>41650.87667824074</v>
      </c>
      <c r="W1268" s="8" t="str">
        <f t="shared" si="177"/>
        <v>Jan</v>
      </c>
      <c r="X1268" s="8" t="str">
        <f t="shared" si="178"/>
        <v>2014</v>
      </c>
      <c r="Y1268" s="7">
        <f t="shared" si="179"/>
        <v>30</v>
      </c>
    </row>
    <row r="1269" spans="1:25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6">
        <f t="shared" si="171"/>
        <v>101.8</v>
      </c>
      <c r="P1269" s="10">
        <f t="shared" si="172"/>
        <v>140.85534591194968</v>
      </c>
      <c r="Q1269" t="s">
        <v>8326</v>
      </c>
      <c r="R1269" t="s">
        <v>8327</v>
      </c>
      <c r="S1269" s="8">
        <f t="shared" si="173"/>
        <v>41449.585162037038</v>
      </c>
      <c r="T1269" s="8" t="str">
        <f t="shared" si="174"/>
        <v>Jun</v>
      </c>
      <c r="U1269" s="8" t="str">
        <f t="shared" si="175"/>
        <v>2013</v>
      </c>
      <c r="V1269" s="8">
        <f t="shared" si="176"/>
        <v>41479.585162037038</v>
      </c>
      <c r="W1269" s="8" t="str">
        <f t="shared" si="177"/>
        <v>Jul</v>
      </c>
      <c r="X1269" s="8" t="str">
        <f t="shared" si="178"/>
        <v>2013</v>
      </c>
      <c r="Y1269" s="7">
        <f t="shared" si="179"/>
        <v>30</v>
      </c>
    </row>
    <row r="1270" spans="1:25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6">
        <f t="shared" si="171"/>
        <v>116.66666666666667</v>
      </c>
      <c r="P1270" s="10">
        <f t="shared" si="172"/>
        <v>76.92307692307692</v>
      </c>
      <c r="Q1270" t="s">
        <v>8326</v>
      </c>
      <c r="R1270" t="s">
        <v>8327</v>
      </c>
      <c r="S1270" s="8">
        <f t="shared" si="173"/>
        <v>41507.845451388886</v>
      </c>
      <c r="T1270" s="8" t="str">
        <f t="shared" si="174"/>
        <v>Aug</v>
      </c>
      <c r="U1270" s="8" t="str">
        <f t="shared" si="175"/>
        <v>2013</v>
      </c>
      <c r="V1270" s="8">
        <f t="shared" si="176"/>
        <v>41537.845451388886</v>
      </c>
      <c r="W1270" s="8" t="str">
        <f t="shared" si="177"/>
        <v>Sep</v>
      </c>
      <c r="X1270" s="8" t="str">
        <f t="shared" si="178"/>
        <v>2013</v>
      </c>
      <c r="Y1270" s="7">
        <f t="shared" si="179"/>
        <v>30</v>
      </c>
    </row>
    <row r="1271" spans="1:25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6">
        <f t="shared" si="171"/>
        <v>108.64893617021276</v>
      </c>
      <c r="P1271" s="10">
        <f t="shared" si="172"/>
        <v>99.15533980582525</v>
      </c>
      <c r="Q1271" t="s">
        <v>8326</v>
      </c>
      <c r="R1271" t="s">
        <v>8327</v>
      </c>
      <c r="S1271" s="8">
        <f t="shared" si="173"/>
        <v>42445.823055555549</v>
      </c>
      <c r="T1271" s="8" t="str">
        <f t="shared" si="174"/>
        <v>Mar</v>
      </c>
      <c r="U1271" s="8" t="str">
        <f t="shared" si="175"/>
        <v>2016</v>
      </c>
      <c r="V1271" s="8">
        <f t="shared" si="176"/>
        <v>42476</v>
      </c>
      <c r="W1271" s="8" t="str">
        <f t="shared" si="177"/>
        <v>Apr</v>
      </c>
      <c r="X1271" s="8" t="str">
        <f t="shared" si="178"/>
        <v>2016</v>
      </c>
      <c r="Y1271" s="7">
        <f t="shared" si="179"/>
        <v>30</v>
      </c>
    </row>
    <row r="1272" spans="1:25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6">
        <f t="shared" si="171"/>
        <v>114.72</v>
      </c>
      <c r="P1272" s="10">
        <f t="shared" si="172"/>
        <v>67.881656804733723</v>
      </c>
      <c r="Q1272" t="s">
        <v>8326</v>
      </c>
      <c r="R1272" t="s">
        <v>8327</v>
      </c>
      <c r="S1272" s="8">
        <f t="shared" si="173"/>
        <v>40933.856967592597</v>
      </c>
      <c r="T1272" s="8" t="str">
        <f t="shared" si="174"/>
        <v>Jan</v>
      </c>
      <c r="U1272" s="8" t="str">
        <f t="shared" si="175"/>
        <v>2012</v>
      </c>
      <c r="V1272" s="8">
        <f t="shared" si="176"/>
        <v>40993.815300925926</v>
      </c>
      <c r="W1272" s="8" t="str">
        <f t="shared" si="177"/>
        <v>Mar</v>
      </c>
      <c r="X1272" s="8" t="str">
        <f t="shared" si="178"/>
        <v>2012</v>
      </c>
      <c r="Y1272" s="7">
        <f t="shared" si="179"/>
        <v>28</v>
      </c>
    </row>
    <row r="1273" spans="1:25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6">
        <f t="shared" si="171"/>
        <v>101.8</v>
      </c>
      <c r="P1273" s="10">
        <f t="shared" si="172"/>
        <v>246.29032258064515</v>
      </c>
      <c r="Q1273" t="s">
        <v>8326</v>
      </c>
      <c r="R1273" t="s">
        <v>8327</v>
      </c>
      <c r="S1273" s="8">
        <f t="shared" si="173"/>
        <v>41561.683553240742</v>
      </c>
      <c r="T1273" s="8" t="str">
        <f t="shared" si="174"/>
        <v>Oct</v>
      </c>
      <c r="U1273" s="8" t="str">
        <f t="shared" si="175"/>
        <v>2013</v>
      </c>
      <c r="V1273" s="8">
        <f t="shared" si="176"/>
        <v>41591.725219907406</v>
      </c>
      <c r="W1273" s="8" t="str">
        <f t="shared" si="177"/>
        <v>Nov</v>
      </c>
      <c r="X1273" s="8" t="str">
        <f t="shared" si="178"/>
        <v>2013</v>
      </c>
      <c r="Y1273" s="7">
        <f t="shared" si="179"/>
        <v>30</v>
      </c>
    </row>
    <row r="1274" spans="1:25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6">
        <f t="shared" si="171"/>
        <v>106</v>
      </c>
      <c r="P1274" s="10">
        <f t="shared" si="172"/>
        <v>189.28571428571428</v>
      </c>
      <c r="Q1274" t="s">
        <v>8326</v>
      </c>
      <c r="R1274" t="s">
        <v>8327</v>
      </c>
      <c r="S1274" s="8">
        <f t="shared" si="173"/>
        <v>40274.745127314818</v>
      </c>
      <c r="T1274" s="8" t="str">
        <f t="shared" si="174"/>
        <v>Apr</v>
      </c>
      <c r="U1274" s="8" t="str">
        <f t="shared" si="175"/>
        <v>2010</v>
      </c>
      <c r="V1274" s="8">
        <f t="shared" si="176"/>
        <v>40344.166666666664</v>
      </c>
      <c r="W1274" s="8" t="str">
        <f t="shared" si="177"/>
        <v>Jun</v>
      </c>
      <c r="X1274" s="8" t="str">
        <f t="shared" si="178"/>
        <v>2010</v>
      </c>
      <c r="Y1274" s="7">
        <f t="shared" si="179"/>
        <v>9</v>
      </c>
    </row>
    <row r="1275" spans="1:25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6">
        <f t="shared" si="171"/>
        <v>103.49999999999999</v>
      </c>
      <c r="P1275" s="10">
        <f t="shared" si="172"/>
        <v>76.666666666666671</v>
      </c>
      <c r="Q1275" t="s">
        <v>8326</v>
      </c>
      <c r="R1275" t="s">
        <v>8327</v>
      </c>
      <c r="S1275" s="8">
        <f t="shared" si="173"/>
        <v>41852.730219907404</v>
      </c>
      <c r="T1275" s="8" t="str">
        <f t="shared" si="174"/>
        <v>Aug</v>
      </c>
      <c r="U1275" s="8" t="str">
        <f t="shared" si="175"/>
        <v>2014</v>
      </c>
      <c r="V1275" s="8">
        <f t="shared" si="176"/>
        <v>41882.730219907404</v>
      </c>
      <c r="W1275" s="8" t="str">
        <f t="shared" si="177"/>
        <v>Aug</v>
      </c>
      <c r="X1275" s="8" t="str">
        <f t="shared" si="178"/>
        <v>2014</v>
      </c>
      <c r="Y1275" s="7">
        <f t="shared" si="179"/>
        <v>30</v>
      </c>
    </row>
    <row r="1276" spans="1:25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6">
        <f t="shared" si="171"/>
        <v>154.97535999999999</v>
      </c>
      <c r="P1276" s="10">
        <f t="shared" si="172"/>
        <v>82.963254817987149</v>
      </c>
      <c r="Q1276" t="s">
        <v>8326</v>
      </c>
      <c r="R1276" t="s">
        <v>8327</v>
      </c>
      <c r="S1276" s="8">
        <f t="shared" si="173"/>
        <v>41116.690104166664</v>
      </c>
      <c r="T1276" s="8" t="str">
        <f t="shared" si="174"/>
        <v>Jul</v>
      </c>
      <c r="U1276" s="8" t="str">
        <f t="shared" si="175"/>
        <v>2012</v>
      </c>
      <c r="V1276" s="8">
        <f t="shared" si="176"/>
        <v>41151.690104166664</v>
      </c>
      <c r="W1276" s="8" t="str">
        <f t="shared" si="177"/>
        <v>Aug</v>
      </c>
      <c r="X1276" s="8" t="str">
        <f t="shared" si="178"/>
        <v>2012</v>
      </c>
      <c r="Y1276" s="7">
        <f t="shared" si="179"/>
        <v>4</v>
      </c>
    </row>
    <row r="1277" spans="1:25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6">
        <f t="shared" si="171"/>
        <v>162.14066666666668</v>
      </c>
      <c r="P1277" s="10">
        <f t="shared" si="172"/>
        <v>62.522107969151669</v>
      </c>
      <c r="Q1277" t="s">
        <v>8326</v>
      </c>
      <c r="R1277" t="s">
        <v>8327</v>
      </c>
      <c r="S1277" s="8">
        <f t="shared" si="173"/>
        <v>41458.867905092593</v>
      </c>
      <c r="T1277" s="8" t="str">
        <f t="shared" si="174"/>
        <v>Jul</v>
      </c>
      <c r="U1277" s="8" t="str">
        <f t="shared" si="175"/>
        <v>2013</v>
      </c>
      <c r="V1277" s="8">
        <f t="shared" si="176"/>
        <v>41493.867905092593</v>
      </c>
      <c r="W1277" s="8" t="str">
        <f t="shared" si="177"/>
        <v>Aug</v>
      </c>
      <c r="X1277" s="8" t="str">
        <f t="shared" si="178"/>
        <v>2013</v>
      </c>
      <c r="Y1277" s="7">
        <f t="shared" si="179"/>
        <v>4</v>
      </c>
    </row>
    <row r="1278" spans="1:25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6">
        <f t="shared" si="171"/>
        <v>104.42100000000001</v>
      </c>
      <c r="P1278" s="10">
        <f t="shared" si="172"/>
        <v>46.06808823529412</v>
      </c>
      <c r="Q1278" t="s">
        <v>8326</v>
      </c>
      <c r="R1278" t="s">
        <v>8327</v>
      </c>
      <c r="S1278" s="8">
        <f t="shared" si="173"/>
        <v>40007.704247685186</v>
      </c>
      <c r="T1278" s="8" t="str">
        <f t="shared" si="174"/>
        <v>Jul</v>
      </c>
      <c r="U1278" s="8" t="str">
        <f t="shared" si="175"/>
        <v>2009</v>
      </c>
      <c r="V1278" s="8">
        <f t="shared" si="176"/>
        <v>40057.166666666664</v>
      </c>
      <c r="W1278" s="8" t="str">
        <f t="shared" si="177"/>
        <v>Sep</v>
      </c>
      <c r="X1278" s="8" t="str">
        <f t="shared" si="178"/>
        <v>2009</v>
      </c>
      <c r="Y1278" s="7">
        <f t="shared" si="179"/>
        <v>18</v>
      </c>
    </row>
    <row r="1279" spans="1:25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6">
        <f t="shared" si="171"/>
        <v>106.12433333333333</v>
      </c>
      <c r="P1279" s="10">
        <f t="shared" si="172"/>
        <v>38.543946731234868</v>
      </c>
      <c r="Q1279" t="s">
        <v>8326</v>
      </c>
      <c r="R1279" t="s">
        <v>8327</v>
      </c>
      <c r="S1279" s="8">
        <f t="shared" si="173"/>
        <v>41121.561886574076</v>
      </c>
      <c r="T1279" s="8" t="str">
        <f t="shared" si="174"/>
        <v>Jul</v>
      </c>
      <c r="U1279" s="8" t="str">
        <f t="shared" si="175"/>
        <v>2012</v>
      </c>
      <c r="V1279" s="8">
        <f t="shared" si="176"/>
        <v>41156.561886574076</v>
      </c>
      <c r="W1279" s="8" t="str">
        <f t="shared" si="177"/>
        <v>Sep</v>
      </c>
      <c r="X1279" s="8" t="str">
        <f t="shared" si="178"/>
        <v>2012</v>
      </c>
      <c r="Y1279" s="7">
        <f t="shared" si="179"/>
        <v>4</v>
      </c>
    </row>
    <row r="1280" spans="1:25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6">
        <f t="shared" si="171"/>
        <v>154.93846153846152</v>
      </c>
      <c r="P1280" s="10">
        <f t="shared" si="172"/>
        <v>53.005263157894738</v>
      </c>
      <c r="Q1280" t="s">
        <v>8326</v>
      </c>
      <c r="R1280" t="s">
        <v>8327</v>
      </c>
      <c r="S1280" s="8">
        <f t="shared" si="173"/>
        <v>41786.555162037039</v>
      </c>
      <c r="T1280" s="8" t="str">
        <f t="shared" si="174"/>
        <v>May</v>
      </c>
      <c r="U1280" s="8" t="str">
        <f t="shared" si="175"/>
        <v>2014</v>
      </c>
      <c r="V1280" s="8">
        <f t="shared" si="176"/>
        <v>41815.083333333336</v>
      </c>
      <c r="W1280" s="8" t="str">
        <f t="shared" si="177"/>
        <v>Jun</v>
      </c>
      <c r="X1280" s="8" t="str">
        <f t="shared" si="178"/>
        <v>2014</v>
      </c>
      <c r="Y1280" s="7">
        <f t="shared" si="179"/>
        <v>28</v>
      </c>
    </row>
    <row r="1281" spans="1:25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6">
        <f t="shared" si="171"/>
        <v>110.77157238734421</v>
      </c>
      <c r="P1281" s="10">
        <f t="shared" si="172"/>
        <v>73.355396825396824</v>
      </c>
      <c r="Q1281" t="s">
        <v>8326</v>
      </c>
      <c r="R1281" t="s">
        <v>8327</v>
      </c>
      <c r="S1281" s="8">
        <f t="shared" si="173"/>
        <v>41682.099189814813</v>
      </c>
      <c r="T1281" s="8" t="str">
        <f t="shared" si="174"/>
        <v>Feb</v>
      </c>
      <c r="U1281" s="8" t="str">
        <f t="shared" si="175"/>
        <v>2014</v>
      </c>
      <c r="V1281" s="8">
        <f t="shared" si="176"/>
        <v>41722.057523148149</v>
      </c>
      <c r="W1281" s="8" t="str">
        <f t="shared" si="177"/>
        <v>Mar</v>
      </c>
      <c r="X1281" s="8" t="str">
        <f t="shared" si="178"/>
        <v>2014</v>
      </c>
      <c r="Y1281" s="7">
        <f t="shared" si="179"/>
        <v>8</v>
      </c>
    </row>
    <row r="1282" spans="1:25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6">
        <f t="shared" si="171"/>
        <v>110.91186666666665</v>
      </c>
      <c r="P1282" s="10">
        <f t="shared" si="172"/>
        <v>127.97523076923076</v>
      </c>
      <c r="Q1282" t="s">
        <v>8326</v>
      </c>
      <c r="R1282" t="s">
        <v>8327</v>
      </c>
      <c r="S1282" s="8">
        <f t="shared" si="173"/>
        <v>40513.757569444446</v>
      </c>
      <c r="T1282" s="8" t="str">
        <f t="shared" si="174"/>
        <v>Dec</v>
      </c>
      <c r="U1282" s="8" t="str">
        <f t="shared" si="175"/>
        <v>2010</v>
      </c>
      <c r="V1282" s="8">
        <f t="shared" si="176"/>
        <v>40603.757569444446</v>
      </c>
      <c r="W1282" s="8" t="str">
        <f t="shared" si="177"/>
        <v>Mar</v>
      </c>
      <c r="X1282" s="8" t="str">
        <f t="shared" si="178"/>
        <v>2011</v>
      </c>
      <c r="Y1282" s="7">
        <f t="shared" si="179"/>
        <v>30</v>
      </c>
    </row>
    <row r="1283" spans="1:25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6">
        <f t="shared" ref="O1283:O1346" si="180">E1283/D1283*100</f>
        <v>110.71428571428572</v>
      </c>
      <c r="P1283" s="10">
        <f t="shared" ref="P1283:P1346" si="181">IFERROR(E1283/L1283,0)</f>
        <v>104.72972972972973</v>
      </c>
      <c r="Q1283" t="s">
        <v>8326</v>
      </c>
      <c r="R1283" t="s">
        <v>8327</v>
      </c>
      <c r="S1283" s="8">
        <f t="shared" ref="S1283:S1346" si="182">(((J1283/60)/60)/24)+DATE(1970,1,1)</f>
        <v>41463.743472222224</v>
      </c>
      <c r="T1283" s="8" t="str">
        <f t="shared" ref="T1283:T1346" si="183">TEXT(S1283,"MMM")</f>
        <v>Jul</v>
      </c>
      <c r="U1283" s="8" t="str">
        <f t="shared" ref="U1283:U1346" si="184">TEXT(S1283,"YYYY")</f>
        <v>2013</v>
      </c>
      <c r="V1283" s="8">
        <f t="shared" ref="V1283:V1346" si="185">(((I1283/60)/60)/24)+DATE(1970,1,1)</f>
        <v>41483.743472222224</v>
      </c>
      <c r="W1283" s="8" t="str">
        <f t="shared" ref="W1283:W1346" si="186">TEXT(V1283,"MMM")</f>
        <v>Jul</v>
      </c>
      <c r="X1283" s="8" t="str">
        <f t="shared" ref="X1283:X1346" si="187">TEXT(V1283,"YYYY")</f>
        <v>2013</v>
      </c>
      <c r="Y1283" s="7">
        <f t="shared" ref="Y1283:Y1346" si="188">DAY(V1283-S1283)</f>
        <v>20</v>
      </c>
    </row>
    <row r="1284" spans="1:25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6">
        <f t="shared" si="180"/>
        <v>123.61333333333333</v>
      </c>
      <c r="P1284" s="10">
        <f t="shared" si="181"/>
        <v>67.671532846715323</v>
      </c>
      <c r="Q1284" t="s">
        <v>8326</v>
      </c>
      <c r="R1284" t="s">
        <v>8327</v>
      </c>
      <c r="S1284" s="8">
        <f t="shared" si="182"/>
        <v>41586.475173611114</v>
      </c>
      <c r="T1284" s="8" t="str">
        <f t="shared" si="183"/>
        <v>Nov</v>
      </c>
      <c r="U1284" s="8" t="str">
        <f t="shared" si="184"/>
        <v>2013</v>
      </c>
      <c r="V1284" s="8">
        <f t="shared" si="185"/>
        <v>41617.207638888889</v>
      </c>
      <c r="W1284" s="8" t="str">
        <f t="shared" si="186"/>
        <v>Dec</v>
      </c>
      <c r="X1284" s="8" t="str">
        <f t="shared" si="187"/>
        <v>2013</v>
      </c>
      <c r="Y1284" s="7">
        <f t="shared" si="188"/>
        <v>30</v>
      </c>
    </row>
    <row r="1285" spans="1:25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6">
        <f t="shared" si="180"/>
        <v>211.05</v>
      </c>
      <c r="P1285" s="10">
        <f t="shared" si="181"/>
        <v>95.931818181818187</v>
      </c>
      <c r="Q1285" t="s">
        <v>8326</v>
      </c>
      <c r="R1285" t="s">
        <v>8327</v>
      </c>
      <c r="S1285" s="8">
        <f t="shared" si="182"/>
        <v>41320.717465277776</v>
      </c>
      <c r="T1285" s="8" t="str">
        <f t="shared" si="183"/>
        <v>Feb</v>
      </c>
      <c r="U1285" s="8" t="str">
        <f t="shared" si="184"/>
        <v>2013</v>
      </c>
      <c r="V1285" s="8">
        <f t="shared" si="185"/>
        <v>41344.166666666664</v>
      </c>
      <c r="W1285" s="8" t="str">
        <f t="shared" si="186"/>
        <v>Mar</v>
      </c>
      <c r="X1285" s="8" t="str">
        <f t="shared" si="187"/>
        <v>2013</v>
      </c>
      <c r="Y1285" s="7">
        <f t="shared" si="188"/>
        <v>23</v>
      </c>
    </row>
    <row r="1286" spans="1:25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6">
        <f t="shared" si="180"/>
        <v>101</v>
      </c>
      <c r="P1286" s="10">
        <f t="shared" si="181"/>
        <v>65.161290322580641</v>
      </c>
      <c r="Q1286" t="s">
        <v>8318</v>
      </c>
      <c r="R1286" t="s">
        <v>8319</v>
      </c>
      <c r="S1286" s="8">
        <f t="shared" si="182"/>
        <v>42712.23474537037</v>
      </c>
      <c r="T1286" s="8" t="str">
        <f t="shared" si="183"/>
        <v>Dec</v>
      </c>
      <c r="U1286" s="8" t="str">
        <f t="shared" si="184"/>
        <v>2016</v>
      </c>
      <c r="V1286" s="8">
        <f t="shared" si="185"/>
        <v>42735.707638888889</v>
      </c>
      <c r="W1286" s="8" t="str">
        <f t="shared" si="186"/>
        <v>Dec</v>
      </c>
      <c r="X1286" s="8" t="str">
        <f t="shared" si="187"/>
        <v>2016</v>
      </c>
      <c r="Y1286" s="7">
        <f t="shared" si="188"/>
        <v>23</v>
      </c>
    </row>
    <row r="1287" spans="1:25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6">
        <f t="shared" si="180"/>
        <v>101.64999999999999</v>
      </c>
      <c r="P1287" s="10">
        <f t="shared" si="181"/>
        <v>32.269841269841272</v>
      </c>
      <c r="Q1287" t="s">
        <v>8318</v>
      </c>
      <c r="R1287" t="s">
        <v>8319</v>
      </c>
      <c r="S1287" s="8">
        <f t="shared" si="182"/>
        <v>42160.583043981482</v>
      </c>
      <c r="T1287" s="8" t="str">
        <f t="shared" si="183"/>
        <v>Jun</v>
      </c>
      <c r="U1287" s="8" t="str">
        <f t="shared" si="184"/>
        <v>2015</v>
      </c>
      <c r="V1287" s="8">
        <f t="shared" si="185"/>
        <v>42175.583043981482</v>
      </c>
      <c r="W1287" s="8" t="str">
        <f t="shared" si="186"/>
        <v>Jun</v>
      </c>
      <c r="X1287" s="8" t="str">
        <f t="shared" si="187"/>
        <v>2015</v>
      </c>
      <c r="Y1287" s="7">
        <f t="shared" si="188"/>
        <v>15</v>
      </c>
    </row>
    <row r="1288" spans="1:25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6">
        <f t="shared" si="180"/>
        <v>108.33333333333333</v>
      </c>
      <c r="P1288" s="10">
        <f t="shared" si="181"/>
        <v>81.25</v>
      </c>
      <c r="Q1288" t="s">
        <v>8318</v>
      </c>
      <c r="R1288" t="s">
        <v>8319</v>
      </c>
      <c r="S1288" s="8">
        <f t="shared" si="182"/>
        <v>42039.384571759263</v>
      </c>
      <c r="T1288" s="8" t="str">
        <f t="shared" si="183"/>
        <v>Feb</v>
      </c>
      <c r="U1288" s="8" t="str">
        <f t="shared" si="184"/>
        <v>2015</v>
      </c>
      <c r="V1288" s="8">
        <f t="shared" si="185"/>
        <v>42052.583333333328</v>
      </c>
      <c r="W1288" s="8" t="str">
        <f t="shared" si="186"/>
        <v>Feb</v>
      </c>
      <c r="X1288" s="8" t="str">
        <f t="shared" si="187"/>
        <v>2015</v>
      </c>
      <c r="Y1288" s="7">
        <f t="shared" si="188"/>
        <v>13</v>
      </c>
    </row>
    <row r="1289" spans="1:25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6">
        <f t="shared" si="180"/>
        <v>242</v>
      </c>
      <c r="P1289" s="10">
        <f t="shared" si="181"/>
        <v>24.2</v>
      </c>
      <c r="Q1289" t="s">
        <v>8318</v>
      </c>
      <c r="R1289" t="s">
        <v>8319</v>
      </c>
      <c r="S1289" s="8">
        <f t="shared" si="182"/>
        <v>42107.621018518519</v>
      </c>
      <c r="T1289" s="8" t="str">
        <f t="shared" si="183"/>
        <v>Apr</v>
      </c>
      <c r="U1289" s="8" t="str">
        <f t="shared" si="184"/>
        <v>2015</v>
      </c>
      <c r="V1289" s="8">
        <f t="shared" si="185"/>
        <v>42167.621018518519</v>
      </c>
      <c r="W1289" s="8" t="str">
        <f t="shared" si="186"/>
        <v>Jun</v>
      </c>
      <c r="X1289" s="8" t="str">
        <f t="shared" si="187"/>
        <v>2015</v>
      </c>
      <c r="Y1289" s="7">
        <f t="shared" si="188"/>
        <v>29</v>
      </c>
    </row>
    <row r="1290" spans="1:25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6">
        <f t="shared" si="180"/>
        <v>100.44999999999999</v>
      </c>
      <c r="P1290" s="10">
        <f t="shared" si="181"/>
        <v>65.868852459016395</v>
      </c>
      <c r="Q1290" t="s">
        <v>8318</v>
      </c>
      <c r="R1290" t="s">
        <v>8319</v>
      </c>
      <c r="S1290" s="8">
        <f t="shared" si="182"/>
        <v>42561.154664351852</v>
      </c>
      <c r="T1290" s="8" t="str">
        <f t="shared" si="183"/>
        <v>Jul</v>
      </c>
      <c r="U1290" s="8" t="str">
        <f t="shared" si="184"/>
        <v>2016</v>
      </c>
      <c r="V1290" s="8">
        <f t="shared" si="185"/>
        <v>42592.166666666672</v>
      </c>
      <c r="W1290" s="8" t="str">
        <f t="shared" si="186"/>
        <v>Aug</v>
      </c>
      <c r="X1290" s="8" t="str">
        <f t="shared" si="187"/>
        <v>2016</v>
      </c>
      <c r="Y1290" s="7">
        <f t="shared" si="188"/>
        <v>31</v>
      </c>
    </row>
    <row r="1291" spans="1:25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6">
        <f t="shared" si="180"/>
        <v>125.06666666666666</v>
      </c>
      <c r="P1291" s="10">
        <f t="shared" si="181"/>
        <v>36.07692307692308</v>
      </c>
      <c r="Q1291" t="s">
        <v>8318</v>
      </c>
      <c r="R1291" t="s">
        <v>8319</v>
      </c>
      <c r="S1291" s="8">
        <f t="shared" si="182"/>
        <v>42709.134780092587</v>
      </c>
      <c r="T1291" s="8" t="str">
        <f t="shared" si="183"/>
        <v>Dec</v>
      </c>
      <c r="U1291" s="8" t="str">
        <f t="shared" si="184"/>
        <v>2016</v>
      </c>
      <c r="V1291" s="8">
        <f t="shared" si="185"/>
        <v>42739.134780092587</v>
      </c>
      <c r="W1291" s="8" t="str">
        <f t="shared" si="186"/>
        <v>Jan</v>
      </c>
      <c r="X1291" s="8" t="str">
        <f t="shared" si="187"/>
        <v>2017</v>
      </c>
      <c r="Y1291" s="7">
        <f t="shared" si="188"/>
        <v>30</v>
      </c>
    </row>
    <row r="1292" spans="1:25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6">
        <f t="shared" si="180"/>
        <v>108.57142857142857</v>
      </c>
      <c r="P1292" s="10">
        <f t="shared" si="181"/>
        <v>44.186046511627907</v>
      </c>
      <c r="Q1292" t="s">
        <v>8318</v>
      </c>
      <c r="R1292" t="s">
        <v>8319</v>
      </c>
      <c r="S1292" s="8">
        <f t="shared" si="182"/>
        <v>42086.614942129629</v>
      </c>
      <c r="T1292" s="8" t="str">
        <f t="shared" si="183"/>
        <v>Mar</v>
      </c>
      <c r="U1292" s="8" t="str">
        <f t="shared" si="184"/>
        <v>2015</v>
      </c>
      <c r="V1292" s="8">
        <f t="shared" si="185"/>
        <v>42117.290972222225</v>
      </c>
      <c r="W1292" s="8" t="str">
        <f t="shared" si="186"/>
        <v>Apr</v>
      </c>
      <c r="X1292" s="8" t="str">
        <f t="shared" si="187"/>
        <v>2015</v>
      </c>
      <c r="Y1292" s="7">
        <f t="shared" si="188"/>
        <v>30</v>
      </c>
    </row>
    <row r="1293" spans="1:25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6">
        <f t="shared" si="180"/>
        <v>145.70000000000002</v>
      </c>
      <c r="P1293" s="10">
        <f t="shared" si="181"/>
        <v>104.07142857142857</v>
      </c>
      <c r="Q1293" t="s">
        <v>8318</v>
      </c>
      <c r="R1293" t="s">
        <v>8319</v>
      </c>
      <c r="S1293" s="8">
        <f t="shared" si="182"/>
        <v>42064.652673611112</v>
      </c>
      <c r="T1293" s="8" t="str">
        <f t="shared" si="183"/>
        <v>Mar</v>
      </c>
      <c r="U1293" s="8" t="str">
        <f t="shared" si="184"/>
        <v>2015</v>
      </c>
      <c r="V1293" s="8">
        <f t="shared" si="185"/>
        <v>42101.291666666672</v>
      </c>
      <c r="W1293" s="8" t="str">
        <f t="shared" si="186"/>
        <v>Apr</v>
      </c>
      <c r="X1293" s="8" t="str">
        <f t="shared" si="187"/>
        <v>2015</v>
      </c>
      <c r="Y1293" s="7">
        <f t="shared" si="188"/>
        <v>5</v>
      </c>
    </row>
    <row r="1294" spans="1:25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6">
        <f t="shared" si="180"/>
        <v>110.00000000000001</v>
      </c>
      <c r="P1294" s="10">
        <f t="shared" si="181"/>
        <v>35.96153846153846</v>
      </c>
      <c r="Q1294" t="s">
        <v>8318</v>
      </c>
      <c r="R1294" t="s">
        <v>8319</v>
      </c>
      <c r="S1294" s="8">
        <f t="shared" si="182"/>
        <v>42256.764212962968</v>
      </c>
      <c r="T1294" s="8" t="str">
        <f t="shared" si="183"/>
        <v>Sep</v>
      </c>
      <c r="U1294" s="8" t="str">
        <f t="shared" si="184"/>
        <v>2015</v>
      </c>
      <c r="V1294" s="8">
        <f t="shared" si="185"/>
        <v>42283.957638888889</v>
      </c>
      <c r="W1294" s="8" t="str">
        <f t="shared" si="186"/>
        <v>Oct</v>
      </c>
      <c r="X1294" s="8" t="str">
        <f t="shared" si="187"/>
        <v>2015</v>
      </c>
      <c r="Y1294" s="7">
        <f t="shared" si="188"/>
        <v>27</v>
      </c>
    </row>
    <row r="1295" spans="1:25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6">
        <f t="shared" si="180"/>
        <v>102.23333333333333</v>
      </c>
      <c r="P1295" s="10">
        <f t="shared" si="181"/>
        <v>127.79166666666667</v>
      </c>
      <c r="Q1295" t="s">
        <v>8318</v>
      </c>
      <c r="R1295" t="s">
        <v>8319</v>
      </c>
      <c r="S1295" s="8">
        <f t="shared" si="182"/>
        <v>42292.701053240744</v>
      </c>
      <c r="T1295" s="8" t="str">
        <f t="shared" si="183"/>
        <v>Oct</v>
      </c>
      <c r="U1295" s="8" t="str">
        <f t="shared" si="184"/>
        <v>2015</v>
      </c>
      <c r="V1295" s="8">
        <f t="shared" si="185"/>
        <v>42322.742719907401</v>
      </c>
      <c r="W1295" s="8" t="str">
        <f t="shared" si="186"/>
        <v>Nov</v>
      </c>
      <c r="X1295" s="8" t="str">
        <f t="shared" si="187"/>
        <v>2015</v>
      </c>
      <c r="Y1295" s="7">
        <f t="shared" si="188"/>
        <v>30</v>
      </c>
    </row>
    <row r="1296" spans="1:25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6">
        <f t="shared" si="180"/>
        <v>122</v>
      </c>
      <c r="P1296" s="10">
        <f t="shared" si="181"/>
        <v>27.727272727272727</v>
      </c>
      <c r="Q1296" t="s">
        <v>8318</v>
      </c>
      <c r="R1296" t="s">
        <v>8319</v>
      </c>
      <c r="S1296" s="8">
        <f t="shared" si="182"/>
        <v>42278.453668981485</v>
      </c>
      <c r="T1296" s="8" t="str">
        <f t="shared" si="183"/>
        <v>Oct</v>
      </c>
      <c r="U1296" s="8" t="str">
        <f t="shared" si="184"/>
        <v>2015</v>
      </c>
      <c r="V1296" s="8">
        <f t="shared" si="185"/>
        <v>42296.458333333328</v>
      </c>
      <c r="W1296" s="8" t="str">
        <f t="shared" si="186"/>
        <v>Oct</v>
      </c>
      <c r="X1296" s="8" t="str">
        <f t="shared" si="187"/>
        <v>2015</v>
      </c>
      <c r="Y1296" s="7">
        <f t="shared" si="188"/>
        <v>18</v>
      </c>
    </row>
    <row r="1297" spans="1:25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6">
        <f t="shared" si="180"/>
        <v>101.96000000000001</v>
      </c>
      <c r="P1297" s="10">
        <f t="shared" si="181"/>
        <v>39.828125</v>
      </c>
      <c r="Q1297" t="s">
        <v>8318</v>
      </c>
      <c r="R1297" t="s">
        <v>8319</v>
      </c>
      <c r="S1297" s="8">
        <f t="shared" si="182"/>
        <v>42184.572881944448</v>
      </c>
      <c r="T1297" s="8" t="str">
        <f t="shared" si="183"/>
        <v>Jun</v>
      </c>
      <c r="U1297" s="8" t="str">
        <f t="shared" si="184"/>
        <v>2015</v>
      </c>
      <c r="V1297" s="8">
        <f t="shared" si="185"/>
        <v>42214.708333333328</v>
      </c>
      <c r="W1297" s="8" t="str">
        <f t="shared" si="186"/>
        <v>Jul</v>
      </c>
      <c r="X1297" s="8" t="str">
        <f t="shared" si="187"/>
        <v>2015</v>
      </c>
      <c r="Y1297" s="7">
        <f t="shared" si="188"/>
        <v>30</v>
      </c>
    </row>
    <row r="1298" spans="1:25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6">
        <f t="shared" si="180"/>
        <v>141.1764705882353</v>
      </c>
      <c r="P1298" s="10">
        <f t="shared" si="181"/>
        <v>52.173913043478258</v>
      </c>
      <c r="Q1298" t="s">
        <v>8318</v>
      </c>
      <c r="R1298" t="s">
        <v>8319</v>
      </c>
      <c r="S1298" s="8">
        <f t="shared" si="182"/>
        <v>42423.050613425927</v>
      </c>
      <c r="T1298" s="8" t="str">
        <f t="shared" si="183"/>
        <v>Feb</v>
      </c>
      <c r="U1298" s="8" t="str">
        <f t="shared" si="184"/>
        <v>2016</v>
      </c>
      <c r="V1298" s="8">
        <f t="shared" si="185"/>
        <v>42443.008946759262</v>
      </c>
      <c r="W1298" s="8" t="str">
        <f t="shared" si="186"/>
        <v>Mar</v>
      </c>
      <c r="X1298" s="8" t="str">
        <f t="shared" si="187"/>
        <v>2016</v>
      </c>
      <c r="Y1298" s="7">
        <f t="shared" si="188"/>
        <v>19</v>
      </c>
    </row>
    <row r="1299" spans="1:25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6">
        <f t="shared" si="180"/>
        <v>109.52500000000001</v>
      </c>
      <c r="P1299" s="10">
        <f t="shared" si="181"/>
        <v>92.037815126050418</v>
      </c>
      <c r="Q1299" t="s">
        <v>8318</v>
      </c>
      <c r="R1299" t="s">
        <v>8319</v>
      </c>
      <c r="S1299" s="8">
        <f t="shared" si="182"/>
        <v>42461.747199074074</v>
      </c>
      <c r="T1299" s="8" t="str">
        <f t="shared" si="183"/>
        <v>Apr</v>
      </c>
      <c r="U1299" s="8" t="str">
        <f t="shared" si="184"/>
        <v>2016</v>
      </c>
      <c r="V1299" s="8">
        <f t="shared" si="185"/>
        <v>42491.747199074074</v>
      </c>
      <c r="W1299" s="8" t="str">
        <f t="shared" si="186"/>
        <v>May</v>
      </c>
      <c r="X1299" s="8" t="str">
        <f t="shared" si="187"/>
        <v>2016</v>
      </c>
      <c r="Y1299" s="7">
        <f t="shared" si="188"/>
        <v>30</v>
      </c>
    </row>
    <row r="1300" spans="1:25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6">
        <f t="shared" si="180"/>
        <v>104.65</v>
      </c>
      <c r="P1300" s="10">
        <f t="shared" si="181"/>
        <v>63.424242424242422</v>
      </c>
      <c r="Q1300" t="s">
        <v>8318</v>
      </c>
      <c r="R1300" t="s">
        <v>8319</v>
      </c>
      <c r="S1300" s="8">
        <f t="shared" si="182"/>
        <v>42458.680925925932</v>
      </c>
      <c r="T1300" s="8" t="str">
        <f t="shared" si="183"/>
        <v>Mar</v>
      </c>
      <c r="U1300" s="8" t="str">
        <f t="shared" si="184"/>
        <v>2016</v>
      </c>
      <c r="V1300" s="8">
        <f t="shared" si="185"/>
        <v>42488.680925925932</v>
      </c>
      <c r="W1300" s="8" t="str">
        <f t="shared" si="186"/>
        <v>Apr</v>
      </c>
      <c r="X1300" s="8" t="str">
        <f t="shared" si="187"/>
        <v>2016</v>
      </c>
      <c r="Y1300" s="7">
        <f t="shared" si="188"/>
        <v>30</v>
      </c>
    </row>
    <row r="1301" spans="1:25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6">
        <f t="shared" si="180"/>
        <v>124</v>
      </c>
      <c r="P1301" s="10">
        <f t="shared" si="181"/>
        <v>135.625</v>
      </c>
      <c r="Q1301" t="s">
        <v>8318</v>
      </c>
      <c r="R1301" t="s">
        <v>8319</v>
      </c>
      <c r="S1301" s="8">
        <f t="shared" si="182"/>
        <v>42169.814340277779</v>
      </c>
      <c r="T1301" s="8" t="str">
        <f t="shared" si="183"/>
        <v>Jun</v>
      </c>
      <c r="U1301" s="8" t="str">
        <f t="shared" si="184"/>
        <v>2015</v>
      </c>
      <c r="V1301" s="8">
        <f t="shared" si="185"/>
        <v>42199.814340277779</v>
      </c>
      <c r="W1301" s="8" t="str">
        <f t="shared" si="186"/>
        <v>Jul</v>
      </c>
      <c r="X1301" s="8" t="str">
        <f t="shared" si="187"/>
        <v>2015</v>
      </c>
      <c r="Y1301" s="7">
        <f t="shared" si="188"/>
        <v>30</v>
      </c>
    </row>
    <row r="1302" spans="1:25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6">
        <f t="shared" si="180"/>
        <v>135</v>
      </c>
      <c r="P1302" s="10">
        <f t="shared" si="181"/>
        <v>168.75</v>
      </c>
      <c r="Q1302" t="s">
        <v>8318</v>
      </c>
      <c r="R1302" t="s">
        <v>8319</v>
      </c>
      <c r="S1302" s="8">
        <f t="shared" si="182"/>
        <v>42483.675208333334</v>
      </c>
      <c r="T1302" s="8" t="str">
        <f t="shared" si="183"/>
        <v>Apr</v>
      </c>
      <c r="U1302" s="8" t="str">
        <f t="shared" si="184"/>
        <v>2016</v>
      </c>
      <c r="V1302" s="8">
        <f t="shared" si="185"/>
        <v>42522.789583333331</v>
      </c>
      <c r="W1302" s="8" t="str">
        <f t="shared" si="186"/>
        <v>Jun</v>
      </c>
      <c r="X1302" s="8" t="str">
        <f t="shared" si="187"/>
        <v>2016</v>
      </c>
      <c r="Y1302" s="7">
        <f t="shared" si="188"/>
        <v>8</v>
      </c>
    </row>
    <row r="1303" spans="1:25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6">
        <f t="shared" si="180"/>
        <v>102.75000000000001</v>
      </c>
      <c r="P1303" s="10">
        <f t="shared" si="181"/>
        <v>70.862068965517238</v>
      </c>
      <c r="Q1303" t="s">
        <v>8318</v>
      </c>
      <c r="R1303" t="s">
        <v>8319</v>
      </c>
      <c r="S1303" s="8">
        <f t="shared" si="182"/>
        <v>42195.749745370369</v>
      </c>
      <c r="T1303" s="8" t="str">
        <f t="shared" si="183"/>
        <v>Jul</v>
      </c>
      <c r="U1303" s="8" t="str">
        <f t="shared" si="184"/>
        <v>2015</v>
      </c>
      <c r="V1303" s="8">
        <f t="shared" si="185"/>
        <v>42206.125</v>
      </c>
      <c r="W1303" s="8" t="str">
        <f t="shared" si="186"/>
        <v>Jul</v>
      </c>
      <c r="X1303" s="8" t="str">
        <f t="shared" si="187"/>
        <v>2015</v>
      </c>
      <c r="Y1303" s="7">
        <f t="shared" si="188"/>
        <v>10</v>
      </c>
    </row>
    <row r="1304" spans="1:25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6">
        <f t="shared" si="180"/>
        <v>100</v>
      </c>
      <c r="P1304" s="10">
        <f t="shared" si="181"/>
        <v>50</v>
      </c>
      <c r="Q1304" t="s">
        <v>8318</v>
      </c>
      <c r="R1304" t="s">
        <v>8319</v>
      </c>
      <c r="S1304" s="8">
        <f t="shared" si="182"/>
        <v>42675.057997685188</v>
      </c>
      <c r="T1304" s="8" t="str">
        <f t="shared" si="183"/>
        <v>Nov</v>
      </c>
      <c r="U1304" s="8" t="str">
        <f t="shared" si="184"/>
        <v>2016</v>
      </c>
      <c r="V1304" s="8">
        <f t="shared" si="185"/>
        <v>42705.099664351852</v>
      </c>
      <c r="W1304" s="8" t="str">
        <f t="shared" si="186"/>
        <v>Dec</v>
      </c>
      <c r="X1304" s="8" t="str">
        <f t="shared" si="187"/>
        <v>2016</v>
      </c>
      <c r="Y1304" s="7">
        <f t="shared" si="188"/>
        <v>30</v>
      </c>
    </row>
    <row r="1305" spans="1:25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6">
        <f t="shared" si="180"/>
        <v>130.26085714285716</v>
      </c>
      <c r="P1305" s="10">
        <f t="shared" si="181"/>
        <v>42.214166666666671</v>
      </c>
      <c r="Q1305" t="s">
        <v>8318</v>
      </c>
      <c r="R1305" t="s">
        <v>8319</v>
      </c>
      <c r="S1305" s="8">
        <f t="shared" si="182"/>
        <v>42566.441203703704</v>
      </c>
      <c r="T1305" s="8" t="str">
        <f t="shared" si="183"/>
        <v>Jul</v>
      </c>
      <c r="U1305" s="8" t="str">
        <f t="shared" si="184"/>
        <v>2016</v>
      </c>
      <c r="V1305" s="8">
        <f t="shared" si="185"/>
        <v>42582.458333333328</v>
      </c>
      <c r="W1305" s="8" t="str">
        <f t="shared" si="186"/>
        <v>Jul</v>
      </c>
      <c r="X1305" s="8" t="str">
        <f t="shared" si="187"/>
        <v>2016</v>
      </c>
      <c r="Y1305" s="7">
        <f t="shared" si="188"/>
        <v>16</v>
      </c>
    </row>
    <row r="1306" spans="1:25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6">
        <f t="shared" si="180"/>
        <v>39.627499999999998</v>
      </c>
      <c r="P1306" s="10">
        <f t="shared" si="181"/>
        <v>152.41346153846155</v>
      </c>
      <c r="Q1306" t="s">
        <v>8320</v>
      </c>
      <c r="R1306" t="s">
        <v>8322</v>
      </c>
      <c r="S1306" s="8">
        <f t="shared" si="182"/>
        <v>42747.194502314815</v>
      </c>
      <c r="T1306" s="8" t="str">
        <f t="shared" si="183"/>
        <v>Jan</v>
      </c>
      <c r="U1306" s="8" t="str">
        <f t="shared" si="184"/>
        <v>2017</v>
      </c>
      <c r="V1306" s="8">
        <f t="shared" si="185"/>
        <v>42807.152835648143</v>
      </c>
      <c r="W1306" s="8" t="str">
        <f t="shared" si="186"/>
        <v>Mar</v>
      </c>
      <c r="X1306" s="8" t="str">
        <f t="shared" si="187"/>
        <v>2017</v>
      </c>
      <c r="Y1306" s="7">
        <f t="shared" si="188"/>
        <v>28</v>
      </c>
    </row>
    <row r="1307" spans="1:25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6">
        <f t="shared" si="180"/>
        <v>25.976666666666663</v>
      </c>
      <c r="P1307" s="10">
        <f t="shared" si="181"/>
        <v>90.616279069767444</v>
      </c>
      <c r="Q1307" t="s">
        <v>8320</v>
      </c>
      <c r="R1307" t="s">
        <v>8322</v>
      </c>
      <c r="S1307" s="8">
        <f t="shared" si="182"/>
        <v>42543.665601851855</v>
      </c>
      <c r="T1307" s="8" t="str">
        <f t="shared" si="183"/>
        <v>Jun</v>
      </c>
      <c r="U1307" s="8" t="str">
        <f t="shared" si="184"/>
        <v>2016</v>
      </c>
      <c r="V1307" s="8">
        <f t="shared" si="185"/>
        <v>42572.729166666672</v>
      </c>
      <c r="W1307" s="8" t="str">
        <f t="shared" si="186"/>
        <v>Jul</v>
      </c>
      <c r="X1307" s="8" t="str">
        <f t="shared" si="187"/>
        <v>2016</v>
      </c>
      <c r="Y1307" s="7">
        <f t="shared" si="188"/>
        <v>29</v>
      </c>
    </row>
    <row r="1308" spans="1:25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6">
        <f t="shared" si="180"/>
        <v>65.24636363636364</v>
      </c>
      <c r="P1308" s="10">
        <f t="shared" si="181"/>
        <v>201.60393258426967</v>
      </c>
      <c r="Q1308" t="s">
        <v>8320</v>
      </c>
      <c r="R1308" t="s">
        <v>8322</v>
      </c>
      <c r="S1308" s="8">
        <f t="shared" si="182"/>
        <v>41947.457569444443</v>
      </c>
      <c r="T1308" s="8" t="str">
        <f t="shared" si="183"/>
        <v>Nov</v>
      </c>
      <c r="U1308" s="8" t="str">
        <f t="shared" si="184"/>
        <v>2014</v>
      </c>
      <c r="V1308" s="8">
        <f t="shared" si="185"/>
        <v>41977.457569444443</v>
      </c>
      <c r="W1308" s="8" t="str">
        <f t="shared" si="186"/>
        <v>Dec</v>
      </c>
      <c r="X1308" s="8" t="str">
        <f t="shared" si="187"/>
        <v>2014</v>
      </c>
      <c r="Y1308" s="7">
        <f t="shared" si="188"/>
        <v>30</v>
      </c>
    </row>
    <row r="1309" spans="1:25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6">
        <f t="shared" si="180"/>
        <v>11.514000000000001</v>
      </c>
      <c r="P1309" s="10">
        <f t="shared" si="181"/>
        <v>127.93333333333334</v>
      </c>
      <c r="Q1309" t="s">
        <v>8320</v>
      </c>
      <c r="R1309" t="s">
        <v>8322</v>
      </c>
      <c r="S1309" s="8">
        <f t="shared" si="182"/>
        <v>42387.503229166665</v>
      </c>
      <c r="T1309" s="8" t="str">
        <f t="shared" si="183"/>
        <v>Jan</v>
      </c>
      <c r="U1309" s="8" t="str">
        <f t="shared" si="184"/>
        <v>2016</v>
      </c>
      <c r="V1309" s="8">
        <f t="shared" si="185"/>
        <v>42417.503229166665</v>
      </c>
      <c r="W1309" s="8" t="str">
        <f t="shared" si="186"/>
        <v>Feb</v>
      </c>
      <c r="X1309" s="8" t="str">
        <f t="shared" si="187"/>
        <v>2016</v>
      </c>
      <c r="Y1309" s="7">
        <f t="shared" si="188"/>
        <v>30</v>
      </c>
    </row>
    <row r="1310" spans="1:25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6">
        <f t="shared" si="180"/>
        <v>11.360000000000001</v>
      </c>
      <c r="P1310" s="10">
        <f t="shared" si="181"/>
        <v>29.894736842105264</v>
      </c>
      <c r="Q1310" t="s">
        <v>8320</v>
      </c>
      <c r="R1310" t="s">
        <v>8322</v>
      </c>
      <c r="S1310" s="8">
        <f t="shared" si="182"/>
        <v>42611.613564814819</v>
      </c>
      <c r="T1310" s="8" t="str">
        <f t="shared" si="183"/>
        <v>Aug</v>
      </c>
      <c r="U1310" s="8" t="str">
        <f t="shared" si="184"/>
        <v>2016</v>
      </c>
      <c r="V1310" s="8">
        <f t="shared" si="185"/>
        <v>42651.613564814819</v>
      </c>
      <c r="W1310" s="8" t="str">
        <f t="shared" si="186"/>
        <v>Oct</v>
      </c>
      <c r="X1310" s="8" t="str">
        <f t="shared" si="187"/>
        <v>2016</v>
      </c>
      <c r="Y1310" s="7">
        <f t="shared" si="188"/>
        <v>9</v>
      </c>
    </row>
    <row r="1311" spans="1:25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6">
        <f t="shared" si="180"/>
        <v>111.99130434782609</v>
      </c>
      <c r="P1311" s="10">
        <f t="shared" si="181"/>
        <v>367.97142857142859</v>
      </c>
      <c r="Q1311" t="s">
        <v>8320</v>
      </c>
      <c r="R1311" t="s">
        <v>8322</v>
      </c>
      <c r="S1311" s="8">
        <f t="shared" si="182"/>
        <v>42257.882731481484</v>
      </c>
      <c r="T1311" s="8" t="str">
        <f t="shared" si="183"/>
        <v>Sep</v>
      </c>
      <c r="U1311" s="8" t="str">
        <f t="shared" si="184"/>
        <v>2015</v>
      </c>
      <c r="V1311" s="8">
        <f t="shared" si="185"/>
        <v>42292.882731481484</v>
      </c>
      <c r="W1311" s="8" t="str">
        <f t="shared" si="186"/>
        <v>Oct</v>
      </c>
      <c r="X1311" s="8" t="str">
        <f t="shared" si="187"/>
        <v>2015</v>
      </c>
      <c r="Y1311" s="7">
        <f t="shared" si="188"/>
        <v>4</v>
      </c>
    </row>
    <row r="1312" spans="1:25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6">
        <f t="shared" si="180"/>
        <v>15.5</v>
      </c>
      <c r="P1312" s="10">
        <f t="shared" si="181"/>
        <v>129.16666666666666</v>
      </c>
      <c r="Q1312" t="s">
        <v>8320</v>
      </c>
      <c r="R1312" t="s">
        <v>8322</v>
      </c>
      <c r="S1312" s="8">
        <f t="shared" si="182"/>
        <v>42556.667245370365</v>
      </c>
      <c r="T1312" s="8" t="str">
        <f t="shared" si="183"/>
        <v>Jul</v>
      </c>
      <c r="U1312" s="8" t="str">
        <f t="shared" si="184"/>
        <v>2016</v>
      </c>
      <c r="V1312" s="8">
        <f t="shared" si="185"/>
        <v>42601.667245370365</v>
      </c>
      <c r="W1312" s="8" t="str">
        <f t="shared" si="186"/>
        <v>Aug</v>
      </c>
      <c r="X1312" s="8" t="str">
        <f t="shared" si="187"/>
        <v>2016</v>
      </c>
      <c r="Y1312" s="7">
        <f t="shared" si="188"/>
        <v>14</v>
      </c>
    </row>
    <row r="1313" spans="1:25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6">
        <f t="shared" si="180"/>
        <v>32.027999999999999</v>
      </c>
      <c r="P1313" s="10">
        <f t="shared" si="181"/>
        <v>800.7</v>
      </c>
      <c r="Q1313" t="s">
        <v>8320</v>
      </c>
      <c r="R1313" t="s">
        <v>8322</v>
      </c>
      <c r="S1313" s="8">
        <f t="shared" si="182"/>
        <v>42669.802303240736</v>
      </c>
      <c r="T1313" s="8" t="str">
        <f t="shared" si="183"/>
        <v>Oct</v>
      </c>
      <c r="U1313" s="8" t="str">
        <f t="shared" si="184"/>
        <v>2016</v>
      </c>
      <c r="V1313" s="8">
        <f t="shared" si="185"/>
        <v>42704.843969907408</v>
      </c>
      <c r="W1313" s="8" t="str">
        <f t="shared" si="186"/>
        <v>Nov</v>
      </c>
      <c r="X1313" s="8" t="str">
        <f t="shared" si="187"/>
        <v>2016</v>
      </c>
      <c r="Y1313" s="7">
        <f t="shared" si="188"/>
        <v>4</v>
      </c>
    </row>
    <row r="1314" spans="1:25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6">
        <f t="shared" si="180"/>
        <v>0.60869565217391308</v>
      </c>
      <c r="P1314" s="10">
        <f t="shared" si="181"/>
        <v>28</v>
      </c>
      <c r="Q1314" t="s">
        <v>8320</v>
      </c>
      <c r="R1314" t="s">
        <v>8322</v>
      </c>
      <c r="S1314" s="8">
        <f t="shared" si="182"/>
        <v>42082.702800925923</v>
      </c>
      <c r="T1314" s="8" t="str">
        <f t="shared" si="183"/>
        <v>Mar</v>
      </c>
      <c r="U1314" s="8" t="str">
        <f t="shared" si="184"/>
        <v>2015</v>
      </c>
      <c r="V1314" s="8">
        <f t="shared" si="185"/>
        <v>42112.702800925923</v>
      </c>
      <c r="W1314" s="8" t="str">
        <f t="shared" si="186"/>
        <v>Apr</v>
      </c>
      <c r="X1314" s="8" t="str">
        <f t="shared" si="187"/>
        <v>2015</v>
      </c>
      <c r="Y1314" s="7">
        <f t="shared" si="188"/>
        <v>30</v>
      </c>
    </row>
    <row r="1315" spans="1:25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6">
        <f t="shared" si="180"/>
        <v>31.114999999999998</v>
      </c>
      <c r="P1315" s="10">
        <f t="shared" si="181"/>
        <v>102.01639344262296</v>
      </c>
      <c r="Q1315" t="s">
        <v>8320</v>
      </c>
      <c r="R1315" t="s">
        <v>8322</v>
      </c>
      <c r="S1315" s="8">
        <f t="shared" si="182"/>
        <v>42402.709652777776</v>
      </c>
      <c r="T1315" s="8" t="str">
        <f t="shared" si="183"/>
        <v>Feb</v>
      </c>
      <c r="U1315" s="8" t="str">
        <f t="shared" si="184"/>
        <v>2016</v>
      </c>
      <c r="V1315" s="8">
        <f t="shared" si="185"/>
        <v>42432.709652777776</v>
      </c>
      <c r="W1315" s="8" t="str">
        <f t="shared" si="186"/>
        <v>Mar</v>
      </c>
      <c r="X1315" s="8" t="str">
        <f t="shared" si="187"/>
        <v>2016</v>
      </c>
      <c r="Y1315" s="7">
        <f t="shared" si="188"/>
        <v>30</v>
      </c>
    </row>
    <row r="1316" spans="1:25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6">
        <f t="shared" si="180"/>
        <v>1.1266666666666667</v>
      </c>
      <c r="P1316" s="10">
        <f t="shared" si="181"/>
        <v>184.36363636363637</v>
      </c>
      <c r="Q1316" t="s">
        <v>8320</v>
      </c>
      <c r="R1316" t="s">
        <v>8322</v>
      </c>
      <c r="S1316" s="8">
        <f t="shared" si="182"/>
        <v>42604.669675925921</v>
      </c>
      <c r="T1316" s="8" t="str">
        <f t="shared" si="183"/>
        <v>Aug</v>
      </c>
      <c r="U1316" s="8" t="str">
        <f t="shared" si="184"/>
        <v>2016</v>
      </c>
      <c r="V1316" s="8">
        <f t="shared" si="185"/>
        <v>42664.669675925921</v>
      </c>
      <c r="W1316" s="8" t="str">
        <f t="shared" si="186"/>
        <v>Oct</v>
      </c>
      <c r="X1316" s="8" t="str">
        <f t="shared" si="187"/>
        <v>2016</v>
      </c>
      <c r="Y1316" s="7">
        <f t="shared" si="188"/>
        <v>29</v>
      </c>
    </row>
    <row r="1317" spans="1:25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6">
        <f t="shared" si="180"/>
        <v>40.404000000000003</v>
      </c>
      <c r="P1317" s="10">
        <f t="shared" si="181"/>
        <v>162.91935483870967</v>
      </c>
      <c r="Q1317" t="s">
        <v>8320</v>
      </c>
      <c r="R1317" t="s">
        <v>8322</v>
      </c>
      <c r="S1317" s="8">
        <f t="shared" si="182"/>
        <v>42278.498240740737</v>
      </c>
      <c r="T1317" s="8" t="str">
        <f t="shared" si="183"/>
        <v>Oct</v>
      </c>
      <c r="U1317" s="8" t="str">
        <f t="shared" si="184"/>
        <v>2015</v>
      </c>
      <c r="V1317" s="8">
        <f t="shared" si="185"/>
        <v>42314.041666666672</v>
      </c>
      <c r="W1317" s="8" t="str">
        <f t="shared" si="186"/>
        <v>Nov</v>
      </c>
      <c r="X1317" s="8" t="str">
        <f t="shared" si="187"/>
        <v>2015</v>
      </c>
      <c r="Y1317" s="7">
        <f t="shared" si="188"/>
        <v>4</v>
      </c>
    </row>
    <row r="1318" spans="1:25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6">
        <f t="shared" si="180"/>
        <v>1.3333333333333333E-3</v>
      </c>
      <c r="P1318" s="10">
        <f t="shared" si="181"/>
        <v>1</v>
      </c>
      <c r="Q1318" t="s">
        <v>8320</v>
      </c>
      <c r="R1318" t="s">
        <v>8322</v>
      </c>
      <c r="S1318" s="8">
        <f t="shared" si="182"/>
        <v>42393.961909722217</v>
      </c>
      <c r="T1318" s="8" t="str">
        <f t="shared" si="183"/>
        <v>Jan</v>
      </c>
      <c r="U1318" s="8" t="str">
        <f t="shared" si="184"/>
        <v>2016</v>
      </c>
      <c r="V1318" s="8">
        <f t="shared" si="185"/>
        <v>42428.961909722217</v>
      </c>
      <c r="W1318" s="8" t="str">
        <f t="shared" si="186"/>
        <v>Feb</v>
      </c>
      <c r="X1318" s="8" t="str">
        <f t="shared" si="187"/>
        <v>2016</v>
      </c>
      <c r="Y1318" s="7">
        <f t="shared" si="188"/>
        <v>4</v>
      </c>
    </row>
    <row r="1319" spans="1:25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6">
        <f t="shared" si="180"/>
        <v>5.7334999999999994</v>
      </c>
      <c r="P1319" s="10">
        <f t="shared" si="181"/>
        <v>603.52631578947364</v>
      </c>
      <c r="Q1319" t="s">
        <v>8320</v>
      </c>
      <c r="R1319" t="s">
        <v>8322</v>
      </c>
      <c r="S1319" s="8">
        <f t="shared" si="182"/>
        <v>42520.235486111109</v>
      </c>
      <c r="T1319" s="8" t="str">
        <f t="shared" si="183"/>
        <v>May</v>
      </c>
      <c r="U1319" s="8" t="str">
        <f t="shared" si="184"/>
        <v>2016</v>
      </c>
      <c r="V1319" s="8">
        <f t="shared" si="185"/>
        <v>42572.583333333328</v>
      </c>
      <c r="W1319" s="8" t="str">
        <f t="shared" si="186"/>
        <v>Jul</v>
      </c>
      <c r="X1319" s="8" t="str">
        <f t="shared" si="187"/>
        <v>2016</v>
      </c>
      <c r="Y1319" s="7">
        <f t="shared" si="188"/>
        <v>21</v>
      </c>
    </row>
    <row r="1320" spans="1:25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6">
        <f t="shared" si="180"/>
        <v>15.324999999999999</v>
      </c>
      <c r="P1320" s="10">
        <f t="shared" si="181"/>
        <v>45.407407407407405</v>
      </c>
      <c r="Q1320" t="s">
        <v>8320</v>
      </c>
      <c r="R1320" t="s">
        <v>8322</v>
      </c>
      <c r="S1320" s="8">
        <f t="shared" si="182"/>
        <v>41985.043657407412</v>
      </c>
      <c r="T1320" s="8" t="str">
        <f t="shared" si="183"/>
        <v>Dec</v>
      </c>
      <c r="U1320" s="8" t="str">
        <f t="shared" si="184"/>
        <v>2014</v>
      </c>
      <c r="V1320" s="8">
        <f t="shared" si="185"/>
        <v>42015.043657407412</v>
      </c>
      <c r="W1320" s="8" t="str">
        <f t="shared" si="186"/>
        <v>Jan</v>
      </c>
      <c r="X1320" s="8" t="str">
        <f t="shared" si="187"/>
        <v>2015</v>
      </c>
      <c r="Y1320" s="7">
        <f t="shared" si="188"/>
        <v>30</v>
      </c>
    </row>
    <row r="1321" spans="1:25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6">
        <f t="shared" si="180"/>
        <v>15.103448275862069</v>
      </c>
      <c r="P1321" s="10">
        <f t="shared" si="181"/>
        <v>97.333333333333329</v>
      </c>
      <c r="Q1321" t="s">
        <v>8320</v>
      </c>
      <c r="R1321" t="s">
        <v>8322</v>
      </c>
      <c r="S1321" s="8">
        <f t="shared" si="182"/>
        <v>41816.812094907407</v>
      </c>
      <c r="T1321" s="8" t="str">
        <f t="shared" si="183"/>
        <v>Jun</v>
      </c>
      <c r="U1321" s="8" t="str">
        <f t="shared" si="184"/>
        <v>2014</v>
      </c>
      <c r="V1321" s="8">
        <f t="shared" si="185"/>
        <v>41831.666666666664</v>
      </c>
      <c r="W1321" s="8" t="str">
        <f t="shared" si="186"/>
        <v>Jul</v>
      </c>
      <c r="X1321" s="8" t="str">
        <f t="shared" si="187"/>
        <v>2014</v>
      </c>
      <c r="Y1321" s="7">
        <f t="shared" si="188"/>
        <v>14</v>
      </c>
    </row>
    <row r="1322" spans="1:25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6">
        <f t="shared" si="180"/>
        <v>0.503</v>
      </c>
      <c r="P1322" s="10">
        <f t="shared" si="181"/>
        <v>167.66666666666666</v>
      </c>
      <c r="Q1322" t="s">
        <v>8320</v>
      </c>
      <c r="R1322" t="s">
        <v>8322</v>
      </c>
      <c r="S1322" s="8">
        <f t="shared" si="182"/>
        <v>42705.690347222218</v>
      </c>
      <c r="T1322" s="8" t="str">
        <f t="shared" si="183"/>
        <v>Dec</v>
      </c>
      <c r="U1322" s="8" t="str">
        <f t="shared" si="184"/>
        <v>2016</v>
      </c>
      <c r="V1322" s="8">
        <f t="shared" si="185"/>
        <v>42734.958333333328</v>
      </c>
      <c r="W1322" s="8" t="str">
        <f t="shared" si="186"/>
        <v>Dec</v>
      </c>
      <c r="X1322" s="8" t="str">
        <f t="shared" si="187"/>
        <v>2016</v>
      </c>
      <c r="Y1322" s="7">
        <f t="shared" si="188"/>
        <v>29</v>
      </c>
    </row>
    <row r="1323" spans="1:25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6">
        <f t="shared" si="180"/>
        <v>1.3028138528138529</v>
      </c>
      <c r="P1323" s="10">
        <f t="shared" si="181"/>
        <v>859.85714285714289</v>
      </c>
      <c r="Q1323" t="s">
        <v>8320</v>
      </c>
      <c r="R1323" t="s">
        <v>8322</v>
      </c>
      <c r="S1323" s="8">
        <f t="shared" si="182"/>
        <v>42697.74927083333</v>
      </c>
      <c r="T1323" s="8" t="str">
        <f t="shared" si="183"/>
        <v>Nov</v>
      </c>
      <c r="U1323" s="8" t="str">
        <f t="shared" si="184"/>
        <v>2016</v>
      </c>
      <c r="V1323" s="8">
        <f t="shared" si="185"/>
        <v>42727.74927083333</v>
      </c>
      <c r="W1323" s="8" t="str">
        <f t="shared" si="186"/>
        <v>Dec</v>
      </c>
      <c r="X1323" s="8" t="str">
        <f t="shared" si="187"/>
        <v>2016</v>
      </c>
      <c r="Y1323" s="7">
        <f t="shared" si="188"/>
        <v>30</v>
      </c>
    </row>
    <row r="1324" spans="1:25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6">
        <f t="shared" si="180"/>
        <v>0.30285714285714288</v>
      </c>
      <c r="P1324" s="10">
        <f t="shared" si="181"/>
        <v>26.5</v>
      </c>
      <c r="Q1324" t="s">
        <v>8320</v>
      </c>
      <c r="R1324" t="s">
        <v>8322</v>
      </c>
      <c r="S1324" s="8">
        <f t="shared" si="182"/>
        <v>42115.656539351854</v>
      </c>
      <c r="T1324" s="8" t="str">
        <f t="shared" si="183"/>
        <v>Apr</v>
      </c>
      <c r="U1324" s="8" t="str">
        <f t="shared" si="184"/>
        <v>2015</v>
      </c>
      <c r="V1324" s="8">
        <f t="shared" si="185"/>
        <v>42145.656539351854</v>
      </c>
      <c r="W1324" s="8" t="str">
        <f t="shared" si="186"/>
        <v>May</v>
      </c>
      <c r="X1324" s="8" t="str">
        <f t="shared" si="187"/>
        <v>2015</v>
      </c>
      <c r="Y1324" s="7">
        <f t="shared" si="188"/>
        <v>30</v>
      </c>
    </row>
    <row r="1325" spans="1:25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6">
        <f t="shared" si="180"/>
        <v>8.8800000000000008</v>
      </c>
      <c r="P1325" s="10">
        <f t="shared" si="181"/>
        <v>30.272727272727273</v>
      </c>
      <c r="Q1325" t="s">
        <v>8320</v>
      </c>
      <c r="R1325" t="s">
        <v>8322</v>
      </c>
      <c r="S1325" s="8">
        <f t="shared" si="182"/>
        <v>42451.698449074072</v>
      </c>
      <c r="T1325" s="8" t="str">
        <f t="shared" si="183"/>
        <v>Mar</v>
      </c>
      <c r="U1325" s="8" t="str">
        <f t="shared" si="184"/>
        <v>2016</v>
      </c>
      <c r="V1325" s="8">
        <f t="shared" si="185"/>
        <v>42486.288194444445</v>
      </c>
      <c r="W1325" s="8" t="str">
        <f t="shared" si="186"/>
        <v>Apr</v>
      </c>
      <c r="X1325" s="8" t="str">
        <f t="shared" si="187"/>
        <v>2016</v>
      </c>
      <c r="Y1325" s="7">
        <f t="shared" si="188"/>
        <v>3</v>
      </c>
    </row>
    <row r="1326" spans="1:25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6">
        <f t="shared" si="180"/>
        <v>9.84</v>
      </c>
      <c r="P1326" s="10">
        <f t="shared" si="181"/>
        <v>54.666666666666664</v>
      </c>
      <c r="Q1326" t="s">
        <v>8320</v>
      </c>
      <c r="R1326" t="s">
        <v>8322</v>
      </c>
      <c r="S1326" s="8">
        <f t="shared" si="182"/>
        <v>42626.633703703701</v>
      </c>
      <c r="T1326" s="8" t="str">
        <f t="shared" si="183"/>
        <v>Sep</v>
      </c>
      <c r="U1326" s="8" t="str">
        <f t="shared" si="184"/>
        <v>2016</v>
      </c>
      <c r="V1326" s="8">
        <f t="shared" si="185"/>
        <v>42656.633703703701</v>
      </c>
      <c r="W1326" s="8" t="str">
        <f t="shared" si="186"/>
        <v>Oct</v>
      </c>
      <c r="X1326" s="8" t="str">
        <f t="shared" si="187"/>
        <v>2016</v>
      </c>
      <c r="Y1326" s="7">
        <f t="shared" si="188"/>
        <v>30</v>
      </c>
    </row>
    <row r="1327" spans="1:25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6">
        <f t="shared" si="180"/>
        <v>2.4299999999999997</v>
      </c>
      <c r="P1327" s="10">
        <f t="shared" si="181"/>
        <v>60.75</v>
      </c>
      <c r="Q1327" t="s">
        <v>8320</v>
      </c>
      <c r="R1327" t="s">
        <v>8322</v>
      </c>
      <c r="S1327" s="8">
        <f t="shared" si="182"/>
        <v>42704.086053240739</v>
      </c>
      <c r="T1327" s="8" t="str">
        <f t="shared" si="183"/>
        <v>Nov</v>
      </c>
      <c r="U1327" s="8" t="str">
        <f t="shared" si="184"/>
        <v>2016</v>
      </c>
      <c r="V1327" s="8">
        <f t="shared" si="185"/>
        <v>42734.086053240739</v>
      </c>
      <c r="W1327" s="8" t="str">
        <f t="shared" si="186"/>
        <v>Dec</v>
      </c>
      <c r="X1327" s="8" t="str">
        <f t="shared" si="187"/>
        <v>2016</v>
      </c>
      <c r="Y1327" s="7">
        <f t="shared" si="188"/>
        <v>30</v>
      </c>
    </row>
    <row r="1328" spans="1:25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6">
        <f t="shared" si="180"/>
        <v>1.1299999999999999</v>
      </c>
      <c r="P1328" s="10">
        <f t="shared" si="181"/>
        <v>102.72727272727273</v>
      </c>
      <c r="Q1328" t="s">
        <v>8320</v>
      </c>
      <c r="R1328" t="s">
        <v>8322</v>
      </c>
      <c r="S1328" s="8">
        <f t="shared" si="182"/>
        <v>41974.791990740734</v>
      </c>
      <c r="T1328" s="8" t="str">
        <f t="shared" si="183"/>
        <v>Dec</v>
      </c>
      <c r="U1328" s="8" t="str">
        <f t="shared" si="184"/>
        <v>2014</v>
      </c>
      <c r="V1328" s="8">
        <f t="shared" si="185"/>
        <v>42019.791990740734</v>
      </c>
      <c r="W1328" s="8" t="str">
        <f t="shared" si="186"/>
        <v>Jan</v>
      </c>
      <c r="X1328" s="8" t="str">
        <f t="shared" si="187"/>
        <v>2015</v>
      </c>
      <c r="Y1328" s="7">
        <f t="shared" si="188"/>
        <v>14</v>
      </c>
    </row>
    <row r="1329" spans="1:25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6">
        <f t="shared" si="180"/>
        <v>3.5520833333333335</v>
      </c>
      <c r="P1329" s="10">
        <f t="shared" si="181"/>
        <v>41.585365853658537</v>
      </c>
      <c r="Q1329" t="s">
        <v>8320</v>
      </c>
      <c r="R1329" t="s">
        <v>8322</v>
      </c>
      <c r="S1329" s="8">
        <f t="shared" si="182"/>
        <v>42123.678645833337</v>
      </c>
      <c r="T1329" s="8" t="str">
        <f t="shared" si="183"/>
        <v>Apr</v>
      </c>
      <c r="U1329" s="8" t="str">
        <f t="shared" si="184"/>
        <v>2015</v>
      </c>
      <c r="V1329" s="8">
        <f t="shared" si="185"/>
        <v>42153.678645833337</v>
      </c>
      <c r="W1329" s="8" t="str">
        <f t="shared" si="186"/>
        <v>May</v>
      </c>
      <c r="X1329" s="8" t="str">
        <f t="shared" si="187"/>
        <v>2015</v>
      </c>
      <c r="Y1329" s="7">
        <f t="shared" si="188"/>
        <v>30</v>
      </c>
    </row>
    <row r="1330" spans="1:25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6">
        <f t="shared" si="180"/>
        <v>2.3306666666666667</v>
      </c>
      <c r="P1330" s="10">
        <f t="shared" si="181"/>
        <v>116.53333333333333</v>
      </c>
      <c r="Q1330" t="s">
        <v>8320</v>
      </c>
      <c r="R1330" t="s">
        <v>8322</v>
      </c>
      <c r="S1330" s="8">
        <f t="shared" si="182"/>
        <v>42612.642754629633</v>
      </c>
      <c r="T1330" s="8" t="str">
        <f t="shared" si="183"/>
        <v>Aug</v>
      </c>
      <c r="U1330" s="8" t="str">
        <f t="shared" si="184"/>
        <v>2016</v>
      </c>
      <c r="V1330" s="8">
        <f t="shared" si="185"/>
        <v>42657.642754629633</v>
      </c>
      <c r="W1330" s="8" t="str">
        <f t="shared" si="186"/>
        <v>Oct</v>
      </c>
      <c r="X1330" s="8" t="str">
        <f t="shared" si="187"/>
        <v>2016</v>
      </c>
      <c r="Y1330" s="7">
        <f t="shared" si="188"/>
        <v>14</v>
      </c>
    </row>
    <row r="1331" spans="1:25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6">
        <f t="shared" si="180"/>
        <v>0.81600000000000006</v>
      </c>
      <c r="P1331" s="10">
        <f t="shared" si="181"/>
        <v>45.333333333333336</v>
      </c>
      <c r="Q1331" t="s">
        <v>8320</v>
      </c>
      <c r="R1331" t="s">
        <v>8322</v>
      </c>
      <c r="S1331" s="8">
        <f t="shared" si="182"/>
        <v>41935.221585648149</v>
      </c>
      <c r="T1331" s="8" t="str">
        <f t="shared" si="183"/>
        <v>Oct</v>
      </c>
      <c r="U1331" s="8" t="str">
        <f t="shared" si="184"/>
        <v>2014</v>
      </c>
      <c r="V1331" s="8">
        <f t="shared" si="185"/>
        <v>41975.263252314813</v>
      </c>
      <c r="W1331" s="8" t="str">
        <f t="shared" si="186"/>
        <v>Dec</v>
      </c>
      <c r="X1331" s="8" t="str">
        <f t="shared" si="187"/>
        <v>2014</v>
      </c>
      <c r="Y1331" s="7">
        <f t="shared" si="188"/>
        <v>9</v>
      </c>
    </row>
    <row r="1332" spans="1:25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6">
        <f t="shared" si="180"/>
        <v>22.494285714285713</v>
      </c>
      <c r="P1332" s="10">
        <f t="shared" si="181"/>
        <v>157.46</v>
      </c>
      <c r="Q1332" t="s">
        <v>8320</v>
      </c>
      <c r="R1332" t="s">
        <v>8322</v>
      </c>
      <c r="S1332" s="8">
        <f t="shared" si="182"/>
        <v>42522.276724537034</v>
      </c>
      <c r="T1332" s="8" t="str">
        <f t="shared" si="183"/>
        <v>Jun</v>
      </c>
      <c r="U1332" s="8" t="str">
        <f t="shared" si="184"/>
        <v>2016</v>
      </c>
      <c r="V1332" s="8">
        <f t="shared" si="185"/>
        <v>42553.166666666672</v>
      </c>
      <c r="W1332" s="8" t="str">
        <f t="shared" si="186"/>
        <v>Jul</v>
      </c>
      <c r="X1332" s="8" t="str">
        <f t="shared" si="187"/>
        <v>2016</v>
      </c>
      <c r="Y1332" s="7">
        <f t="shared" si="188"/>
        <v>30</v>
      </c>
    </row>
    <row r="1333" spans="1:25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6">
        <f t="shared" si="180"/>
        <v>1.3668</v>
      </c>
      <c r="P1333" s="10">
        <f t="shared" si="181"/>
        <v>100.5</v>
      </c>
      <c r="Q1333" t="s">
        <v>8320</v>
      </c>
      <c r="R1333" t="s">
        <v>8322</v>
      </c>
      <c r="S1333" s="8">
        <f t="shared" si="182"/>
        <v>42569.50409722222</v>
      </c>
      <c r="T1333" s="8" t="str">
        <f t="shared" si="183"/>
        <v>Jul</v>
      </c>
      <c r="U1333" s="8" t="str">
        <f t="shared" si="184"/>
        <v>2016</v>
      </c>
      <c r="V1333" s="8">
        <f t="shared" si="185"/>
        <v>42599.50409722222</v>
      </c>
      <c r="W1333" s="8" t="str">
        <f t="shared" si="186"/>
        <v>Aug</v>
      </c>
      <c r="X1333" s="8" t="str">
        <f t="shared" si="187"/>
        <v>2016</v>
      </c>
      <c r="Y1333" s="7">
        <f t="shared" si="188"/>
        <v>30</v>
      </c>
    </row>
    <row r="1334" spans="1:25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6">
        <f t="shared" si="180"/>
        <v>0</v>
      </c>
      <c r="P1334" s="10">
        <f t="shared" si="181"/>
        <v>0</v>
      </c>
      <c r="Q1334" t="s">
        <v>8320</v>
      </c>
      <c r="R1334" t="s">
        <v>8322</v>
      </c>
      <c r="S1334" s="8">
        <f t="shared" si="182"/>
        <v>42732.060277777782</v>
      </c>
      <c r="T1334" s="8" t="str">
        <f t="shared" si="183"/>
        <v>Dec</v>
      </c>
      <c r="U1334" s="8" t="str">
        <f t="shared" si="184"/>
        <v>2016</v>
      </c>
      <c r="V1334" s="8">
        <f t="shared" si="185"/>
        <v>42762.060277777782</v>
      </c>
      <c r="W1334" s="8" t="str">
        <f t="shared" si="186"/>
        <v>Jan</v>
      </c>
      <c r="X1334" s="8" t="str">
        <f t="shared" si="187"/>
        <v>2017</v>
      </c>
      <c r="Y1334" s="7">
        <f t="shared" si="188"/>
        <v>30</v>
      </c>
    </row>
    <row r="1335" spans="1:25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6">
        <f t="shared" si="180"/>
        <v>0</v>
      </c>
      <c r="P1335" s="10">
        <f t="shared" si="181"/>
        <v>0</v>
      </c>
      <c r="Q1335" t="s">
        <v>8320</v>
      </c>
      <c r="R1335" t="s">
        <v>8322</v>
      </c>
      <c r="S1335" s="8">
        <f t="shared" si="182"/>
        <v>41806.106770833336</v>
      </c>
      <c r="T1335" s="8" t="str">
        <f t="shared" si="183"/>
        <v>Jun</v>
      </c>
      <c r="U1335" s="8" t="str">
        <f t="shared" si="184"/>
        <v>2014</v>
      </c>
      <c r="V1335" s="8">
        <f t="shared" si="185"/>
        <v>41836.106770833336</v>
      </c>
      <c r="W1335" s="8" t="str">
        <f t="shared" si="186"/>
        <v>Jul</v>
      </c>
      <c r="X1335" s="8" t="str">
        <f t="shared" si="187"/>
        <v>2014</v>
      </c>
      <c r="Y1335" s="7">
        <f t="shared" si="188"/>
        <v>30</v>
      </c>
    </row>
    <row r="1336" spans="1:25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6">
        <f t="shared" si="180"/>
        <v>10.754135338345865</v>
      </c>
      <c r="P1336" s="10">
        <f t="shared" si="181"/>
        <v>51.822463768115945</v>
      </c>
      <c r="Q1336" t="s">
        <v>8320</v>
      </c>
      <c r="R1336" t="s">
        <v>8322</v>
      </c>
      <c r="S1336" s="8">
        <f t="shared" si="182"/>
        <v>42410.774155092593</v>
      </c>
      <c r="T1336" s="8" t="str">
        <f t="shared" si="183"/>
        <v>Feb</v>
      </c>
      <c r="U1336" s="8" t="str">
        <f t="shared" si="184"/>
        <v>2016</v>
      </c>
      <c r="V1336" s="8">
        <f t="shared" si="185"/>
        <v>42440.774155092593</v>
      </c>
      <c r="W1336" s="8" t="str">
        <f t="shared" si="186"/>
        <v>Mar</v>
      </c>
      <c r="X1336" s="8" t="str">
        <f t="shared" si="187"/>
        <v>2016</v>
      </c>
      <c r="Y1336" s="7">
        <f t="shared" si="188"/>
        <v>30</v>
      </c>
    </row>
    <row r="1337" spans="1:25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6">
        <f t="shared" si="180"/>
        <v>19.759999999999998</v>
      </c>
      <c r="P1337" s="10">
        <f t="shared" si="181"/>
        <v>308.75</v>
      </c>
      <c r="Q1337" t="s">
        <v>8320</v>
      </c>
      <c r="R1337" t="s">
        <v>8322</v>
      </c>
      <c r="S1337" s="8">
        <f t="shared" si="182"/>
        <v>42313.936365740738</v>
      </c>
      <c r="T1337" s="8" t="str">
        <f t="shared" si="183"/>
        <v>Nov</v>
      </c>
      <c r="U1337" s="8" t="str">
        <f t="shared" si="184"/>
        <v>2015</v>
      </c>
      <c r="V1337" s="8">
        <f t="shared" si="185"/>
        <v>42343.936365740738</v>
      </c>
      <c r="W1337" s="8" t="str">
        <f t="shared" si="186"/>
        <v>Dec</v>
      </c>
      <c r="X1337" s="8" t="str">
        <f t="shared" si="187"/>
        <v>2015</v>
      </c>
      <c r="Y1337" s="7">
        <f t="shared" si="188"/>
        <v>30</v>
      </c>
    </row>
    <row r="1338" spans="1:25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6">
        <f t="shared" si="180"/>
        <v>84.946999999999989</v>
      </c>
      <c r="P1338" s="10">
        <f t="shared" si="181"/>
        <v>379.22767857142856</v>
      </c>
      <c r="Q1338" t="s">
        <v>8320</v>
      </c>
      <c r="R1338" t="s">
        <v>8322</v>
      </c>
      <c r="S1338" s="8">
        <f t="shared" si="182"/>
        <v>41955.863750000004</v>
      </c>
      <c r="T1338" s="8" t="str">
        <f t="shared" si="183"/>
        <v>Nov</v>
      </c>
      <c r="U1338" s="8" t="str">
        <f t="shared" si="184"/>
        <v>2014</v>
      </c>
      <c r="V1338" s="8">
        <f t="shared" si="185"/>
        <v>41990.863750000004</v>
      </c>
      <c r="W1338" s="8" t="str">
        <f t="shared" si="186"/>
        <v>Dec</v>
      </c>
      <c r="X1338" s="8" t="str">
        <f t="shared" si="187"/>
        <v>2014</v>
      </c>
      <c r="Y1338" s="7">
        <f t="shared" si="188"/>
        <v>4</v>
      </c>
    </row>
    <row r="1339" spans="1:25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6">
        <f t="shared" si="180"/>
        <v>49.381999999999998</v>
      </c>
      <c r="P1339" s="10">
        <f t="shared" si="181"/>
        <v>176.36428571428573</v>
      </c>
      <c r="Q1339" t="s">
        <v>8320</v>
      </c>
      <c r="R1339" t="s">
        <v>8322</v>
      </c>
      <c r="S1339" s="8">
        <f t="shared" si="182"/>
        <v>42767.577303240745</v>
      </c>
      <c r="T1339" s="8" t="str">
        <f t="shared" si="183"/>
        <v>Feb</v>
      </c>
      <c r="U1339" s="8" t="str">
        <f t="shared" si="184"/>
        <v>2017</v>
      </c>
      <c r="V1339" s="8">
        <f t="shared" si="185"/>
        <v>42797.577303240745</v>
      </c>
      <c r="W1339" s="8" t="str">
        <f t="shared" si="186"/>
        <v>Mar</v>
      </c>
      <c r="X1339" s="8" t="str">
        <f t="shared" si="187"/>
        <v>2017</v>
      </c>
      <c r="Y1339" s="7">
        <f t="shared" si="188"/>
        <v>30</v>
      </c>
    </row>
    <row r="1340" spans="1:25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6">
        <f t="shared" si="180"/>
        <v>3.3033333333333332</v>
      </c>
      <c r="P1340" s="10">
        <f t="shared" si="181"/>
        <v>66.066666666666663</v>
      </c>
      <c r="Q1340" t="s">
        <v>8320</v>
      </c>
      <c r="R1340" t="s">
        <v>8322</v>
      </c>
      <c r="S1340" s="8">
        <f t="shared" si="182"/>
        <v>42188.803622685184</v>
      </c>
      <c r="T1340" s="8" t="str">
        <f t="shared" si="183"/>
        <v>Jul</v>
      </c>
      <c r="U1340" s="8" t="str">
        <f t="shared" si="184"/>
        <v>2015</v>
      </c>
      <c r="V1340" s="8">
        <f t="shared" si="185"/>
        <v>42218.803622685184</v>
      </c>
      <c r="W1340" s="8" t="str">
        <f t="shared" si="186"/>
        <v>Aug</v>
      </c>
      <c r="X1340" s="8" t="str">
        <f t="shared" si="187"/>
        <v>2015</v>
      </c>
      <c r="Y1340" s="7">
        <f t="shared" si="188"/>
        <v>30</v>
      </c>
    </row>
    <row r="1341" spans="1:25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6">
        <f t="shared" si="180"/>
        <v>6.6339999999999995</v>
      </c>
      <c r="P1341" s="10">
        <f t="shared" si="181"/>
        <v>89.648648648648646</v>
      </c>
      <c r="Q1341" t="s">
        <v>8320</v>
      </c>
      <c r="R1341" t="s">
        <v>8322</v>
      </c>
      <c r="S1341" s="8">
        <f t="shared" si="182"/>
        <v>41936.647164351853</v>
      </c>
      <c r="T1341" s="8" t="str">
        <f t="shared" si="183"/>
        <v>Oct</v>
      </c>
      <c r="U1341" s="8" t="str">
        <f t="shared" si="184"/>
        <v>2014</v>
      </c>
      <c r="V1341" s="8">
        <f t="shared" si="185"/>
        <v>41981.688831018517</v>
      </c>
      <c r="W1341" s="8" t="str">
        <f t="shared" si="186"/>
        <v>Dec</v>
      </c>
      <c r="X1341" s="8" t="str">
        <f t="shared" si="187"/>
        <v>2014</v>
      </c>
      <c r="Y1341" s="7">
        <f t="shared" si="188"/>
        <v>14</v>
      </c>
    </row>
    <row r="1342" spans="1:25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6">
        <f t="shared" si="180"/>
        <v>0</v>
      </c>
      <c r="P1342" s="10">
        <f t="shared" si="181"/>
        <v>0</v>
      </c>
      <c r="Q1342" t="s">
        <v>8320</v>
      </c>
      <c r="R1342" t="s">
        <v>8322</v>
      </c>
      <c r="S1342" s="8">
        <f t="shared" si="182"/>
        <v>41836.595520833333</v>
      </c>
      <c r="T1342" s="8" t="str">
        <f t="shared" si="183"/>
        <v>Jul</v>
      </c>
      <c r="U1342" s="8" t="str">
        <f t="shared" si="184"/>
        <v>2014</v>
      </c>
      <c r="V1342" s="8">
        <f t="shared" si="185"/>
        <v>41866.595520833333</v>
      </c>
      <c r="W1342" s="8" t="str">
        <f t="shared" si="186"/>
        <v>Aug</v>
      </c>
      <c r="X1342" s="8" t="str">
        <f t="shared" si="187"/>
        <v>2014</v>
      </c>
      <c r="Y1342" s="7">
        <f t="shared" si="188"/>
        <v>30</v>
      </c>
    </row>
    <row r="1343" spans="1:25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6">
        <f t="shared" si="180"/>
        <v>70.36</v>
      </c>
      <c r="P1343" s="10">
        <f t="shared" si="181"/>
        <v>382.39130434782606</v>
      </c>
      <c r="Q1343" t="s">
        <v>8320</v>
      </c>
      <c r="R1343" t="s">
        <v>8322</v>
      </c>
      <c r="S1343" s="8">
        <f t="shared" si="182"/>
        <v>42612.624039351853</v>
      </c>
      <c r="T1343" s="8" t="str">
        <f t="shared" si="183"/>
        <v>Aug</v>
      </c>
      <c r="U1343" s="8" t="str">
        <f t="shared" si="184"/>
        <v>2016</v>
      </c>
      <c r="V1343" s="8">
        <f t="shared" si="185"/>
        <v>42644.624039351853</v>
      </c>
      <c r="W1343" s="8" t="str">
        <f t="shared" si="186"/>
        <v>Oct</v>
      </c>
      <c r="X1343" s="8" t="str">
        <f t="shared" si="187"/>
        <v>2016</v>
      </c>
      <c r="Y1343" s="7">
        <f t="shared" si="188"/>
        <v>1</v>
      </c>
    </row>
    <row r="1344" spans="1:25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6">
        <f t="shared" si="180"/>
        <v>0.2</v>
      </c>
      <c r="P1344" s="10">
        <f t="shared" si="181"/>
        <v>100</v>
      </c>
      <c r="Q1344" t="s">
        <v>8320</v>
      </c>
      <c r="R1344" t="s">
        <v>8322</v>
      </c>
      <c r="S1344" s="8">
        <f t="shared" si="182"/>
        <v>42172.816423611104</v>
      </c>
      <c r="T1344" s="8" t="str">
        <f t="shared" si="183"/>
        <v>Jun</v>
      </c>
      <c r="U1344" s="8" t="str">
        <f t="shared" si="184"/>
        <v>2015</v>
      </c>
      <c r="V1344" s="8">
        <f t="shared" si="185"/>
        <v>42202.816423611104</v>
      </c>
      <c r="W1344" s="8" t="str">
        <f t="shared" si="186"/>
        <v>Jul</v>
      </c>
      <c r="X1344" s="8" t="str">
        <f t="shared" si="187"/>
        <v>2015</v>
      </c>
      <c r="Y1344" s="7">
        <f t="shared" si="188"/>
        <v>30</v>
      </c>
    </row>
    <row r="1345" spans="1:25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6">
        <f t="shared" si="180"/>
        <v>102.298</v>
      </c>
      <c r="P1345" s="10">
        <f t="shared" si="181"/>
        <v>158.35603715170279</v>
      </c>
      <c r="Q1345" t="s">
        <v>8320</v>
      </c>
      <c r="R1345" t="s">
        <v>8322</v>
      </c>
      <c r="S1345" s="8">
        <f t="shared" si="182"/>
        <v>42542.526423611111</v>
      </c>
      <c r="T1345" s="8" t="str">
        <f t="shared" si="183"/>
        <v>Jun</v>
      </c>
      <c r="U1345" s="8" t="str">
        <f t="shared" si="184"/>
        <v>2016</v>
      </c>
      <c r="V1345" s="8">
        <f t="shared" si="185"/>
        <v>42601.165972222225</v>
      </c>
      <c r="W1345" s="8" t="str">
        <f t="shared" si="186"/>
        <v>Aug</v>
      </c>
      <c r="X1345" s="8" t="str">
        <f t="shared" si="187"/>
        <v>2016</v>
      </c>
      <c r="Y1345" s="7">
        <f t="shared" si="188"/>
        <v>27</v>
      </c>
    </row>
    <row r="1346" spans="1:25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6">
        <f t="shared" si="180"/>
        <v>377.73333333333335</v>
      </c>
      <c r="P1346" s="10">
        <f t="shared" si="181"/>
        <v>40.762589928057551</v>
      </c>
      <c r="Q1346" t="s">
        <v>8323</v>
      </c>
      <c r="R1346" t="s">
        <v>8324</v>
      </c>
      <c r="S1346" s="8">
        <f t="shared" si="182"/>
        <v>42522.789803240739</v>
      </c>
      <c r="T1346" s="8" t="str">
        <f t="shared" si="183"/>
        <v>Jun</v>
      </c>
      <c r="U1346" s="8" t="str">
        <f t="shared" si="184"/>
        <v>2016</v>
      </c>
      <c r="V1346" s="8">
        <f t="shared" si="185"/>
        <v>42551.789803240739</v>
      </c>
      <c r="W1346" s="8" t="str">
        <f t="shared" si="186"/>
        <v>Jun</v>
      </c>
      <c r="X1346" s="8" t="str">
        <f t="shared" si="187"/>
        <v>2016</v>
      </c>
      <c r="Y1346" s="7">
        <f t="shared" si="188"/>
        <v>29</v>
      </c>
    </row>
    <row r="1347" spans="1:25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6">
        <f t="shared" ref="O1347:O1410" si="189">E1347/D1347*100</f>
        <v>125</v>
      </c>
      <c r="P1347" s="10">
        <f t="shared" ref="P1347:P1410" si="190">IFERROR(E1347/L1347,0)</f>
        <v>53.571428571428569</v>
      </c>
      <c r="Q1347" t="s">
        <v>8323</v>
      </c>
      <c r="R1347" t="s">
        <v>8324</v>
      </c>
      <c r="S1347" s="8">
        <f t="shared" ref="S1347:S1410" si="191">(((J1347/60)/60)/24)+DATE(1970,1,1)</f>
        <v>41799.814340277779</v>
      </c>
      <c r="T1347" s="8" t="str">
        <f t="shared" ref="T1347:T1410" si="192">TEXT(S1347,"MMM")</f>
        <v>Jun</v>
      </c>
      <c r="U1347" s="8" t="str">
        <f t="shared" ref="U1347:U1410" si="193">TEXT(S1347,"YYYY")</f>
        <v>2014</v>
      </c>
      <c r="V1347" s="8">
        <f t="shared" ref="V1347:V1410" si="194">(((I1347/60)/60)/24)+DATE(1970,1,1)</f>
        <v>41834.814340277779</v>
      </c>
      <c r="W1347" s="8" t="str">
        <f t="shared" ref="W1347:W1410" si="195">TEXT(V1347,"MMM")</f>
        <v>Jul</v>
      </c>
      <c r="X1347" s="8" t="str">
        <f t="shared" ref="X1347:X1410" si="196">TEXT(V1347,"YYYY")</f>
        <v>2014</v>
      </c>
      <c r="Y1347" s="7">
        <f t="shared" ref="Y1347:Y1410" si="197">DAY(V1347-S1347)</f>
        <v>4</v>
      </c>
    </row>
    <row r="1348" spans="1:25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6">
        <f t="shared" si="189"/>
        <v>147.32653061224491</v>
      </c>
      <c r="P1348" s="10">
        <f t="shared" si="190"/>
        <v>48.449664429530202</v>
      </c>
      <c r="Q1348" t="s">
        <v>8323</v>
      </c>
      <c r="R1348" t="s">
        <v>8324</v>
      </c>
      <c r="S1348" s="8">
        <f t="shared" si="191"/>
        <v>41422.075821759259</v>
      </c>
      <c r="T1348" s="8" t="str">
        <f t="shared" si="192"/>
        <v>May</v>
      </c>
      <c r="U1348" s="8" t="str">
        <f t="shared" si="193"/>
        <v>2013</v>
      </c>
      <c r="V1348" s="8">
        <f t="shared" si="194"/>
        <v>41452.075821759259</v>
      </c>
      <c r="W1348" s="8" t="str">
        <f t="shared" si="195"/>
        <v>Jun</v>
      </c>
      <c r="X1348" s="8" t="str">
        <f t="shared" si="196"/>
        <v>2013</v>
      </c>
      <c r="Y1348" s="7">
        <f t="shared" si="197"/>
        <v>30</v>
      </c>
    </row>
    <row r="1349" spans="1:25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6">
        <f t="shared" si="189"/>
        <v>102.2</v>
      </c>
      <c r="P1349" s="10">
        <f t="shared" si="190"/>
        <v>82.41935483870968</v>
      </c>
      <c r="Q1349" t="s">
        <v>8323</v>
      </c>
      <c r="R1349" t="s">
        <v>8324</v>
      </c>
      <c r="S1349" s="8">
        <f t="shared" si="191"/>
        <v>42040.638020833328</v>
      </c>
      <c r="T1349" s="8" t="str">
        <f t="shared" si="192"/>
        <v>Feb</v>
      </c>
      <c r="U1349" s="8" t="str">
        <f t="shared" si="193"/>
        <v>2015</v>
      </c>
      <c r="V1349" s="8">
        <f t="shared" si="194"/>
        <v>42070.638020833328</v>
      </c>
      <c r="W1349" s="8" t="str">
        <f t="shared" si="195"/>
        <v>Mar</v>
      </c>
      <c r="X1349" s="8" t="str">
        <f t="shared" si="196"/>
        <v>2015</v>
      </c>
      <c r="Y1349" s="7">
        <f t="shared" si="197"/>
        <v>30</v>
      </c>
    </row>
    <row r="1350" spans="1:25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6">
        <f t="shared" si="189"/>
        <v>101.8723404255319</v>
      </c>
      <c r="P1350" s="10">
        <f t="shared" si="190"/>
        <v>230.19230769230768</v>
      </c>
      <c r="Q1350" t="s">
        <v>8323</v>
      </c>
      <c r="R1350" t="s">
        <v>8324</v>
      </c>
      <c r="S1350" s="8">
        <f t="shared" si="191"/>
        <v>41963.506168981476</v>
      </c>
      <c r="T1350" s="8" t="str">
        <f t="shared" si="192"/>
        <v>Nov</v>
      </c>
      <c r="U1350" s="8" t="str">
        <f t="shared" si="193"/>
        <v>2014</v>
      </c>
      <c r="V1350" s="8">
        <f t="shared" si="194"/>
        <v>41991.506168981476</v>
      </c>
      <c r="W1350" s="8" t="str">
        <f t="shared" si="195"/>
        <v>Dec</v>
      </c>
      <c r="X1350" s="8" t="str">
        <f t="shared" si="196"/>
        <v>2014</v>
      </c>
      <c r="Y1350" s="7">
        <f t="shared" si="197"/>
        <v>28</v>
      </c>
    </row>
    <row r="1351" spans="1:25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6">
        <f t="shared" si="189"/>
        <v>204.2</v>
      </c>
      <c r="P1351" s="10">
        <f t="shared" si="190"/>
        <v>59.360465116279073</v>
      </c>
      <c r="Q1351" t="s">
        <v>8323</v>
      </c>
      <c r="R1351" t="s">
        <v>8324</v>
      </c>
      <c r="S1351" s="8">
        <f t="shared" si="191"/>
        <v>42317.33258101852</v>
      </c>
      <c r="T1351" s="8" t="str">
        <f t="shared" si="192"/>
        <v>Nov</v>
      </c>
      <c r="U1351" s="8" t="str">
        <f t="shared" si="193"/>
        <v>2015</v>
      </c>
      <c r="V1351" s="8">
        <f t="shared" si="194"/>
        <v>42354.290972222225</v>
      </c>
      <c r="W1351" s="8" t="str">
        <f t="shared" si="195"/>
        <v>Dec</v>
      </c>
      <c r="X1351" s="8" t="str">
        <f t="shared" si="196"/>
        <v>2015</v>
      </c>
      <c r="Y1351" s="7">
        <f t="shared" si="197"/>
        <v>5</v>
      </c>
    </row>
    <row r="1352" spans="1:25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6">
        <f t="shared" si="189"/>
        <v>104.05</v>
      </c>
      <c r="P1352" s="10">
        <f t="shared" si="190"/>
        <v>66.698717948717942</v>
      </c>
      <c r="Q1352" t="s">
        <v>8323</v>
      </c>
      <c r="R1352" t="s">
        <v>8324</v>
      </c>
      <c r="S1352" s="8">
        <f t="shared" si="191"/>
        <v>42334.013124999998</v>
      </c>
      <c r="T1352" s="8" t="str">
        <f t="shared" si="192"/>
        <v>Nov</v>
      </c>
      <c r="U1352" s="8" t="str">
        <f t="shared" si="193"/>
        <v>2015</v>
      </c>
      <c r="V1352" s="8">
        <f t="shared" si="194"/>
        <v>42364.013124999998</v>
      </c>
      <c r="W1352" s="8" t="str">
        <f t="shared" si="195"/>
        <v>Dec</v>
      </c>
      <c r="X1352" s="8" t="str">
        <f t="shared" si="196"/>
        <v>2015</v>
      </c>
      <c r="Y1352" s="7">
        <f t="shared" si="197"/>
        <v>30</v>
      </c>
    </row>
    <row r="1353" spans="1:25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6">
        <f t="shared" si="189"/>
        <v>101.265</v>
      </c>
      <c r="P1353" s="10">
        <f t="shared" si="190"/>
        <v>168.77500000000001</v>
      </c>
      <c r="Q1353" t="s">
        <v>8323</v>
      </c>
      <c r="R1353" t="s">
        <v>8324</v>
      </c>
      <c r="S1353" s="8">
        <f t="shared" si="191"/>
        <v>42382.74009259259</v>
      </c>
      <c r="T1353" s="8" t="str">
        <f t="shared" si="192"/>
        <v>Jan</v>
      </c>
      <c r="U1353" s="8" t="str">
        <f t="shared" si="193"/>
        <v>2016</v>
      </c>
      <c r="V1353" s="8">
        <f t="shared" si="194"/>
        <v>42412.74009259259</v>
      </c>
      <c r="W1353" s="8" t="str">
        <f t="shared" si="195"/>
        <v>Feb</v>
      </c>
      <c r="X1353" s="8" t="str">
        <f t="shared" si="196"/>
        <v>2016</v>
      </c>
      <c r="Y1353" s="7">
        <f t="shared" si="197"/>
        <v>30</v>
      </c>
    </row>
    <row r="1354" spans="1:25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6">
        <f t="shared" si="189"/>
        <v>136.13999999999999</v>
      </c>
      <c r="P1354" s="10">
        <f t="shared" si="190"/>
        <v>59.973568281938327</v>
      </c>
      <c r="Q1354" t="s">
        <v>8323</v>
      </c>
      <c r="R1354" t="s">
        <v>8324</v>
      </c>
      <c r="S1354" s="8">
        <f t="shared" si="191"/>
        <v>42200.578310185185</v>
      </c>
      <c r="T1354" s="8" t="str">
        <f t="shared" si="192"/>
        <v>Jul</v>
      </c>
      <c r="U1354" s="8" t="str">
        <f t="shared" si="193"/>
        <v>2015</v>
      </c>
      <c r="V1354" s="8">
        <f t="shared" si="194"/>
        <v>42252.165972222225</v>
      </c>
      <c r="W1354" s="8" t="str">
        <f t="shared" si="195"/>
        <v>Sep</v>
      </c>
      <c r="X1354" s="8" t="str">
        <f t="shared" si="196"/>
        <v>2015</v>
      </c>
      <c r="Y1354" s="7">
        <f t="shared" si="197"/>
        <v>20</v>
      </c>
    </row>
    <row r="1355" spans="1:25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6">
        <f t="shared" si="189"/>
        <v>133.6</v>
      </c>
      <c r="P1355" s="10">
        <f t="shared" si="190"/>
        <v>31.80952380952381</v>
      </c>
      <c r="Q1355" t="s">
        <v>8323</v>
      </c>
      <c r="R1355" t="s">
        <v>8324</v>
      </c>
      <c r="S1355" s="8">
        <f t="shared" si="191"/>
        <v>41309.11791666667</v>
      </c>
      <c r="T1355" s="8" t="str">
        <f t="shared" si="192"/>
        <v>Feb</v>
      </c>
      <c r="U1355" s="8" t="str">
        <f t="shared" si="193"/>
        <v>2013</v>
      </c>
      <c r="V1355" s="8">
        <f t="shared" si="194"/>
        <v>41344</v>
      </c>
      <c r="W1355" s="8" t="str">
        <f t="shared" si="195"/>
        <v>Mar</v>
      </c>
      <c r="X1355" s="8" t="str">
        <f t="shared" si="196"/>
        <v>2013</v>
      </c>
      <c r="Y1355" s="7">
        <f t="shared" si="197"/>
        <v>3</v>
      </c>
    </row>
    <row r="1356" spans="1:25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6">
        <f t="shared" si="189"/>
        <v>130.25</v>
      </c>
      <c r="P1356" s="10">
        <f t="shared" si="190"/>
        <v>24.421875</v>
      </c>
      <c r="Q1356" t="s">
        <v>8323</v>
      </c>
      <c r="R1356" t="s">
        <v>8324</v>
      </c>
      <c r="S1356" s="8">
        <f t="shared" si="191"/>
        <v>42502.807627314818</v>
      </c>
      <c r="T1356" s="8" t="str">
        <f t="shared" si="192"/>
        <v>May</v>
      </c>
      <c r="U1356" s="8" t="str">
        <f t="shared" si="193"/>
        <v>2016</v>
      </c>
      <c r="V1356" s="8">
        <f t="shared" si="194"/>
        <v>42532.807627314818</v>
      </c>
      <c r="W1356" s="8" t="str">
        <f t="shared" si="195"/>
        <v>Jun</v>
      </c>
      <c r="X1356" s="8" t="str">
        <f t="shared" si="196"/>
        <v>2016</v>
      </c>
      <c r="Y1356" s="7">
        <f t="shared" si="197"/>
        <v>30</v>
      </c>
    </row>
    <row r="1357" spans="1:25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6">
        <f t="shared" si="189"/>
        <v>122.67999999999999</v>
      </c>
      <c r="P1357" s="10">
        <f t="shared" si="190"/>
        <v>25.347107438016529</v>
      </c>
      <c r="Q1357" t="s">
        <v>8323</v>
      </c>
      <c r="R1357" t="s">
        <v>8324</v>
      </c>
      <c r="S1357" s="8">
        <f t="shared" si="191"/>
        <v>41213.254687499997</v>
      </c>
      <c r="T1357" s="8" t="str">
        <f t="shared" si="192"/>
        <v>Oct</v>
      </c>
      <c r="U1357" s="8" t="str">
        <f t="shared" si="193"/>
        <v>2012</v>
      </c>
      <c r="V1357" s="8">
        <f t="shared" si="194"/>
        <v>41243.416666666664</v>
      </c>
      <c r="W1357" s="8" t="str">
        <f t="shared" si="195"/>
        <v>Nov</v>
      </c>
      <c r="X1357" s="8" t="str">
        <f t="shared" si="196"/>
        <v>2012</v>
      </c>
      <c r="Y1357" s="7">
        <f t="shared" si="197"/>
        <v>30</v>
      </c>
    </row>
    <row r="1358" spans="1:25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6">
        <f t="shared" si="189"/>
        <v>182.81058823529412</v>
      </c>
      <c r="P1358" s="10">
        <f t="shared" si="190"/>
        <v>71.443218390804603</v>
      </c>
      <c r="Q1358" t="s">
        <v>8323</v>
      </c>
      <c r="R1358" t="s">
        <v>8324</v>
      </c>
      <c r="S1358" s="8">
        <f t="shared" si="191"/>
        <v>41430.038888888892</v>
      </c>
      <c r="T1358" s="8" t="str">
        <f t="shared" si="192"/>
        <v>Jun</v>
      </c>
      <c r="U1358" s="8" t="str">
        <f t="shared" si="193"/>
        <v>2013</v>
      </c>
      <c r="V1358" s="8">
        <f t="shared" si="194"/>
        <v>41460.038888888892</v>
      </c>
      <c r="W1358" s="8" t="str">
        <f t="shared" si="195"/>
        <v>Jul</v>
      </c>
      <c r="X1358" s="8" t="str">
        <f t="shared" si="196"/>
        <v>2013</v>
      </c>
      <c r="Y1358" s="7">
        <f t="shared" si="197"/>
        <v>30</v>
      </c>
    </row>
    <row r="1359" spans="1:25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6">
        <f t="shared" si="189"/>
        <v>125.29999999999998</v>
      </c>
      <c r="P1359" s="10">
        <f t="shared" si="190"/>
        <v>38.553846153846152</v>
      </c>
      <c r="Q1359" t="s">
        <v>8323</v>
      </c>
      <c r="R1359" t="s">
        <v>8324</v>
      </c>
      <c r="S1359" s="8">
        <f t="shared" si="191"/>
        <v>41304.962233796294</v>
      </c>
      <c r="T1359" s="8" t="str">
        <f t="shared" si="192"/>
        <v>Jan</v>
      </c>
      <c r="U1359" s="8" t="str">
        <f t="shared" si="193"/>
        <v>2013</v>
      </c>
      <c r="V1359" s="8">
        <f t="shared" si="194"/>
        <v>41334.249305555553</v>
      </c>
      <c r="W1359" s="8" t="str">
        <f t="shared" si="195"/>
        <v>Mar</v>
      </c>
      <c r="X1359" s="8" t="str">
        <f t="shared" si="196"/>
        <v>2013</v>
      </c>
      <c r="Y1359" s="7">
        <f t="shared" si="197"/>
        <v>29</v>
      </c>
    </row>
    <row r="1360" spans="1:25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6">
        <f t="shared" si="189"/>
        <v>111.66666666666667</v>
      </c>
      <c r="P1360" s="10">
        <f t="shared" si="190"/>
        <v>68.367346938775512</v>
      </c>
      <c r="Q1360" t="s">
        <v>8323</v>
      </c>
      <c r="R1360" t="s">
        <v>8324</v>
      </c>
      <c r="S1360" s="8">
        <f t="shared" si="191"/>
        <v>40689.570868055554</v>
      </c>
      <c r="T1360" s="8" t="str">
        <f t="shared" si="192"/>
        <v>May</v>
      </c>
      <c r="U1360" s="8" t="str">
        <f t="shared" si="193"/>
        <v>2011</v>
      </c>
      <c r="V1360" s="8">
        <f t="shared" si="194"/>
        <v>40719.570868055554</v>
      </c>
      <c r="W1360" s="8" t="str">
        <f t="shared" si="195"/>
        <v>Jun</v>
      </c>
      <c r="X1360" s="8" t="str">
        <f t="shared" si="196"/>
        <v>2011</v>
      </c>
      <c r="Y1360" s="7">
        <f t="shared" si="197"/>
        <v>30</v>
      </c>
    </row>
    <row r="1361" spans="1:25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6">
        <f t="shared" si="189"/>
        <v>115.75757575757575</v>
      </c>
      <c r="P1361" s="10">
        <f t="shared" si="190"/>
        <v>40.210526315789473</v>
      </c>
      <c r="Q1361" t="s">
        <v>8323</v>
      </c>
      <c r="R1361" t="s">
        <v>8324</v>
      </c>
      <c r="S1361" s="8">
        <f t="shared" si="191"/>
        <v>40668.814699074072</v>
      </c>
      <c r="T1361" s="8" t="str">
        <f t="shared" si="192"/>
        <v>May</v>
      </c>
      <c r="U1361" s="8" t="str">
        <f t="shared" si="193"/>
        <v>2011</v>
      </c>
      <c r="V1361" s="8">
        <f t="shared" si="194"/>
        <v>40730.814699074072</v>
      </c>
      <c r="W1361" s="8" t="str">
        <f t="shared" si="195"/>
        <v>Jul</v>
      </c>
      <c r="X1361" s="8" t="str">
        <f t="shared" si="196"/>
        <v>2011</v>
      </c>
      <c r="Y1361" s="7">
        <f t="shared" si="197"/>
        <v>2</v>
      </c>
    </row>
    <row r="1362" spans="1:25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6">
        <f t="shared" si="189"/>
        <v>173.2</v>
      </c>
      <c r="P1362" s="10">
        <f t="shared" si="190"/>
        <v>32.074074074074076</v>
      </c>
      <c r="Q1362" t="s">
        <v>8323</v>
      </c>
      <c r="R1362" t="s">
        <v>8324</v>
      </c>
      <c r="S1362" s="8">
        <f t="shared" si="191"/>
        <v>41095.900694444441</v>
      </c>
      <c r="T1362" s="8" t="str">
        <f t="shared" si="192"/>
        <v>Jul</v>
      </c>
      <c r="U1362" s="8" t="str">
        <f t="shared" si="193"/>
        <v>2012</v>
      </c>
      <c r="V1362" s="8">
        <f t="shared" si="194"/>
        <v>41123.900694444441</v>
      </c>
      <c r="W1362" s="8" t="str">
        <f t="shared" si="195"/>
        <v>Aug</v>
      </c>
      <c r="X1362" s="8" t="str">
        <f t="shared" si="196"/>
        <v>2012</v>
      </c>
      <c r="Y1362" s="7">
        <f t="shared" si="197"/>
        <v>28</v>
      </c>
    </row>
    <row r="1363" spans="1:25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6">
        <f t="shared" si="189"/>
        <v>125.98333333333333</v>
      </c>
      <c r="P1363" s="10">
        <f t="shared" si="190"/>
        <v>28.632575757575758</v>
      </c>
      <c r="Q1363" t="s">
        <v>8323</v>
      </c>
      <c r="R1363" t="s">
        <v>8324</v>
      </c>
      <c r="S1363" s="8">
        <f t="shared" si="191"/>
        <v>41781.717268518521</v>
      </c>
      <c r="T1363" s="8" t="str">
        <f t="shared" si="192"/>
        <v>May</v>
      </c>
      <c r="U1363" s="8" t="str">
        <f t="shared" si="193"/>
        <v>2014</v>
      </c>
      <c r="V1363" s="8">
        <f t="shared" si="194"/>
        <v>41811.717268518521</v>
      </c>
      <c r="W1363" s="8" t="str">
        <f t="shared" si="195"/>
        <v>Jun</v>
      </c>
      <c r="X1363" s="8" t="str">
        <f t="shared" si="196"/>
        <v>2014</v>
      </c>
      <c r="Y1363" s="7">
        <f t="shared" si="197"/>
        <v>30</v>
      </c>
    </row>
    <row r="1364" spans="1:25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6">
        <f t="shared" si="189"/>
        <v>109.1</v>
      </c>
      <c r="P1364" s="10">
        <f t="shared" si="190"/>
        <v>43.64</v>
      </c>
      <c r="Q1364" t="s">
        <v>8323</v>
      </c>
      <c r="R1364" t="s">
        <v>8324</v>
      </c>
      <c r="S1364" s="8">
        <f t="shared" si="191"/>
        <v>41464.934386574074</v>
      </c>
      <c r="T1364" s="8" t="str">
        <f t="shared" si="192"/>
        <v>Jul</v>
      </c>
      <c r="U1364" s="8" t="str">
        <f t="shared" si="193"/>
        <v>2013</v>
      </c>
      <c r="V1364" s="8">
        <f t="shared" si="194"/>
        <v>41524.934386574074</v>
      </c>
      <c r="W1364" s="8" t="str">
        <f t="shared" si="195"/>
        <v>Sep</v>
      </c>
      <c r="X1364" s="8" t="str">
        <f t="shared" si="196"/>
        <v>2013</v>
      </c>
      <c r="Y1364" s="7">
        <f t="shared" si="197"/>
        <v>29</v>
      </c>
    </row>
    <row r="1365" spans="1:25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6">
        <f t="shared" si="189"/>
        <v>100</v>
      </c>
      <c r="P1365" s="10">
        <f t="shared" si="190"/>
        <v>40</v>
      </c>
      <c r="Q1365" t="s">
        <v>8323</v>
      </c>
      <c r="R1365" t="s">
        <v>8324</v>
      </c>
      <c r="S1365" s="8">
        <f t="shared" si="191"/>
        <v>42396.8440625</v>
      </c>
      <c r="T1365" s="8" t="str">
        <f t="shared" si="192"/>
        <v>Jan</v>
      </c>
      <c r="U1365" s="8" t="str">
        <f t="shared" si="193"/>
        <v>2016</v>
      </c>
      <c r="V1365" s="8">
        <f t="shared" si="194"/>
        <v>42415.332638888889</v>
      </c>
      <c r="W1365" s="8" t="str">
        <f t="shared" si="195"/>
        <v>Feb</v>
      </c>
      <c r="X1365" s="8" t="str">
        <f t="shared" si="196"/>
        <v>2016</v>
      </c>
      <c r="Y1365" s="7">
        <f t="shared" si="197"/>
        <v>18</v>
      </c>
    </row>
    <row r="1366" spans="1:25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6">
        <f t="shared" si="189"/>
        <v>118.64285714285714</v>
      </c>
      <c r="P1366" s="10">
        <f t="shared" si="190"/>
        <v>346.04166666666669</v>
      </c>
      <c r="Q1366" t="s">
        <v>8326</v>
      </c>
      <c r="R1366" t="s">
        <v>8327</v>
      </c>
      <c r="S1366" s="8">
        <f t="shared" si="191"/>
        <v>41951.695671296293</v>
      </c>
      <c r="T1366" s="8" t="str">
        <f t="shared" si="192"/>
        <v>Nov</v>
      </c>
      <c r="U1366" s="8" t="str">
        <f t="shared" si="193"/>
        <v>2014</v>
      </c>
      <c r="V1366" s="8">
        <f t="shared" si="194"/>
        <v>42011.6956712963</v>
      </c>
      <c r="W1366" s="8" t="str">
        <f t="shared" si="195"/>
        <v>Jan</v>
      </c>
      <c r="X1366" s="8" t="str">
        <f t="shared" si="196"/>
        <v>2015</v>
      </c>
      <c r="Y1366" s="7">
        <f t="shared" si="197"/>
        <v>29</v>
      </c>
    </row>
    <row r="1367" spans="1:25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6">
        <f t="shared" si="189"/>
        <v>100.26666666666667</v>
      </c>
      <c r="P1367" s="10">
        <f t="shared" si="190"/>
        <v>81.739130434782609</v>
      </c>
      <c r="Q1367" t="s">
        <v>8326</v>
      </c>
      <c r="R1367" t="s">
        <v>8327</v>
      </c>
      <c r="S1367" s="8">
        <f t="shared" si="191"/>
        <v>42049.733240740738</v>
      </c>
      <c r="T1367" s="8" t="str">
        <f t="shared" si="192"/>
        <v>Feb</v>
      </c>
      <c r="U1367" s="8" t="str">
        <f t="shared" si="193"/>
        <v>2015</v>
      </c>
      <c r="V1367" s="8">
        <f t="shared" si="194"/>
        <v>42079.691574074073</v>
      </c>
      <c r="W1367" s="8" t="str">
        <f t="shared" si="195"/>
        <v>Mar</v>
      </c>
      <c r="X1367" s="8" t="str">
        <f t="shared" si="196"/>
        <v>2015</v>
      </c>
      <c r="Y1367" s="7">
        <f t="shared" si="197"/>
        <v>29</v>
      </c>
    </row>
    <row r="1368" spans="1:25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6">
        <f t="shared" si="189"/>
        <v>126.48920000000001</v>
      </c>
      <c r="P1368" s="10">
        <f t="shared" si="190"/>
        <v>64.535306122448986</v>
      </c>
      <c r="Q1368" t="s">
        <v>8326</v>
      </c>
      <c r="R1368" t="s">
        <v>8327</v>
      </c>
      <c r="S1368" s="8">
        <f t="shared" si="191"/>
        <v>41924.996099537035</v>
      </c>
      <c r="T1368" s="8" t="str">
        <f t="shared" si="192"/>
        <v>Oct</v>
      </c>
      <c r="U1368" s="8" t="str">
        <f t="shared" si="193"/>
        <v>2014</v>
      </c>
      <c r="V1368" s="8">
        <f t="shared" si="194"/>
        <v>41970.037766203706</v>
      </c>
      <c r="W1368" s="8" t="str">
        <f t="shared" si="195"/>
        <v>Nov</v>
      </c>
      <c r="X1368" s="8" t="str">
        <f t="shared" si="196"/>
        <v>2014</v>
      </c>
      <c r="Y1368" s="7">
        <f t="shared" si="197"/>
        <v>14</v>
      </c>
    </row>
    <row r="1369" spans="1:25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6">
        <f t="shared" si="189"/>
        <v>114.26</v>
      </c>
      <c r="P1369" s="10">
        <f t="shared" si="190"/>
        <v>63.477777777777774</v>
      </c>
      <c r="Q1369" t="s">
        <v>8326</v>
      </c>
      <c r="R1369" t="s">
        <v>8327</v>
      </c>
      <c r="S1369" s="8">
        <f t="shared" si="191"/>
        <v>42292.002893518518</v>
      </c>
      <c r="T1369" s="8" t="str">
        <f t="shared" si="192"/>
        <v>Oct</v>
      </c>
      <c r="U1369" s="8" t="str">
        <f t="shared" si="193"/>
        <v>2015</v>
      </c>
      <c r="V1369" s="8">
        <f t="shared" si="194"/>
        <v>42322.044560185182</v>
      </c>
      <c r="W1369" s="8" t="str">
        <f t="shared" si="195"/>
        <v>Nov</v>
      </c>
      <c r="X1369" s="8" t="str">
        <f t="shared" si="196"/>
        <v>2015</v>
      </c>
      <c r="Y1369" s="7">
        <f t="shared" si="197"/>
        <v>30</v>
      </c>
    </row>
    <row r="1370" spans="1:25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6">
        <f t="shared" si="189"/>
        <v>110.7</v>
      </c>
      <c r="P1370" s="10">
        <f t="shared" si="190"/>
        <v>63.620689655172413</v>
      </c>
      <c r="Q1370" t="s">
        <v>8326</v>
      </c>
      <c r="R1370" t="s">
        <v>8327</v>
      </c>
      <c r="S1370" s="8">
        <f t="shared" si="191"/>
        <v>42146.190902777773</v>
      </c>
      <c r="T1370" s="8" t="str">
        <f t="shared" si="192"/>
        <v>May</v>
      </c>
      <c r="U1370" s="8" t="str">
        <f t="shared" si="193"/>
        <v>2015</v>
      </c>
      <c r="V1370" s="8">
        <f t="shared" si="194"/>
        <v>42170.190902777773</v>
      </c>
      <c r="W1370" s="8" t="str">
        <f t="shared" si="195"/>
        <v>Jun</v>
      </c>
      <c r="X1370" s="8" t="str">
        <f t="shared" si="196"/>
        <v>2015</v>
      </c>
      <c r="Y1370" s="7">
        <f t="shared" si="197"/>
        <v>24</v>
      </c>
    </row>
    <row r="1371" spans="1:25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6">
        <f t="shared" si="189"/>
        <v>105.34805315203954</v>
      </c>
      <c r="P1371" s="10">
        <f t="shared" si="190"/>
        <v>83.967068965517228</v>
      </c>
      <c r="Q1371" t="s">
        <v>8326</v>
      </c>
      <c r="R1371" t="s">
        <v>8327</v>
      </c>
      <c r="S1371" s="8">
        <f t="shared" si="191"/>
        <v>41710.594282407408</v>
      </c>
      <c r="T1371" s="8" t="str">
        <f t="shared" si="192"/>
        <v>Mar</v>
      </c>
      <c r="U1371" s="8" t="str">
        <f t="shared" si="193"/>
        <v>2014</v>
      </c>
      <c r="V1371" s="8">
        <f t="shared" si="194"/>
        <v>41740.594282407408</v>
      </c>
      <c r="W1371" s="8" t="str">
        <f t="shared" si="195"/>
        <v>Apr</v>
      </c>
      <c r="X1371" s="8" t="str">
        <f t="shared" si="196"/>
        <v>2014</v>
      </c>
      <c r="Y1371" s="7">
        <f t="shared" si="197"/>
        <v>30</v>
      </c>
    </row>
    <row r="1372" spans="1:25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6">
        <f t="shared" si="189"/>
        <v>103.66666666666666</v>
      </c>
      <c r="P1372" s="10">
        <f t="shared" si="190"/>
        <v>77.75</v>
      </c>
      <c r="Q1372" t="s">
        <v>8326</v>
      </c>
      <c r="R1372" t="s">
        <v>8327</v>
      </c>
      <c r="S1372" s="8">
        <f t="shared" si="191"/>
        <v>41548.00335648148</v>
      </c>
      <c r="T1372" s="8" t="str">
        <f t="shared" si="192"/>
        <v>Oct</v>
      </c>
      <c r="U1372" s="8" t="str">
        <f t="shared" si="193"/>
        <v>2013</v>
      </c>
      <c r="V1372" s="8">
        <f t="shared" si="194"/>
        <v>41563.00335648148</v>
      </c>
      <c r="W1372" s="8" t="str">
        <f t="shared" si="195"/>
        <v>Oct</v>
      </c>
      <c r="X1372" s="8" t="str">
        <f t="shared" si="196"/>
        <v>2013</v>
      </c>
      <c r="Y1372" s="7">
        <f t="shared" si="197"/>
        <v>15</v>
      </c>
    </row>
    <row r="1373" spans="1:25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6">
        <f t="shared" si="189"/>
        <v>107.08672667523933</v>
      </c>
      <c r="P1373" s="10">
        <f t="shared" si="190"/>
        <v>107.07142857142857</v>
      </c>
      <c r="Q1373" t="s">
        <v>8326</v>
      </c>
      <c r="R1373" t="s">
        <v>8327</v>
      </c>
      <c r="S1373" s="8">
        <f t="shared" si="191"/>
        <v>42101.758587962962</v>
      </c>
      <c r="T1373" s="8" t="str">
        <f t="shared" si="192"/>
        <v>Apr</v>
      </c>
      <c r="U1373" s="8" t="str">
        <f t="shared" si="193"/>
        <v>2015</v>
      </c>
      <c r="V1373" s="8">
        <f t="shared" si="194"/>
        <v>42131.758587962962</v>
      </c>
      <c r="W1373" s="8" t="str">
        <f t="shared" si="195"/>
        <v>May</v>
      </c>
      <c r="X1373" s="8" t="str">
        <f t="shared" si="196"/>
        <v>2015</v>
      </c>
      <c r="Y1373" s="7">
        <f t="shared" si="197"/>
        <v>30</v>
      </c>
    </row>
    <row r="1374" spans="1:25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6">
        <f t="shared" si="189"/>
        <v>124</v>
      </c>
      <c r="P1374" s="10">
        <f t="shared" si="190"/>
        <v>38.75</v>
      </c>
      <c r="Q1374" t="s">
        <v>8326</v>
      </c>
      <c r="R1374" t="s">
        <v>8327</v>
      </c>
      <c r="S1374" s="8">
        <f t="shared" si="191"/>
        <v>41072.739953703705</v>
      </c>
      <c r="T1374" s="8" t="str">
        <f t="shared" si="192"/>
        <v>Jun</v>
      </c>
      <c r="U1374" s="8" t="str">
        <f t="shared" si="193"/>
        <v>2012</v>
      </c>
      <c r="V1374" s="8">
        <f t="shared" si="194"/>
        <v>41102.739953703705</v>
      </c>
      <c r="W1374" s="8" t="str">
        <f t="shared" si="195"/>
        <v>Jul</v>
      </c>
      <c r="X1374" s="8" t="str">
        <f t="shared" si="196"/>
        <v>2012</v>
      </c>
      <c r="Y1374" s="7">
        <f t="shared" si="197"/>
        <v>30</v>
      </c>
    </row>
    <row r="1375" spans="1:25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6">
        <f t="shared" si="189"/>
        <v>105.01</v>
      </c>
      <c r="P1375" s="10">
        <f t="shared" si="190"/>
        <v>201.94230769230768</v>
      </c>
      <c r="Q1375" t="s">
        <v>8326</v>
      </c>
      <c r="R1375" t="s">
        <v>8327</v>
      </c>
      <c r="S1375" s="8">
        <f t="shared" si="191"/>
        <v>42704.95177083333</v>
      </c>
      <c r="T1375" s="8" t="str">
        <f t="shared" si="192"/>
        <v>Nov</v>
      </c>
      <c r="U1375" s="8" t="str">
        <f t="shared" si="193"/>
        <v>2016</v>
      </c>
      <c r="V1375" s="8">
        <f t="shared" si="194"/>
        <v>42734.95177083333</v>
      </c>
      <c r="W1375" s="8" t="str">
        <f t="shared" si="195"/>
        <v>Dec</v>
      </c>
      <c r="X1375" s="8" t="str">
        <f t="shared" si="196"/>
        <v>2016</v>
      </c>
      <c r="Y1375" s="7">
        <f t="shared" si="197"/>
        <v>30</v>
      </c>
    </row>
    <row r="1376" spans="1:25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6">
        <f t="shared" si="189"/>
        <v>189.46666666666667</v>
      </c>
      <c r="P1376" s="10">
        <f t="shared" si="190"/>
        <v>43.060606060606062</v>
      </c>
      <c r="Q1376" t="s">
        <v>8326</v>
      </c>
      <c r="R1376" t="s">
        <v>8327</v>
      </c>
      <c r="S1376" s="8">
        <f t="shared" si="191"/>
        <v>42424.161898148144</v>
      </c>
      <c r="T1376" s="8" t="str">
        <f t="shared" si="192"/>
        <v>Feb</v>
      </c>
      <c r="U1376" s="8" t="str">
        <f t="shared" si="193"/>
        <v>2016</v>
      </c>
      <c r="V1376" s="8">
        <f t="shared" si="194"/>
        <v>42454.12023148148</v>
      </c>
      <c r="W1376" s="8" t="str">
        <f t="shared" si="195"/>
        <v>Mar</v>
      </c>
      <c r="X1376" s="8" t="str">
        <f t="shared" si="196"/>
        <v>2016</v>
      </c>
      <c r="Y1376" s="7">
        <f t="shared" si="197"/>
        <v>29</v>
      </c>
    </row>
    <row r="1377" spans="1:25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6">
        <f t="shared" si="189"/>
        <v>171.32499999999999</v>
      </c>
      <c r="P1377" s="10">
        <f t="shared" si="190"/>
        <v>62.871559633027523</v>
      </c>
      <c r="Q1377" t="s">
        <v>8326</v>
      </c>
      <c r="R1377" t="s">
        <v>8327</v>
      </c>
      <c r="S1377" s="8">
        <f t="shared" si="191"/>
        <v>42720.066192129627</v>
      </c>
      <c r="T1377" s="8" t="str">
        <f t="shared" si="192"/>
        <v>Dec</v>
      </c>
      <c r="U1377" s="8" t="str">
        <f t="shared" si="193"/>
        <v>2016</v>
      </c>
      <c r="V1377" s="8">
        <f t="shared" si="194"/>
        <v>42750.066192129627</v>
      </c>
      <c r="W1377" s="8" t="str">
        <f t="shared" si="195"/>
        <v>Jan</v>
      </c>
      <c r="X1377" s="8" t="str">
        <f t="shared" si="196"/>
        <v>2017</v>
      </c>
      <c r="Y1377" s="7">
        <f t="shared" si="197"/>
        <v>30</v>
      </c>
    </row>
    <row r="1378" spans="1:25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6">
        <f t="shared" si="189"/>
        <v>252.48648648648651</v>
      </c>
      <c r="P1378" s="10">
        <f t="shared" si="190"/>
        <v>55.607142857142854</v>
      </c>
      <c r="Q1378" t="s">
        <v>8326</v>
      </c>
      <c r="R1378" t="s">
        <v>8327</v>
      </c>
      <c r="S1378" s="8">
        <f t="shared" si="191"/>
        <v>42677.669050925921</v>
      </c>
      <c r="T1378" s="8" t="str">
        <f t="shared" si="192"/>
        <v>Nov</v>
      </c>
      <c r="U1378" s="8" t="str">
        <f t="shared" si="193"/>
        <v>2016</v>
      </c>
      <c r="V1378" s="8">
        <f t="shared" si="194"/>
        <v>42707.710717592592</v>
      </c>
      <c r="W1378" s="8" t="str">
        <f t="shared" si="195"/>
        <v>Dec</v>
      </c>
      <c r="X1378" s="8" t="str">
        <f t="shared" si="196"/>
        <v>2016</v>
      </c>
      <c r="Y1378" s="7">
        <f t="shared" si="197"/>
        <v>30</v>
      </c>
    </row>
    <row r="1379" spans="1:25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6">
        <f t="shared" si="189"/>
        <v>116.15384615384616</v>
      </c>
      <c r="P1379" s="10">
        <f t="shared" si="190"/>
        <v>48.70967741935484</v>
      </c>
      <c r="Q1379" t="s">
        <v>8326</v>
      </c>
      <c r="R1379" t="s">
        <v>8327</v>
      </c>
      <c r="S1379" s="8">
        <f t="shared" si="191"/>
        <v>42747.219560185185</v>
      </c>
      <c r="T1379" s="8" t="str">
        <f t="shared" si="192"/>
        <v>Jan</v>
      </c>
      <c r="U1379" s="8" t="str">
        <f t="shared" si="193"/>
        <v>2017</v>
      </c>
      <c r="V1379" s="8">
        <f t="shared" si="194"/>
        <v>42769.174305555556</v>
      </c>
      <c r="W1379" s="8" t="str">
        <f t="shared" si="195"/>
        <v>Feb</v>
      </c>
      <c r="X1379" s="8" t="str">
        <f t="shared" si="196"/>
        <v>2017</v>
      </c>
      <c r="Y1379" s="7">
        <f t="shared" si="197"/>
        <v>21</v>
      </c>
    </row>
    <row r="1380" spans="1:25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6">
        <f t="shared" si="189"/>
        <v>203.35000000000002</v>
      </c>
      <c r="P1380" s="10">
        <f t="shared" si="190"/>
        <v>30.578947368421051</v>
      </c>
      <c r="Q1380" t="s">
        <v>8326</v>
      </c>
      <c r="R1380" t="s">
        <v>8327</v>
      </c>
      <c r="S1380" s="8">
        <f t="shared" si="191"/>
        <v>42568.759374999994</v>
      </c>
      <c r="T1380" s="8" t="str">
        <f t="shared" si="192"/>
        <v>Jul</v>
      </c>
      <c r="U1380" s="8" t="str">
        <f t="shared" si="193"/>
        <v>2016</v>
      </c>
      <c r="V1380" s="8">
        <f t="shared" si="194"/>
        <v>42583.759374999994</v>
      </c>
      <c r="W1380" s="8" t="str">
        <f t="shared" si="195"/>
        <v>Aug</v>
      </c>
      <c r="X1380" s="8" t="str">
        <f t="shared" si="196"/>
        <v>2016</v>
      </c>
      <c r="Y1380" s="7">
        <f t="shared" si="197"/>
        <v>15</v>
      </c>
    </row>
    <row r="1381" spans="1:25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6">
        <f t="shared" si="189"/>
        <v>111.60000000000001</v>
      </c>
      <c r="P1381" s="10">
        <f t="shared" si="190"/>
        <v>73.907284768211923</v>
      </c>
      <c r="Q1381" t="s">
        <v>8326</v>
      </c>
      <c r="R1381" t="s">
        <v>8327</v>
      </c>
      <c r="S1381" s="8">
        <f t="shared" si="191"/>
        <v>42130.491620370376</v>
      </c>
      <c r="T1381" s="8" t="str">
        <f t="shared" si="192"/>
        <v>May</v>
      </c>
      <c r="U1381" s="8" t="str">
        <f t="shared" si="193"/>
        <v>2015</v>
      </c>
      <c r="V1381" s="8">
        <f t="shared" si="194"/>
        <v>42160.491620370376</v>
      </c>
      <c r="W1381" s="8" t="str">
        <f t="shared" si="195"/>
        <v>Jun</v>
      </c>
      <c r="X1381" s="8" t="str">
        <f t="shared" si="196"/>
        <v>2015</v>
      </c>
      <c r="Y1381" s="7">
        <f t="shared" si="197"/>
        <v>30</v>
      </c>
    </row>
    <row r="1382" spans="1:25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6">
        <f t="shared" si="189"/>
        <v>424</v>
      </c>
      <c r="P1382" s="10">
        <f t="shared" si="190"/>
        <v>21.2</v>
      </c>
      <c r="Q1382" t="s">
        <v>8326</v>
      </c>
      <c r="R1382" t="s">
        <v>8327</v>
      </c>
      <c r="S1382" s="8">
        <f t="shared" si="191"/>
        <v>42141.762800925921</v>
      </c>
      <c r="T1382" s="8" t="str">
        <f t="shared" si="192"/>
        <v>May</v>
      </c>
      <c r="U1382" s="8" t="str">
        <f t="shared" si="193"/>
        <v>2015</v>
      </c>
      <c r="V1382" s="8">
        <f t="shared" si="194"/>
        <v>42164.083333333328</v>
      </c>
      <c r="W1382" s="8" t="str">
        <f t="shared" si="195"/>
        <v>Jun</v>
      </c>
      <c r="X1382" s="8" t="str">
        <f t="shared" si="196"/>
        <v>2015</v>
      </c>
      <c r="Y1382" s="7">
        <f t="shared" si="197"/>
        <v>22</v>
      </c>
    </row>
    <row r="1383" spans="1:25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6">
        <f t="shared" si="189"/>
        <v>107.1</v>
      </c>
      <c r="P1383" s="10">
        <f t="shared" si="190"/>
        <v>73.356164383561648</v>
      </c>
      <c r="Q1383" t="s">
        <v>8326</v>
      </c>
      <c r="R1383" t="s">
        <v>8327</v>
      </c>
      <c r="S1383" s="8">
        <f t="shared" si="191"/>
        <v>42703.214409722219</v>
      </c>
      <c r="T1383" s="8" t="str">
        <f t="shared" si="192"/>
        <v>Nov</v>
      </c>
      <c r="U1383" s="8" t="str">
        <f t="shared" si="193"/>
        <v>2016</v>
      </c>
      <c r="V1383" s="8">
        <f t="shared" si="194"/>
        <v>42733.214409722219</v>
      </c>
      <c r="W1383" s="8" t="str">
        <f t="shared" si="195"/>
        <v>Dec</v>
      </c>
      <c r="X1383" s="8" t="str">
        <f t="shared" si="196"/>
        <v>2016</v>
      </c>
      <c r="Y1383" s="7">
        <f t="shared" si="197"/>
        <v>30</v>
      </c>
    </row>
    <row r="1384" spans="1:25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6">
        <f t="shared" si="189"/>
        <v>104.3625</v>
      </c>
      <c r="P1384" s="10">
        <f t="shared" si="190"/>
        <v>56.412162162162161</v>
      </c>
      <c r="Q1384" t="s">
        <v>8326</v>
      </c>
      <c r="R1384" t="s">
        <v>8327</v>
      </c>
      <c r="S1384" s="8">
        <f t="shared" si="191"/>
        <v>41370.800185185188</v>
      </c>
      <c r="T1384" s="8" t="str">
        <f t="shared" si="192"/>
        <v>Apr</v>
      </c>
      <c r="U1384" s="8" t="str">
        <f t="shared" si="193"/>
        <v>2013</v>
      </c>
      <c r="V1384" s="8">
        <f t="shared" si="194"/>
        <v>41400.800185185188</v>
      </c>
      <c r="W1384" s="8" t="str">
        <f t="shared" si="195"/>
        <v>May</v>
      </c>
      <c r="X1384" s="8" t="str">
        <f t="shared" si="196"/>
        <v>2013</v>
      </c>
      <c r="Y1384" s="7">
        <f t="shared" si="197"/>
        <v>30</v>
      </c>
    </row>
    <row r="1385" spans="1:25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6">
        <f t="shared" si="189"/>
        <v>212.40909090909091</v>
      </c>
      <c r="P1385" s="10">
        <f t="shared" si="190"/>
        <v>50.247311827956992</v>
      </c>
      <c r="Q1385" t="s">
        <v>8326</v>
      </c>
      <c r="R1385" t="s">
        <v>8327</v>
      </c>
      <c r="S1385" s="8">
        <f t="shared" si="191"/>
        <v>42707.074976851851</v>
      </c>
      <c r="T1385" s="8" t="str">
        <f t="shared" si="192"/>
        <v>Dec</v>
      </c>
      <c r="U1385" s="8" t="str">
        <f t="shared" si="193"/>
        <v>2016</v>
      </c>
      <c r="V1385" s="8">
        <f t="shared" si="194"/>
        <v>42727.074976851851</v>
      </c>
      <c r="W1385" s="8" t="str">
        <f t="shared" si="195"/>
        <v>Dec</v>
      </c>
      <c r="X1385" s="8" t="str">
        <f t="shared" si="196"/>
        <v>2016</v>
      </c>
      <c r="Y1385" s="7">
        <f t="shared" si="197"/>
        <v>20</v>
      </c>
    </row>
    <row r="1386" spans="1:25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6">
        <f t="shared" si="189"/>
        <v>124.08571428571429</v>
      </c>
      <c r="P1386" s="10">
        <f t="shared" si="190"/>
        <v>68.936507936507937</v>
      </c>
      <c r="Q1386" t="s">
        <v>8326</v>
      </c>
      <c r="R1386" t="s">
        <v>8327</v>
      </c>
      <c r="S1386" s="8">
        <f t="shared" si="191"/>
        <v>42160.735208333332</v>
      </c>
      <c r="T1386" s="8" t="str">
        <f t="shared" si="192"/>
        <v>Jun</v>
      </c>
      <c r="U1386" s="8" t="str">
        <f t="shared" si="193"/>
        <v>2015</v>
      </c>
      <c r="V1386" s="8">
        <f t="shared" si="194"/>
        <v>42190.735208333332</v>
      </c>
      <c r="W1386" s="8" t="str">
        <f t="shared" si="195"/>
        <v>Jul</v>
      </c>
      <c r="X1386" s="8" t="str">
        <f t="shared" si="196"/>
        <v>2015</v>
      </c>
      <c r="Y1386" s="7">
        <f t="shared" si="197"/>
        <v>30</v>
      </c>
    </row>
    <row r="1387" spans="1:25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6">
        <f t="shared" si="189"/>
        <v>110.406125</v>
      </c>
      <c r="P1387" s="10">
        <f t="shared" si="190"/>
        <v>65.914104477611943</v>
      </c>
      <c r="Q1387" t="s">
        <v>8326</v>
      </c>
      <c r="R1387" t="s">
        <v>8327</v>
      </c>
      <c r="S1387" s="8">
        <f t="shared" si="191"/>
        <v>42433.688900462963</v>
      </c>
      <c r="T1387" s="8" t="str">
        <f t="shared" si="192"/>
        <v>Mar</v>
      </c>
      <c r="U1387" s="8" t="str">
        <f t="shared" si="193"/>
        <v>2016</v>
      </c>
      <c r="V1387" s="8">
        <f t="shared" si="194"/>
        <v>42489.507638888885</v>
      </c>
      <c r="W1387" s="8" t="str">
        <f t="shared" si="195"/>
        <v>Apr</v>
      </c>
      <c r="X1387" s="8" t="str">
        <f t="shared" si="196"/>
        <v>2016</v>
      </c>
      <c r="Y1387" s="7">
        <f t="shared" si="197"/>
        <v>24</v>
      </c>
    </row>
    <row r="1388" spans="1:25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6">
        <f t="shared" si="189"/>
        <v>218.75</v>
      </c>
      <c r="P1388" s="10">
        <f t="shared" si="190"/>
        <v>62.5</v>
      </c>
      <c r="Q1388" t="s">
        <v>8326</v>
      </c>
      <c r="R1388" t="s">
        <v>8327</v>
      </c>
      <c r="S1388" s="8">
        <f t="shared" si="191"/>
        <v>42184.646863425922</v>
      </c>
      <c r="T1388" s="8" t="str">
        <f t="shared" si="192"/>
        <v>Jun</v>
      </c>
      <c r="U1388" s="8" t="str">
        <f t="shared" si="193"/>
        <v>2015</v>
      </c>
      <c r="V1388" s="8">
        <f t="shared" si="194"/>
        <v>42214.646863425922</v>
      </c>
      <c r="W1388" s="8" t="str">
        <f t="shared" si="195"/>
        <v>Jul</v>
      </c>
      <c r="X1388" s="8" t="str">
        <f t="shared" si="196"/>
        <v>2015</v>
      </c>
      <c r="Y1388" s="7">
        <f t="shared" si="197"/>
        <v>30</v>
      </c>
    </row>
    <row r="1389" spans="1:25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6">
        <f t="shared" si="189"/>
        <v>136.625</v>
      </c>
      <c r="P1389" s="10">
        <f t="shared" si="190"/>
        <v>70.064102564102569</v>
      </c>
      <c r="Q1389" t="s">
        <v>8326</v>
      </c>
      <c r="R1389" t="s">
        <v>8327</v>
      </c>
      <c r="S1389" s="8">
        <f t="shared" si="191"/>
        <v>42126.92123842593</v>
      </c>
      <c r="T1389" s="8" t="str">
        <f t="shared" si="192"/>
        <v>May</v>
      </c>
      <c r="U1389" s="8" t="str">
        <f t="shared" si="193"/>
        <v>2015</v>
      </c>
      <c r="V1389" s="8">
        <f t="shared" si="194"/>
        <v>42158.1875</v>
      </c>
      <c r="W1389" s="8" t="str">
        <f t="shared" si="195"/>
        <v>Jun</v>
      </c>
      <c r="X1389" s="8" t="str">
        <f t="shared" si="196"/>
        <v>2015</v>
      </c>
      <c r="Y1389" s="7">
        <f t="shared" si="197"/>
        <v>31</v>
      </c>
    </row>
    <row r="1390" spans="1:25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6">
        <f t="shared" si="189"/>
        <v>134.8074</v>
      </c>
      <c r="P1390" s="10">
        <f t="shared" si="190"/>
        <v>60.181874999999998</v>
      </c>
      <c r="Q1390" t="s">
        <v>8326</v>
      </c>
      <c r="R1390" t="s">
        <v>8327</v>
      </c>
      <c r="S1390" s="8">
        <f t="shared" si="191"/>
        <v>42634.614780092597</v>
      </c>
      <c r="T1390" s="8" t="str">
        <f t="shared" si="192"/>
        <v>Sep</v>
      </c>
      <c r="U1390" s="8" t="str">
        <f t="shared" si="193"/>
        <v>2016</v>
      </c>
      <c r="V1390" s="8">
        <f t="shared" si="194"/>
        <v>42660.676388888889</v>
      </c>
      <c r="W1390" s="8" t="str">
        <f t="shared" si="195"/>
        <v>Oct</v>
      </c>
      <c r="X1390" s="8" t="str">
        <f t="shared" si="196"/>
        <v>2016</v>
      </c>
      <c r="Y1390" s="7">
        <f t="shared" si="197"/>
        <v>26</v>
      </c>
    </row>
    <row r="1391" spans="1:25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6">
        <f t="shared" si="189"/>
        <v>145.4</v>
      </c>
      <c r="P1391" s="10">
        <f t="shared" si="190"/>
        <v>21.382352941176471</v>
      </c>
      <c r="Q1391" t="s">
        <v>8326</v>
      </c>
      <c r="R1391" t="s">
        <v>8327</v>
      </c>
      <c r="S1391" s="8">
        <f t="shared" si="191"/>
        <v>42565.480983796297</v>
      </c>
      <c r="T1391" s="8" t="str">
        <f t="shared" si="192"/>
        <v>Jul</v>
      </c>
      <c r="U1391" s="8" t="str">
        <f t="shared" si="193"/>
        <v>2016</v>
      </c>
      <c r="V1391" s="8">
        <f t="shared" si="194"/>
        <v>42595.480983796297</v>
      </c>
      <c r="W1391" s="8" t="str">
        <f t="shared" si="195"/>
        <v>Aug</v>
      </c>
      <c r="X1391" s="8" t="str">
        <f t="shared" si="196"/>
        <v>2016</v>
      </c>
      <c r="Y1391" s="7">
        <f t="shared" si="197"/>
        <v>30</v>
      </c>
    </row>
    <row r="1392" spans="1:25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6">
        <f t="shared" si="189"/>
        <v>109.10714285714285</v>
      </c>
      <c r="P1392" s="10">
        <f t="shared" si="190"/>
        <v>160.78947368421052</v>
      </c>
      <c r="Q1392" t="s">
        <v>8326</v>
      </c>
      <c r="R1392" t="s">
        <v>8327</v>
      </c>
      <c r="S1392" s="8">
        <f t="shared" si="191"/>
        <v>42087.803310185183</v>
      </c>
      <c r="T1392" s="8" t="str">
        <f t="shared" si="192"/>
        <v>Mar</v>
      </c>
      <c r="U1392" s="8" t="str">
        <f t="shared" si="193"/>
        <v>2015</v>
      </c>
      <c r="V1392" s="8">
        <f t="shared" si="194"/>
        <v>42121.716666666667</v>
      </c>
      <c r="W1392" s="8" t="str">
        <f t="shared" si="195"/>
        <v>Apr</v>
      </c>
      <c r="X1392" s="8" t="str">
        <f t="shared" si="196"/>
        <v>2015</v>
      </c>
      <c r="Y1392" s="7">
        <f t="shared" si="197"/>
        <v>2</v>
      </c>
    </row>
    <row r="1393" spans="1:25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6">
        <f t="shared" si="189"/>
        <v>110.2</v>
      </c>
      <c r="P1393" s="10">
        <f t="shared" si="190"/>
        <v>42.384615384615387</v>
      </c>
      <c r="Q1393" t="s">
        <v>8326</v>
      </c>
      <c r="R1393" t="s">
        <v>8327</v>
      </c>
      <c r="S1393" s="8">
        <f t="shared" si="191"/>
        <v>42193.650671296295</v>
      </c>
      <c r="T1393" s="8" t="str">
        <f t="shared" si="192"/>
        <v>Jul</v>
      </c>
      <c r="U1393" s="8" t="str">
        <f t="shared" si="193"/>
        <v>2015</v>
      </c>
      <c r="V1393" s="8">
        <f t="shared" si="194"/>
        <v>42238.207638888889</v>
      </c>
      <c r="W1393" s="8" t="str">
        <f t="shared" si="195"/>
        <v>Aug</v>
      </c>
      <c r="X1393" s="8" t="str">
        <f t="shared" si="196"/>
        <v>2015</v>
      </c>
      <c r="Y1393" s="7">
        <f t="shared" si="197"/>
        <v>13</v>
      </c>
    </row>
    <row r="1394" spans="1:25" ht="3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6">
        <f t="shared" si="189"/>
        <v>113.64000000000001</v>
      </c>
      <c r="P1394" s="10">
        <f t="shared" si="190"/>
        <v>27.317307692307693</v>
      </c>
      <c r="Q1394" t="s">
        <v>8326</v>
      </c>
      <c r="R1394" t="s">
        <v>8327</v>
      </c>
      <c r="S1394" s="8">
        <f t="shared" si="191"/>
        <v>42401.154930555553</v>
      </c>
      <c r="T1394" s="8" t="str">
        <f t="shared" si="192"/>
        <v>Feb</v>
      </c>
      <c r="U1394" s="8" t="str">
        <f t="shared" si="193"/>
        <v>2016</v>
      </c>
      <c r="V1394" s="8">
        <f t="shared" si="194"/>
        <v>42432.154930555553</v>
      </c>
      <c r="W1394" s="8" t="str">
        <f t="shared" si="195"/>
        <v>Mar</v>
      </c>
      <c r="X1394" s="8" t="str">
        <f t="shared" si="196"/>
        <v>2016</v>
      </c>
      <c r="Y1394" s="7">
        <f t="shared" si="197"/>
        <v>31</v>
      </c>
    </row>
    <row r="1395" spans="1:25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6">
        <f t="shared" si="189"/>
        <v>102.35000000000001</v>
      </c>
      <c r="P1395" s="10">
        <f t="shared" si="190"/>
        <v>196.82692307692307</v>
      </c>
      <c r="Q1395" t="s">
        <v>8326</v>
      </c>
      <c r="R1395" t="s">
        <v>8327</v>
      </c>
      <c r="S1395" s="8">
        <f t="shared" si="191"/>
        <v>42553.681979166664</v>
      </c>
      <c r="T1395" s="8" t="str">
        <f t="shared" si="192"/>
        <v>Jul</v>
      </c>
      <c r="U1395" s="8" t="str">
        <f t="shared" si="193"/>
        <v>2016</v>
      </c>
      <c r="V1395" s="8">
        <f t="shared" si="194"/>
        <v>42583.681979166664</v>
      </c>
      <c r="W1395" s="8" t="str">
        <f t="shared" si="195"/>
        <v>Aug</v>
      </c>
      <c r="X1395" s="8" t="str">
        <f t="shared" si="196"/>
        <v>2016</v>
      </c>
      <c r="Y1395" s="7">
        <f t="shared" si="197"/>
        <v>30</v>
      </c>
    </row>
    <row r="1396" spans="1:25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6">
        <f t="shared" si="189"/>
        <v>122.13333333333334</v>
      </c>
      <c r="P1396" s="10">
        <f t="shared" si="190"/>
        <v>53.882352941176471</v>
      </c>
      <c r="Q1396" t="s">
        <v>8326</v>
      </c>
      <c r="R1396" t="s">
        <v>8327</v>
      </c>
      <c r="S1396" s="8">
        <f t="shared" si="191"/>
        <v>42752.144976851851</v>
      </c>
      <c r="T1396" s="8" t="str">
        <f t="shared" si="192"/>
        <v>Jan</v>
      </c>
      <c r="U1396" s="8" t="str">
        <f t="shared" si="193"/>
        <v>2017</v>
      </c>
      <c r="V1396" s="8">
        <f t="shared" si="194"/>
        <v>42795.125</v>
      </c>
      <c r="W1396" s="8" t="str">
        <f t="shared" si="195"/>
        <v>Mar</v>
      </c>
      <c r="X1396" s="8" t="str">
        <f t="shared" si="196"/>
        <v>2017</v>
      </c>
      <c r="Y1396" s="7">
        <f t="shared" si="197"/>
        <v>11</v>
      </c>
    </row>
    <row r="1397" spans="1:25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6">
        <f t="shared" si="189"/>
        <v>111.88571428571427</v>
      </c>
      <c r="P1397" s="10">
        <f t="shared" si="190"/>
        <v>47.756097560975611</v>
      </c>
      <c r="Q1397" t="s">
        <v>8326</v>
      </c>
      <c r="R1397" t="s">
        <v>8327</v>
      </c>
      <c r="S1397" s="8">
        <f t="shared" si="191"/>
        <v>42719.90834490741</v>
      </c>
      <c r="T1397" s="8" t="str">
        <f t="shared" si="192"/>
        <v>Dec</v>
      </c>
      <c r="U1397" s="8" t="str">
        <f t="shared" si="193"/>
        <v>2016</v>
      </c>
      <c r="V1397" s="8">
        <f t="shared" si="194"/>
        <v>42749.90834490741</v>
      </c>
      <c r="W1397" s="8" t="str">
        <f t="shared" si="195"/>
        <v>Jan</v>
      </c>
      <c r="X1397" s="8" t="str">
        <f t="shared" si="196"/>
        <v>2017</v>
      </c>
      <c r="Y1397" s="7">
        <f t="shared" si="197"/>
        <v>30</v>
      </c>
    </row>
    <row r="1398" spans="1:25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6">
        <f t="shared" si="189"/>
        <v>107.3</v>
      </c>
      <c r="P1398" s="10">
        <f t="shared" si="190"/>
        <v>88.191780821917803</v>
      </c>
      <c r="Q1398" t="s">
        <v>8326</v>
      </c>
      <c r="R1398" t="s">
        <v>8327</v>
      </c>
      <c r="S1398" s="8">
        <f t="shared" si="191"/>
        <v>42018.99863425926</v>
      </c>
      <c r="T1398" s="8" t="str">
        <f t="shared" si="192"/>
        <v>Jan</v>
      </c>
      <c r="U1398" s="8" t="str">
        <f t="shared" si="193"/>
        <v>2015</v>
      </c>
      <c r="V1398" s="8">
        <f t="shared" si="194"/>
        <v>42048.99863425926</v>
      </c>
      <c r="W1398" s="8" t="str">
        <f t="shared" si="195"/>
        <v>Feb</v>
      </c>
      <c r="X1398" s="8" t="str">
        <f t="shared" si="196"/>
        <v>2015</v>
      </c>
      <c r="Y1398" s="7">
        <f t="shared" si="197"/>
        <v>30</v>
      </c>
    </row>
    <row r="1399" spans="1:25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6">
        <f t="shared" si="189"/>
        <v>113.85000000000001</v>
      </c>
      <c r="P1399" s="10">
        <f t="shared" si="190"/>
        <v>72.056962025316452</v>
      </c>
      <c r="Q1399" t="s">
        <v>8326</v>
      </c>
      <c r="R1399" t="s">
        <v>8327</v>
      </c>
      <c r="S1399" s="8">
        <f t="shared" si="191"/>
        <v>42640.917939814812</v>
      </c>
      <c r="T1399" s="8" t="str">
        <f t="shared" si="192"/>
        <v>Sep</v>
      </c>
      <c r="U1399" s="8" t="str">
        <f t="shared" si="193"/>
        <v>2016</v>
      </c>
      <c r="V1399" s="8">
        <f t="shared" si="194"/>
        <v>42670.888194444444</v>
      </c>
      <c r="W1399" s="8" t="str">
        <f t="shared" si="195"/>
        <v>Oct</v>
      </c>
      <c r="X1399" s="8" t="str">
        <f t="shared" si="196"/>
        <v>2016</v>
      </c>
      <c r="Y1399" s="7">
        <f t="shared" si="197"/>
        <v>29</v>
      </c>
    </row>
    <row r="1400" spans="1:25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6">
        <f t="shared" si="189"/>
        <v>109.68181818181819</v>
      </c>
      <c r="P1400" s="10">
        <f t="shared" si="190"/>
        <v>74.246153846153845</v>
      </c>
      <c r="Q1400" t="s">
        <v>8326</v>
      </c>
      <c r="R1400" t="s">
        <v>8327</v>
      </c>
      <c r="S1400" s="8">
        <f t="shared" si="191"/>
        <v>42526.874236111107</v>
      </c>
      <c r="T1400" s="8" t="str">
        <f t="shared" si="192"/>
        <v>Jun</v>
      </c>
      <c r="U1400" s="8" t="str">
        <f t="shared" si="193"/>
        <v>2016</v>
      </c>
      <c r="V1400" s="8">
        <f t="shared" si="194"/>
        <v>42556.874236111107</v>
      </c>
      <c r="W1400" s="8" t="str">
        <f t="shared" si="195"/>
        <v>Jul</v>
      </c>
      <c r="X1400" s="8" t="str">
        <f t="shared" si="196"/>
        <v>2016</v>
      </c>
      <c r="Y1400" s="7">
        <f t="shared" si="197"/>
        <v>30</v>
      </c>
    </row>
    <row r="1401" spans="1:25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6">
        <f t="shared" si="189"/>
        <v>126.14444444444443</v>
      </c>
      <c r="P1401" s="10">
        <f t="shared" si="190"/>
        <v>61.701086956521742</v>
      </c>
      <c r="Q1401" t="s">
        <v>8326</v>
      </c>
      <c r="R1401" t="s">
        <v>8327</v>
      </c>
      <c r="S1401" s="8">
        <f t="shared" si="191"/>
        <v>41889.004317129627</v>
      </c>
      <c r="T1401" s="8" t="str">
        <f t="shared" si="192"/>
        <v>Sep</v>
      </c>
      <c r="U1401" s="8" t="str">
        <f t="shared" si="193"/>
        <v>2014</v>
      </c>
      <c r="V1401" s="8">
        <f t="shared" si="194"/>
        <v>41919.004317129627</v>
      </c>
      <c r="W1401" s="8" t="str">
        <f t="shared" si="195"/>
        <v>Oct</v>
      </c>
      <c r="X1401" s="8" t="str">
        <f t="shared" si="196"/>
        <v>2014</v>
      </c>
      <c r="Y1401" s="7">
        <f t="shared" si="197"/>
        <v>30</v>
      </c>
    </row>
    <row r="1402" spans="1:25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6">
        <f t="shared" si="189"/>
        <v>167.42857142857144</v>
      </c>
      <c r="P1402" s="10">
        <f t="shared" si="190"/>
        <v>17.235294117647058</v>
      </c>
      <c r="Q1402" t="s">
        <v>8326</v>
      </c>
      <c r="R1402" t="s">
        <v>8327</v>
      </c>
      <c r="S1402" s="8">
        <f t="shared" si="191"/>
        <v>42498.341122685189</v>
      </c>
      <c r="T1402" s="8" t="str">
        <f t="shared" si="192"/>
        <v>May</v>
      </c>
      <c r="U1402" s="8" t="str">
        <f t="shared" si="193"/>
        <v>2016</v>
      </c>
      <c r="V1402" s="8">
        <f t="shared" si="194"/>
        <v>42533.229166666672</v>
      </c>
      <c r="W1402" s="8" t="str">
        <f t="shared" si="195"/>
        <v>Jun</v>
      </c>
      <c r="X1402" s="8" t="str">
        <f t="shared" si="196"/>
        <v>2016</v>
      </c>
      <c r="Y1402" s="7">
        <f t="shared" si="197"/>
        <v>3</v>
      </c>
    </row>
    <row r="1403" spans="1:25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6">
        <f t="shared" si="189"/>
        <v>496.52000000000004</v>
      </c>
      <c r="P1403" s="10">
        <f t="shared" si="190"/>
        <v>51.720833333333331</v>
      </c>
      <c r="Q1403" t="s">
        <v>8326</v>
      </c>
      <c r="R1403" t="s">
        <v>8327</v>
      </c>
      <c r="S1403" s="8">
        <f t="shared" si="191"/>
        <v>41399.99622685185</v>
      </c>
      <c r="T1403" s="8" t="str">
        <f t="shared" si="192"/>
        <v>May</v>
      </c>
      <c r="U1403" s="8" t="str">
        <f t="shared" si="193"/>
        <v>2013</v>
      </c>
      <c r="V1403" s="8">
        <f t="shared" si="194"/>
        <v>41420.99622685185</v>
      </c>
      <c r="W1403" s="8" t="str">
        <f t="shared" si="195"/>
        <v>May</v>
      </c>
      <c r="X1403" s="8" t="str">
        <f t="shared" si="196"/>
        <v>2013</v>
      </c>
      <c r="Y1403" s="7">
        <f t="shared" si="197"/>
        <v>21</v>
      </c>
    </row>
    <row r="1404" spans="1:25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6">
        <f t="shared" si="189"/>
        <v>109.16</v>
      </c>
      <c r="P1404" s="10">
        <f t="shared" si="190"/>
        <v>24.150442477876105</v>
      </c>
      <c r="Q1404" t="s">
        <v>8326</v>
      </c>
      <c r="R1404" t="s">
        <v>8327</v>
      </c>
      <c r="S1404" s="8">
        <f t="shared" si="191"/>
        <v>42065.053368055553</v>
      </c>
      <c r="T1404" s="8" t="str">
        <f t="shared" si="192"/>
        <v>Mar</v>
      </c>
      <c r="U1404" s="8" t="str">
        <f t="shared" si="193"/>
        <v>2015</v>
      </c>
      <c r="V1404" s="8">
        <f t="shared" si="194"/>
        <v>42125.011701388896</v>
      </c>
      <c r="W1404" s="8" t="str">
        <f t="shared" si="195"/>
        <v>May</v>
      </c>
      <c r="X1404" s="8" t="str">
        <f t="shared" si="196"/>
        <v>2015</v>
      </c>
      <c r="Y1404" s="7">
        <f t="shared" si="197"/>
        <v>28</v>
      </c>
    </row>
    <row r="1405" spans="1:25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6">
        <f t="shared" si="189"/>
        <v>102.57499999999999</v>
      </c>
      <c r="P1405" s="10">
        <f t="shared" si="190"/>
        <v>62.166666666666664</v>
      </c>
      <c r="Q1405" t="s">
        <v>8326</v>
      </c>
      <c r="R1405" t="s">
        <v>8327</v>
      </c>
      <c r="S1405" s="8">
        <f t="shared" si="191"/>
        <v>41451.062905092593</v>
      </c>
      <c r="T1405" s="8" t="str">
        <f t="shared" si="192"/>
        <v>Jun</v>
      </c>
      <c r="U1405" s="8" t="str">
        <f t="shared" si="193"/>
        <v>2013</v>
      </c>
      <c r="V1405" s="8">
        <f t="shared" si="194"/>
        <v>41481.062905092593</v>
      </c>
      <c r="W1405" s="8" t="str">
        <f t="shared" si="195"/>
        <v>Jul</v>
      </c>
      <c r="X1405" s="8" t="str">
        <f t="shared" si="196"/>
        <v>2013</v>
      </c>
      <c r="Y1405" s="7">
        <f t="shared" si="197"/>
        <v>30</v>
      </c>
    </row>
    <row r="1406" spans="1:25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6">
        <f t="shared" si="189"/>
        <v>1.6620689655172414</v>
      </c>
      <c r="P1406" s="10">
        <f t="shared" si="190"/>
        <v>48.2</v>
      </c>
      <c r="Q1406" t="s">
        <v>8323</v>
      </c>
      <c r="R1406" t="s">
        <v>8342</v>
      </c>
      <c r="S1406" s="8">
        <f t="shared" si="191"/>
        <v>42032.510243055556</v>
      </c>
      <c r="T1406" s="8" t="str">
        <f t="shared" si="192"/>
        <v>Jan</v>
      </c>
      <c r="U1406" s="8" t="str">
        <f t="shared" si="193"/>
        <v>2015</v>
      </c>
      <c r="V1406" s="8">
        <f t="shared" si="194"/>
        <v>42057.510243055556</v>
      </c>
      <c r="W1406" s="8" t="str">
        <f t="shared" si="195"/>
        <v>Feb</v>
      </c>
      <c r="X1406" s="8" t="str">
        <f t="shared" si="196"/>
        <v>2015</v>
      </c>
      <c r="Y1406" s="7">
        <f t="shared" si="197"/>
        <v>25</v>
      </c>
    </row>
    <row r="1407" spans="1:25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6">
        <f t="shared" si="189"/>
        <v>0.42</v>
      </c>
      <c r="P1407" s="10">
        <f t="shared" si="190"/>
        <v>6.1764705882352944</v>
      </c>
      <c r="Q1407" t="s">
        <v>8323</v>
      </c>
      <c r="R1407" t="s">
        <v>8342</v>
      </c>
      <c r="S1407" s="8">
        <f t="shared" si="191"/>
        <v>41941.680567129632</v>
      </c>
      <c r="T1407" s="8" t="str">
        <f t="shared" si="192"/>
        <v>Oct</v>
      </c>
      <c r="U1407" s="8" t="str">
        <f t="shared" si="193"/>
        <v>2014</v>
      </c>
      <c r="V1407" s="8">
        <f t="shared" si="194"/>
        <v>41971.722233796296</v>
      </c>
      <c r="W1407" s="8" t="str">
        <f t="shared" si="195"/>
        <v>Nov</v>
      </c>
      <c r="X1407" s="8" t="str">
        <f t="shared" si="196"/>
        <v>2014</v>
      </c>
      <c r="Y1407" s="7">
        <f t="shared" si="197"/>
        <v>30</v>
      </c>
    </row>
    <row r="1408" spans="1:25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6">
        <f t="shared" si="189"/>
        <v>0.125</v>
      </c>
      <c r="P1408" s="10">
        <f t="shared" si="190"/>
        <v>5</v>
      </c>
      <c r="Q1408" t="s">
        <v>8323</v>
      </c>
      <c r="R1408" t="s">
        <v>8342</v>
      </c>
      <c r="S1408" s="8">
        <f t="shared" si="191"/>
        <v>42297.432951388888</v>
      </c>
      <c r="T1408" s="8" t="str">
        <f t="shared" si="192"/>
        <v>Oct</v>
      </c>
      <c r="U1408" s="8" t="str">
        <f t="shared" si="193"/>
        <v>2015</v>
      </c>
      <c r="V1408" s="8">
        <f t="shared" si="194"/>
        <v>42350.416666666672</v>
      </c>
      <c r="W1408" s="8" t="str">
        <f t="shared" si="195"/>
        <v>Dec</v>
      </c>
      <c r="X1408" s="8" t="str">
        <f t="shared" si="196"/>
        <v>2015</v>
      </c>
      <c r="Y1408" s="7">
        <f t="shared" si="197"/>
        <v>21</v>
      </c>
    </row>
    <row r="1409" spans="1:25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6">
        <f t="shared" si="189"/>
        <v>0.5</v>
      </c>
      <c r="P1409" s="10">
        <f t="shared" si="190"/>
        <v>7.5</v>
      </c>
      <c r="Q1409" t="s">
        <v>8323</v>
      </c>
      <c r="R1409" t="s">
        <v>8342</v>
      </c>
      <c r="S1409" s="8">
        <f t="shared" si="191"/>
        <v>41838.536782407406</v>
      </c>
      <c r="T1409" s="8" t="str">
        <f t="shared" si="192"/>
        <v>Jul</v>
      </c>
      <c r="U1409" s="8" t="str">
        <f t="shared" si="193"/>
        <v>2014</v>
      </c>
      <c r="V1409" s="8">
        <f t="shared" si="194"/>
        <v>41863.536782407406</v>
      </c>
      <c r="W1409" s="8" t="str">
        <f t="shared" si="195"/>
        <v>Aug</v>
      </c>
      <c r="X1409" s="8" t="str">
        <f t="shared" si="196"/>
        <v>2014</v>
      </c>
      <c r="Y1409" s="7">
        <f t="shared" si="197"/>
        <v>25</v>
      </c>
    </row>
    <row r="1410" spans="1:25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6">
        <f t="shared" si="189"/>
        <v>7.1999999999999993</v>
      </c>
      <c r="P1410" s="10">
        <f t="shared" si="190"/>
        <v>12</v>
      </c>
      <c r="Q1410" t="s">
        <v>8323</v>
      </c>
      <c r="R1410" t="s">
        <v>8342</v>
      </c>
      <c r="S1410" s="8">
        <f t="shared" si="191"/>
        <v>42291.872175925921</v>
      </c>
      <c r="T1410" s="8" t="str">
        <f t="shared" si="192"/>
        <v>Oct</v>
      </c>
      <c r="U1410" s="8" t="str">
        <f t="shared" si="193"/>
        <v>2015</v>
      </c>
      <c r="V1410" s="8">
        <f t="shared" si="194"/>
        <v>42321.913842592592</v>
      </c>
      <c r="W1410" s="8" t="str">
        <f t="shared" si="195"/>
        <v>Nov</v>
      </c>
      <c r="X1410" s="8" t="str">
        <f t="shared" si="196"/>
        <v>2015</v>
      </c>
      <c r="Y1410" s="7">
        <f t="shared" si="197"/>
        <v>30</v>
      </c>
    </row>
    <row r="1411" spans="1:25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6">
        <f t="shared" ref="O1411:O1474" si="198">E1411/D1411*100</f>
        <v>0</v>
      </c>
      <c r="P1411" s="10">
        <f t="shared" ref="P1411:P1474" si="199">IFERROR(E1411/L1411,0)</f>
        <v>0</v>
      </c>
      <c r="Q1411" t="s">
        <v>8323</v>
      </c>
      <c r="R1411" t="s">
        <v>8342</v>
      </c>
      <c r="S1411" s="8">
        <f t="shared" ref="S1411:S1474" si="200">(((J1411/60)/60)/24)+DATE(1970,1,1)</f>
        <v>41945.133506944447</v>
      </c>
      <c r="T1411" s="8" t="str">
        <f t="shared" ref="T1411:T1474" si="201">TEXT(S1411,"MMM")</f>
        <v>Nov</v>
      </c>
      <c r="U1411" s="8" t="str">
        <f t="shared" ref="U1411:U1474" si="202">TEXT(S1411,"YYYY")</f>
        <v>2014</v>
      </c>
      <c r="V1411" s="8">
        <f t="shared" ref="V1411:V1474" si="203">(((I1411/60)/60)/24)+DATE(1970,1,1)</f>
        <v>42005.175173611111</v>
      </c>
      <c r="W1411" s="8" t="str">
        <f t="shared" ref="W1411:W1474" si="204">TEXT(V1411,"MMM")</f>
        <v>Jan</v>
      </c>
      <c r="X1411" s="8" t="str">
        <f t="shared" ref="X1411:X1474" si="205">TEXT(V1411,"YYYY")</f>
        <v>2015</v>
      </c>
      <c r="Y1411" s="7">
        <f t="shared" ref="Y1411:Y1474" si="206">DAY(V1411-S1411)</f>
        <v>29</v>
      </c>
    </row>
    <row r="1412" spans="1:25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6">
        <f t="shared" si="198"/>
        <v>1.6666666666666666E-2</v>
      </c>
      <c r="P1412" s="10">
        <f t="shared" si="199"/>
        <v>1</v>
      </c>
      <c r="Q1412" t="s">
        <v>8323</v>
      </c>
      <c r="R1412" t="s">
        <v>8342</v>
      </c>
      <c r="S1412" s="8">
        <f t="shared" si="200"/>
        <v>42479.318518518514</v>
      </c>
      <c r="T1412" s="8" t="str">
        <f t="shared" si="201"/>
        <v>Apr</v>
      </c>
      <c r="U1412" s="8" t="str">
        <f t="shared" si="202"/>
        <v>2016</v>
      </c>
      <c r="V1412" s="8">
        <f t="shared" si="203"/>
        <v>42524.318518518514</v>
      </c>
      <c r="W1412" s="8" t="str">
        <f t="shared" si="204"/>
        <v>Jun</v>
      </c>
      <c r="X1412" s="8" t="str">
        <f t="shared" si="205"/>
        <v>2016</v>
      </c>
      <c r="Y1412" s="7">
        <f t="shared" si="206"/>
        <v>14</v>
      </c>
    </row>
    <row r="1413" spans="1:25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6">
        <f t="shared" si="198"/>
        <v>0.23333333333333336</v>
      </c>
      <c r="P1413" s="10">
        <f t="shared" si="199"/>
        <v>2.3333333333333335</v>
      </c>
      <c r="Q1413" t="s">
        <v>8323</v>
      </c>
      <c r="R1413" t="s">
        <v>8342</v>
      </c>
      <c r="S1413" s="8">
        <f t="shared" si="200"/>
        <v>42013.059027777781</v>
      </c>
      <c r="T1413" s="8" t="str">
        <f t="shared" si="201"/>
        <v>Jan</v>
      </c>
      <c r="U1413" s="8" t="str">
        <f t="shared" si="202"/>
        <v>2015</v>
      </c>
      <c r="V1413" s="8">
        <f t="shared" si="203"/>
        <v>42041.059027777781</v>
      </c>
      <c r="W1413" s="8" t="str">
        <f t="shared" si="204"/>
        <v>Feb</v>
      </c>
      <c r="X1413" s="8" t="str">
        <f t="shared" si="205"/>
        <v>2015</v>
      </c>
      <c r="Y1413" s="7">
        <f t="shared" si="206"/>
        <v>28</v>
      </c>
    </row>
    <row r="1414" spans="1:25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6">
        <f t="shared" si="198"/>
        <v>4.5714285714285712</v>
      </c>
      <c r="P1414" s="10">
        <f t="shared" si="199"/>
        <v>24.615384615384617</v>
      </c>
      <c r="Q1414" t="s">
        <v>8323</v>
      </c>
      <c r="R1414" t="s">
        <v>8342</v>
      </c>
      <c r="S1414" s="8">
        <f t="shared" si="200"/>
        <v>41947.063645833332</v>
      </c>
      <c r="T1414" s="8" t="str">
        <f t="shared" si="201"/>
        <v>Nov</v>
      </c>
      <c r="U1414" s="8" t="str">
        <f t="shared" si="202"/>
        <v>2014</v>
      </c>
      <c r="V1414" s="8">
        <f t="shared" si="203"/>
        <v>41977.063645833332</v>
      </c>
      <c r="W1414" s="8" t="str">
        <f t="shared" si="204"/>
        <v>Dec</v>
      </c>
      <c r="X1414" s="8" t="str">
        <f t="shared" si="205"/>
        <v>2014</v>
      </c>
      <c r="Y1414" s="7">
        <f t="shared" si="206"/>
        <v>30</v>
      </c>
    </row>
    <row r="1415" spans="1:25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6">
        <f t="shared" si="198"/>
        <v>5</v>
      </c>
      <c r="P1415" s="10">
        <f t="shared" si="199"/>
        <v>100</v>
      </c>
      <c r="Q1415" t="s">
        <v>8323</v>
      </c>
      <c r="R1415" t="s">
        <v>8342</v>
      </c>
      <c r="S1415" s="8">
        <f t="shared" si="200"/>
        <v>42360.437152777777</v>
      </c>
      <c r="T1415" s="8" t="str">
        <f t="shared" si="201"/>
        <v>Dec</v>
      </c>
      <c r="U1415" s="8" t="str">
        <f t="shared" si="202"/>
        <v>2015</v>
      </c>
      <c r="V1415" s="8">
        <f t="shared" si="203"/>
        <v>42420.437152777777</v>
      </c>
      <c r="W1415" s="8" t="str">
        <f t="shared" si="204"/>
        <v>Feb</v>
      </c>
      <c r="X1415" s="8" t="str">
        <f t="shared" si="205"/>
        <v>2016</v>
      </c>
      <c r="Y1415" s="7">
        <f t="shared" si="206"/>
        <v>29</v>
      </c>
    </row>
    <row r="1416" spans="1:25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6">
        <f t="shared" si="198"/>
        <v>0.2</v>
      </c>
      <c r="P1416" s="10">
        <f t="shared" si="199"/>
        <v>1</v>
      </c>
      <c r="Q1416" t="s">
        <v>8323</v>
      </c>
      <c r="R1416" t="s">
        <v>8342</v>
      </c>
      <c r="S1416" s="8">
        <f t="shared" si="200"/>
        <v>42708.25309027778</v>
      </c>
      <c r="T1416" s="8" t="str">
        <f t="shared" si="201"/>
        <v>Dec</v>
      </c>
      <c r="U1416" s="8" t="str">
        <f t="shared" si="202"/>
        <v>2016</v>
      </c>
      <c r="V1416" s="8">
        <f t="shared" si="203"/>
        <v>42738.25309027778</v>
      </c>
      <c r="W1416" s="8" t="str">
        <f t="shared" si="204"/>
        <v>Jan</v>
      </c>
      <c r="X1416" s="8" t="str">
        <f t="shared" si="205"/>
        <v>2017</v>
      </c>
      <c r="Y1416" s="7">
        <f t="shared" si="206"/>
        <v>30</v>
      </c>
    </row>
    <row r="1417" spans="1:25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6">
        <f t="shared" si="198"/>
        <v>18.181818181818183</v>
      </c>
      <c r="P1417" s="10">
        <f t="shared" si="199"/>
        <v>88.888888888888886</v>
      </c>
      <c r="Q1417" t="s">
        <v>8323</v>
      </c>
      <c r="R1417" t="s">
        <v>8342</v>
      </c>
      <c r="S1417" s="8">
        <f t="shared" si="200"/>
        <v>42192.675821759258</v>
      </c>
      <c r="T1417" s="8" t="str">
        <f t="shared" si="201"/>
        <v>Jul</v>
      </c>
      <c r="U1417" s="8" t="str">
        <f t="shared" si="202"/>
        <v>2015</v>
      </c>
      <c r="V1417" s="8">
        <f t="shared" si="203"/>
        <v>42232.675821759258</v>
      </c>
      <c r="W1417" s="8" t="str">
        <f t="shared" si="204"/>
        <v>Aug</v>
      </c>
      <c r="X1417" s="8" t="str">
        <f t="shared" si="205"/>
        <v>2015</v>
      </c>
      <c r="Y1417" s="7">
        <f t="shared" si="206"/>
        <v>9</v>
      </c>
    </row>
    <row r="1418" spans="1:25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6">
        <f t="shared" si="198"/>
        <v>0</v>
      </c>
      <c r="P1418" s="10">
        <f t="shared" si="199"/>
        <v>0</v>
      </c>
      <c r="Q1418" t="s">
        <v>8323</v>
      </c>
      <c r="R1418" t="s">
        <v>8342</v>
      </c>
      <c r="S1418" s="8">
        <f t="shared" si="200"/>
        <v>42299.926145833335</v>
      </c>
      <c r="T1418" s="8" t="str">
        <f t="shared" si="201"/>
        <v>Oct</v>
      </c>
      <c r="U1418" s="8" t="str">
        <f t="shared" si="202"/>
        <v>2015</v>
      </c>
      <c r="V1418" s="8">
        <f t="shared" si="203"/>
        <v>42329.967812499999</v>
      </c>
      <c r="W1418" s="8" t="str">
        <f t="shared" si="204"/>
        <v>Nov</v>
      </c>
      <c r="X1418" s="8" t="str">
        <f t="shared" si="205"/>
        <v>2015</v>
      </c>
      <c r="Y1418" s="7">
        <f t="shared" si="206"/>
        <v>30</v>
      </c>
    </row>
    <row r="1419" spans="1:25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6">
        <f t="shared" si="198"/>
        <v>1.2222222222222223</v>
      </c>
      <c r="P1419" s="10">
        <f t="shared" si="199"/>
        <v>27.5</v>
      </c>
      <c r="Q1419" t="s">
        <v>8323</v>
      </c>
      <c r="R1419" t="s">
        <v>8342</v>
      </c>
      <c r="S1419" s="8">
        <f t="shared" si="200"/>
        <v>42232.15016203704</v>
      </c>
      <c r="T1419" s="8" t="str">
        <f t="shared" si="201"/>
        <v>Aug</v>
      </c>
      <c r="U1419" s="8" t="str">
        <f t="shared" si="202"/>
        <v>2015</v>
      </c>
      <c r="V1419" s="8">
        <f t="shared" si="203"/>
        <v>42262.465972222228</v>
      </c>
      <c r="W1419" s="8" t="str">
        <f t="shared" si="204"/>
        <v>Sep</v>
      </c>
      <c r="X1419" s="8" t="str">
        <f t="shared" si="205"/>
        <v>2015</v>
      </c>
      <c r="Y1419" s="7">
        <f t="shared" si="206"/>
        <v>30</v>
      </c>
    </row>
    <row r="1420" spans="1:25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6">
        <f t="shared" si="198"/>
        <v>0.2</v>
      </c>
      <c r="P1420" s="10">
        <f t="shared" si="199"/>
        <v>6</v>
      </c>
      <c r="Q1420" t="s">
        <v>8323</v>
      </c>
      <c r="R1420" t="s">
        <v>8342</v>
      </c>
      <c r="S1420" s="8">
        <f t="shared" si="200"/>
        <v>42395.456412037034</v>
      </c>
      <c r="T1420" s="8" t="str">
        <f t="shared" si="201"/>
        <v>Jan</v>
      </c>
      <c r="U1420" s="8" t="str">
        <f t="shared" si="202"/>
        <v>2016</v>
      </c>
      <c r="V1420" s="8">
        <f t="shared" si="203"/>
        <v>42425.456412037034</v>
      </c>
      <c r="W1420" s="8" t="str">
        <f t="shared" si="204"/>
        <v>Feb</v>
      </c>
      <c r="X1420" s="8" t="str">
        <f t="shared" si="205"/>
        <v>2016</v>
      </c>
      <c r="Y1420" s="7">
        <f t="shared" si="206"/>
        <v>30</v>
      </c>
    </row>
    <row r="1421" spans="1:25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6">
        <f t="shared" si="198"/>
        <v>7.0634920634920633</v>
      </c>
      <c r="P1421" s="10">
        <f t="shared" si="199"/>
        <v>44.5</v>
      </c>
      <c r="Q1421" t="s">
        <v>8323</v>
      </c>
      <c r="R1421" t="s">
        <v>8342</v>
      </c>
      <c r="S1421" s="8">
        <f t="shared" si="200"/>
        <v>42622.456238425926</v>
      </c>
      <c r="T1421" s="8" t="str">
        <f t="shared" si="201"/>
        <v>Sep</v>
      </c>
      <c r="U1421" s="8" t="str">
        <f t="shared" si="202"/>
        <v>2016</v>
      </c>
      <c r="V1421" s="8">
        <f t="shared" si="203"/>
        <v>42652.456238425926</v>
      </c>
      <c r="W1421" s="8" t="str">
        <f t="shared" si="204"/>
        <v>Oct</v>
      </c>
      <c r="X1421" s="8" t="str">
        <f t="shared" si="205"/>
        <v>2016</v>
      </c>
      <c r="Y1421" s="7">
        <f t="shared" si="206"/>
        <v>30</v>
      </c>
    </row>
    <row r="1422" spans="1:25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6">
        <f t="shared" si="198"/>
        <v>2.7272727272727271</v>
      </c>
      <c r="P1422" s="10">
        <f t="shared" si="199"/>
        <v>1</v>
      </c>
      <c r="Q1422" t="s">
        <v>8323</v>
      </c>
      <c r="R1422" t="s">
        <v>8342</v>
      </c>
      <c r="S1422" s="8">
        <f t="shared" si="200"/>
        <v>42524.667662037042</v>
      </c>
      <c r="T1422" s="8" t="str">
        <f t="shared" si="201"/>
        <v>Jun</v>
      </c>
      <c r="U1422" s="8" t="str">
        <f t="shared" si="202"/>
        <v>2016</v>
      </c>
      <c r="V1422" s="8">
        <f t="shared" si="203"/>
        <v>42549.667662037042</v>
      </c>
      <c r="W1422" s="8" t="str">
        <f t="shared" si="204"/>
        <v>Jun</v>
      </c>
      <c r="X1422" s="8" t="str">
        <f t="shared" si="205"/>
        <v>2016</v>
      </c>
      <c r="Y1422" s="7">
        <f t="shared" si="206"/>
        <v>25</v>
      </c>
    </row>
    <row r="1423" spans="1:25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6">
        <f t="shared" si="198"/>
        <v>0.1</v>
      </c>
      <c r="P1423" s="10">
        <f t="shared" si="199"/>
        <v>100</v>
      </c>
      <c r="Q1423" t="s">
        <v>8323</v>
      </c>
      <c r="R1423" t="s">
        <v>8342</v>
      </c>
      <c r="S1423" s="8">
        <f t="shared" si="200"/>
        <v>42013.915613425925</v>
      </c>
      <c r="T1423" s="8" t="str">
        <f t="shared" si="201"/>
        <v>Jan</v>
      </c>
      <c r="U1423" s="8" t="str">
        <f t="shared" si="202"/>
        <v>2015</v>
      </c>
      <c r="V1423" s="8">
        <f t="shared" si="203"/>
        <v>42043.915613425925</v>
      </c>
      <c r="W1423" s="8" t="str">
        <f t="shared" si="204"/>
        <v>Feb</v>
      </c>
      <c r="X1423" s="8" t="str">
        <f t="shared" si="205"/>
        <v>2015</v>
      </c>
      <c r="Y1423" s="7">
        <f t="shared" si="206"/>
        <v>30</v>
      </c>
    </row>
    <row r="1424" spans="1:25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6">
        <f t="shared" si="198"/>
        <v>0.104</v>
      </c>
      <c r="P1424" s="10">
        <f t="shared" si="199"/>
        <v>13</v>
      </c>
      <c r="Q1424" t="s">
        <v>8323</v>
      </c>
      <c r="R1424" t="s">
        <v>8342</v>
      </c>
      <c r="S1424" s="8">
        <f t="shared" si="200"/>
        <v>42604.239629629628</v>
      </c>
      <c r="T1424" s="8" t="str">
        <f t="shared" si="201"/>
        <v>Aug</v>
      </c>
      <c r="U1424" s="8" t="str">
        <f t="shared" si="202"/>
        <v>2016</v>
      </c>
      <c r="V1424" s="8">
        <f t="shared" si="203"/>
        <v>42634.239629629628</v>
      </c>
      <c r="W1424" s="8" t="str">
        <f t="shared" si="204"/>
        <v>Sep</v>
      </c>
      <c r="X1424" s="8" t="str">
        <f t="shared" si="205"/>
        <v>2016</v>
      </c>
      <c r="Y1424" s="7">
        <f t="shared" si="206"/>
        <v>30</v>
      </c>
    </row>
    <row r="1425" spans="1:25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6">
        <f t="shared" si="198"/>
        <v>0.33333333333333337</v>
      </c>
      <c r="P1425" s="10">
        <f t="shared" si="199"/>
        <v>100</v>
      </c>
      <c r="Q1425" t="s">
        <v>8323</v>
      </c>
      <c r="R1425" t="s">
        <v>8342</v>
      </c>
      <c r="S1425" s="8">
        <f t="shared" si="200"/>
        <v>42340.360312500001</v>
      </c>
      <c r="T1425" s="8" t="str">
        <f t="shared" si="201"/>
        <v>Dec</v>
      </c>
      <c r="U1425" s="8" t="str">
        <f t="shared" si="202"/>
        <v>2015</v>
      </c>
      <c r="V1425" s="8">
        <f t="shared" si="203"/>
        <v>42370.360312500001</v>
      </c>
      <c r="W1425" s="8" t="str">
        <f t="shared" si="204"/>
        <v>Jan</v>
      </c>
      <c r="X1425" s="8" t="str">
        <f t="shared" si="205"/>
        <v>2016</v>
      </c>
      <c r="Y1425" s="7">
        <f t="shared" si="206"/>
        <v>30</v>
      </c>
    </row>
    <row r="1426" spans="1:25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6">
        <f t="shared" si="198"/>
        <v>20.36</v>
      </c>
      <c r="P1426" s="10">
        <f t="shared" si="199"/>
        <v>109.07142857142857</v>
      </c>
      <c r="Q1426" t="s">
        <v>8323</v>
      </c>
      <c r="R1426" t="s">
        <v>8342</v>
      </c>
      <c r="S1426" s="8">
        <f t="shared" si="200"/>
        <v>42676.717615740738</v>
      </c>
      <c r="T1426" s="8" t="str">
        <f t="shared" si="201"/>
        <v>Nov</v>
      </c>
      <c r="U1426" s="8" t="str">
        <f t="shared" si="202"/>
        <v>2016</v>
      </c>
      <c r="V1426" s="8">
        <f t="shared" si="203"/>
        <v>42689.759282407409</v>
      </c>
      <c r="W1426" s="8" t="str">
        <f t="shared" si="204"/>
        <v>Nov</v>
      </c>
      <c r="X1426" s="8" t="str">
        <f t="shared" si="205"/>
        <v>2016</v>
      </c>
      <c r="Y1426" s="7">
        <f t="shared" si="206"/>
        <v>13</v>
      </c>
    </row>
    <row r="1427" spans="1:25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6">
        <f t="shared" si="198"/>
        <v>0</v>
      </c>
      <c r="P1427" s="10">
        <f t="shared" si="199"/>
        <v>0</v>
      </c>
      <c r="Q1427" t="s">
        <v>8323</v>
      </c>
      <c r="R1427" t="s">
        <v>8342</v>
      </c>
      <c r="S1427" s="8">
        <f t="shared" si="200"/>
        <v>42093.131469907406</v>
      </c>
      <c r="T1427" s="8" t="str">
        <f t="shared" si="201"/>
        <v>Mar</v>
      </c>
      <c r="U1427" s="8" t="str">
        <f t="shared" si="202"/>
        <v>2015</v>
      </c>
      <c r="V1427" s="8">
        <f t="shared" si="203"/>
        <v>42123.131469907406</v>
      </c>
      <c r="W1427" s="8" t="str">
        <f t="shared" si="204"/>
        <v>Apr</v>
      </c>
      <c r="X1427" s="8" t="str">
        <f t="shared" si="205"/>
        <v>2015</v>
      </c>
      <c r="Y1427" s="7">
        <f t="shared" si="206"/>
        <v>30</v>
      </c>
    </row>
    <row r="1428" spans="1:25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6">
        <f t="shared" si="198"/>
        <v>0</v>
      </c>
      <c r="P1428" s="10">
        <f t="shared" si="199"/>
        <v>0</v>
      </c>
      <c r="Q1428" t="s">
        <v>8323</v>
      </c>
      <c r="R1428" t="s">
        <v>8342</v>
      </c>
      <c r="S1428" s="8">
        <f t="shared" si="200"/>
        <v>42180.390277777777</v>
      </c>
      <c r="T1428" s="8" t="str">
        <f t="shared" si="201"/>
        <v>Jun</v>
      </c>
      <c r="U1428" s="8" t="str">
        <f t="shared" si="202"/>
        <v>2015</v>
      </c>
      <c r="V1428" s="8">
        <f t="shared" si="203"/>
        <v>42240.390277777777</v>
      </c>
      <c r="W1428" s="8" t="str">
        <f t="shared" si="204"/>
        <v>Aug</v>
      </c>
      <c r="X1428" s="8" t="str">
        <f t="shared" si="205"/>
        <v>2015</v>
      </c>
      <c r="Y1428" s="7">
        <f t="shared" si="206"/>
        <v>29</v>
      </c>
    </row>
    <row r="1429" spans="1:25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6">
        <f t="shared" si="198"/>
        <v>8.3800000000000008</v>
      </c>
      <c r="P1429" s="10">
        <f t="shared" si="199"/>
        <v>104.75</v>
      </c>
      <c r="Q1429" t="s">
        <v>8323</v>
      </c>
      <c r="R1429" t="s">
        <v>8342</v>
      </c>
      <c r="S1429" s="8">
        <f t="shared" si="200"/>
        <v>42601.851678240739</v>
      </c>
      <c r="T1429" s="8" t="str">
        <f t="shared" si="201"/>
        <v>Aug</v>
      </c>
      <c r="U1429" s="8" t="str">
        <f t="shared" si="202"/>
        <v>2016</v>
      </c>
      <c r="V1429" s="8">
        <f t="shared" si="203"/>
        <v>42631.851678240739</v>
      </c>
      <c r="W1429" s="8" t="str">
        <f t="shared" si="204"/>
        <v>Sep</v>
      </c>
      <c r="X1429" s="8" t="str">
        <f t="shared" si="205"/>
        <v>2016</v>
      </c>
      <c r="Y1429" s="7">
        <f t="shared" si="206"/>
        <v>30</v>
      </c>
    </row>
    <row r="1430" spans="1:25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6">
        <f t="shared" si="198"/>
        <v>4.5</v>
      </c>
      <c r="P1430" s="10">
        <f t="shared" si="199"/>
        <v>15</v>
      </c>
      <c r="Q1430" t="s">
        <v>8323</v>
      </c>
      <c r="R1430" t="s">
        <v>8342</v>
      </c>
      <c r="S1430" s="8">
        <f t="shared" si="200"/>
        <v>42432.379826388889</v>
      </c>
      <c r="T1430" s="8" t="str">
        <f t="shared" si="201"/>
        <v>Mar</v>
      </c>
      <c r="U1430" s="8" t="str">
        <f t="shared" si="202"/>
        <v>2016</v>
      </c>
      <c r="V1430" s="8">
        <f t="shared" si="203"/>
        <v>42462.338159722218</v>
      </c>
      <c r="W1430" s="8" t="str">
        <f t="shared" si="204"/>
        <v>Apr</v>
      </c>
      <c r="X1430" s="8" t="str">
        <f t="shared" si="205"/>
        <v>2016</v>
      </c>
      <c r="Y1430" s="7">
        <f t="shared" si="206"/>
        <v>29</v>
      </c>
    </row>
    <row r="1431" spans="1:25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6">
        <f t="shared" si="198"/>
        <v>0</v>
      </c>
      <c r="P1431" s="10">
        <f t="shared" si="199"/>
        <v>0</v>
      </c>
      <c r="Q1431" t="s">
        <v>8323</v>
      </c>
      <c r="R1431" t="s">
        <v>8342</v>
      </c>
      <c r="S1431" s="8">
        <f t="shared" si="200"/>
        <v>42074.060671296291</v>
      </c>
      <c r="T1431" s="8" t="str">
        <f t="shared" si="201"/>
        <v>Mar</v>
      </c>
      <c r="U1431" s="8" t="str">
        <f t="shared" si="202"/>
        <v>2015</v>
      </c>
      <c r="V1431" s="8">
        <f t="shared" si="203"/>
        <v>42104.060671296291</v>
      </c>
      <c r="W1431" s="8" t="str">
        <f t="shared" si="204"/>
        <v>Apr</v>
      </c>
      <c r="X1431" s="8" t="str">
        <f t="shared" si="205"/>
        <v>2015</v>
      </c>
      <c r="Y1431" s="7">
        <f t="shared" si="206"/>
        <v>30</v>
      </c>
    </row>
    <row r="1432" spans="1:25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6">
        <f t="shared" si="198"/>
        <v>8.06</v>
      </c>
      <c r="P1432" s="10">
        <f t="shared" si="199"/>
        <v>80.599999999999994</v>
      </c>
      <c r="Q1432" t="s">
        <v>8323</v>
      </c>
      <c r="R1432" t="s">
        <v>8342</v>
      </c>
      <c r="S1432" s="8">
        <f t="shared" si="200"/>
        <v>41961.813518518517</v>
      </c>
      <c r="T1432" s="8" t="str">
        <f t="shared" si="201"/>
        <v>Nov</v>
      </c>
      <c r="U1432" s="8" t="str">
        <f t="shared" si="202"/>
        <v>2014</v>
      </c>
      <c r="V1432" s="8">
        <f t="shared" si="203"/>
        <v>41992.813518518517</v>
      </c>
      <c r="W1432" s="8" t="str">
        <f t="shared" si="204"/>
        <v>Dec</v>
      </c>
      <c r="X1432" s="8" t="str">
        <f t="shared" si="205"/>
        <v>2014</v>
      </c>
      <c r="Y1432" s="7">
        <f t="shared" si="206"/>
        <v>31</v>
      </c>
    </row>
    <row r="1433" spans="1:25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6">
        <f t="shared" si="198"/>
        <v>31.94705882352941</v>
      </c>
      <c r="P1433" s="10">
        <f t="shared" si="199"/>
        <v>115.55319148936171</v>
      </c>
      <c r="Q1433" t="s">
        <v>8323</v>
      </c>
      <c r="R1433" t="s">
        <v>8342</v>
      </c>
      <c r="S1433" s="8">
        <f t="shared" si="200"/>
        <v>42304.210833333331</v>
      </c>
      <c r="T1433" s="8" t="str">
        <f t="shared" si="201"/>
        <v>Oct</v>
      </c>
      <c r="U1433" s="8" t="str">
        <f t="shared" si="202"/>
        <v>2015</v>
      </c>
      <c r="V1433" s="8">
        <f t="shared" si="203"/>
        <v>42334.252500000002</v>
      </c>
      <c r="W1433" s="8" t="str">
        <f t="shared" si="204"/>
        <v>Nov</v>
      </c>
      <c r="X1433" s="8" t="str">
        <f t="shared" si="205"/>
        <v>2015</v>
      </c>
      <c r="Y1433" s="7">
        <f t="shared" si="206"/>
        <v>30</v>
      </c>
    </row>
    <row r="1434" spans="1:25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6">
        <f t="shared" si="198"/>
        <v>0</v>
      </c>
      <c r="P1434" s="10">
        <f t="shared" si="199"/>
        <v>0</v>
      </c>
      <c r="Q1434" t="s">
        <v>8323</v>
      </c>
      <c r="R1434" t="s">
        <v>8342</v>
      </c>
      <c r="S1434" s="8">
        <f t="shared" si="200"/>
        <v>42175.780416666668</v>
      </c>
      <c r="T1434" s="8" t="str">
        <f t="shared" si="201"/>
        <v>Jun</v>
      </c>
      <c r="U1434" s="8" t="str">
        <f t="shared" si="202"/>
        <v>2015</v>
      </c>
      <c r="V1434" s="8">
        <f t="shared" si="203"/>
        <v>42205.780416666668</v>
      </c>
      <c r="W1434" s="8" t="str">
        <f t="shared" si="204"/>
        <v>Jul</v>
      </c>
      <c r="X1434" s="8" t="str">
        <f t="shared" si="205"/>
        <v>2015</v>
      </c>
      <c r="Y1434" s="7">
        <f t="shared" si="206"/>
        <v>30</v>
      </c>
    </row>
    <row r="1435" spans="1:25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6">
        <f t="shared" si="198"/>
        <v>6.708333333333333</v>
      </c>
      <c r="P1435" s="10">
        <f t="shared" si="199"/>
        <v>80.5</v>
      </c>
      <c r="Q1435" t="s">
        <v>8323</v>
      </c>
      <c r="R1435" t="s">
        <v>8342</v>
      </c>
      <c r="S1435" s="8">
        <f t="shared" si="200"/>
        <v>42673.625868055555</v>
      </c>
      <c r="T1435" s="8" t="str">
        <f t="shared" si="201"/>
        <v>Oct</v>
      </c>
      <c r="U1435" s="8" t="str">
        <f t="shared" si="202"/>
        <v>2016</v>
      </c>
      <c r="V1435" s="8">
        <f t="shared" si="203"/>
        <v>42714.458333333328</v>
      </c>
      <c r="W1435" s="8" t="str">
        <f t="shared" si="204"/>
        <v>Dec</v>
      </c>
      <c r="X1435" s="8" t="str">
        <f t="shared" si="205"/>
        <v>2016</v>
      </c>
      <c r="Y1435" s="7">
        <f t="shared" si="206"/>
        <v>9</v>
      </c>
    </row>
    <row r="1436" spans="1:25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6">
        <f t="shared" si="198"/>
        <v>9.9878048780487809</v>
      </c>
      <c r="P1436" s="10">
        <f t="shared" si="199"/>
        <v>744.5454545454545</v>
      </c>
      <c r="Q1436" t="s">
        <v>8323</v>
      </c>
      <c r="R1436" t="s">
        <v>8342</v>
      </c>
      <c r="S1436" s="8">
        <f t="shared" si="200"/>
        <v>42142.767106481479</v>
      </c>
      <c r="T1436" s="8" t="str">
        <f t="shared" si="201"/>
        <v>May</v>
      </c>
      <c r="U1436" s="8" t="str">
        <f t="shared" si="202"/>
        <v>2015</v>
      </c>
      <c r="V1436" s="8">
        <f t="shared" si="203"/>
        <v>42163.625</v>
      </c>
      <c r="W1436" s="8" t="str">
        <f t="shared" si="204"/>
        <v>Jun</v>
      </c>
      <c r="X1436" s="8" t="str">
        <f t="shared" si="205"/>
        <v>2015</v>
      </c>
      <c r="Y1436" s="7">
        <f t="shared" si="206"/>
        <v>20</v>
      </c>
    </row>
    <row r="1437" spans="1:25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6">
        <f t="shared" si="198"/>
        <v>0.1</v>
      </c>
      <c r="P1437" s="10">
        <f t="shared" si="199"/>
        <v>7.5</v>
      </c>
      <c r="Q1437" t="s">
        <v>8323</v>
      </c>
      <c r="R1437" t="s">
        <v>8342</v>
      </c>
      <c r="S1437" s="8">
        <f t="shared" si="200"/>
        <v>42258.780324074076</v>
      </c>
      <c r="T1437" s="8" t="str">
        <f t="shared" si="201"/>
        <v>Sep</v>
      </c>
      <c r="U1437" s="8" t="str">
        <f t="shared" si="202"/>
        <v>2015</v>
      </c>
      <c r="V1437" s="8">
        <f t="shared" si="203"/>
        <v>42288.780324074076</v>
      </c>
      <c r="W1437" s="8" t="str">
        <f t="shared" si="204"/>
        <v>Oct</v>
      </c>
      <c r="X1437" s="8" t="str">
        <f t="shared" si="205"/>
        <v>2015</v>
      </c>
      <c r="Y1437" s="7">
        <f t="shared" si="206"/>
        <v>30</v>
      </c>
    </row>
    <row r="1438" spans="1:25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6">
        <f t="shared" si="198"/>
        <v>0.77</v>
      </c>
      <c r="P1438" s="10">
        <f t="shared" si="199"/>
        <v>38.5</v>
      </c>
      <c r="Q1438" t="s">
        <v>8323</v>
      </c>
      <c r="R1438" t="s">
        <v>8342</v>
      </c>
      <c r="S1438" s="8">
        <f t="shared" si="200"/>
        <v>42391.35019675926</v>
      </c>
      <c r="T1438" s="8" t="str">
        <f t="shared" si="201"/>
        <v>Jan</v>
      </c>
      <c r="U1438" s="8" t="str">
        <f t="shared" si="202"/>
        <v>2016</v>
      </c>
      <c r="V1438" s="8">
        <f t="shared" si="203"/>
        <v>42421.35019675926</v>
      </c>
      <c r="W1438" s="8" t="str">
        <f t="shared" si="204"/>
        <v>Feb</v>
      </c>
      <c r="X1438" s="8" t="str">
        <f t="shared" si="205"/>
        <v>2016</v>
      </c>
      <c r="Y1438" s="7">
        <f t="shared" si="206"/>
        <v>30</v>
      </c>
    </row>
    <row r="1439" spans="1:25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6">
        <f t="shared" si="198"/>
        <v>26.900000000000002</v>
      </c>
      <c r="P1439" s="10">
        <f t="shared" si="199"/>
        <v>36.68181818181818</v>
      </c>
      <c r="Q1439" t="s">
        <v>8323</v>
      </c>
      <c r="R1439" t="s">
        <v>8342</v>
      </c>
      <c r="S1439" s="8">
        <f t="shared" si="200"/>
        <v>41796.531701388885</v>
      </c>
      <c r="T1439" s="8" t="str">
        <f t="shared" si="201"/>
        <v>Jun</v>
      </c>
      <c r="U1439" s="8" t="str">
        <f t="shared" si="202"/>
        <v>2014</v>
      </c>
      <c r="V1439" s="8">
        <f t="shared" si="203"/>
        <v>41833.207638888889</v>
      </c>
      <c r="W1439" s="8" t="str">
        <f t="shared" si="204"/>
        <v>Jul</v>
      </c>
      <c r="X1439" s="8" t="str">
        <f t="shared" si="205"/>
        <v>2014</v>
      </c>
      <c r="Y1439" s="7">
        <f t="shared" si="206"/>
        <v>5</v>
      </c>
    </row>
    <row r="1440" spans="1:25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6">
        <f t="shared" si="198"/>
        <v>3</v>
      </c>
      <c r="P1440" s="10">
        <f t="shared" si="199"/>
        <v>75</v>
      </c>
      <c r="Q1440" t="s">
        <v>8323</v>
      </c>
      <c r="R1440" t="s">
        <v>8342</v>
      </c>
      <c r="S1440" s="8">
        <f t="shared" si="200"/>
        <v>42457.871516203704</v>
      </c>
      <c r="T1440" s="8" t="str">
        <f t="shared" si="201"/>
        <v>Mar</v>
      </c>
      <c r="U1440" s="8" t="str">
        <f t="shared" si="202"/>
        <v>2016</v>
      </c>
      <c r="V1440" s="8">
        <f t="shared" si="203"/>
        <v>42487.579861111109</v>
      </c>
      <c r="W1440" s="8" t="str">
        <f t="shared" si="204"/>
        <v>Apr</v>
      </c>
      <c r="X1440" s="8" t="str">
        <f t="shared" si="205"/>
        <v>2016</v>
      </c>
      <c r="Y1440" s="7">
        <f t="shared" si="206"/>
        <v>29</v>
      </c>
    </row>
    <row r="1441" spans="1:25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6">
        <f t="shared" si="198"/>
        <v>6.6055045871559637</v>
      </c>
      <c r="P1441" s="10">
        <f t="shared" si="199"/>
        <v>30</v>
      </c>
      <c r="Q1441" t="s">
        <v>8323</v>
      </c>
      <c r="R1441" t="s">
        <v>8342</v>
      </c>
      <c r="S1441" s="8">
        <f t="shared" si="200"/>
        <v>42040.829872685179</v>
      </c>
      <c r="T1441" s="8" t="str">
        <f t="shared" si="201"/>
        <v>Feb</v>
      </c>
      <c r="U1441" s="8" t="str">
        <f t="shared" si="202"/>
        <v>2015</v>
      </c>
      <c r="V1441" s="8">
        <f t="shared" si="203"/>
        <v>42070.829872685179</v>
      </c>
      <c r="W1441" s="8" t="str">
        <f t="shared" si="204"/>
        <v>Mar</v>
      </c>
      <c r="X1441" s="8" t="str">
        <f t="shared" si="205"/>
        <v>2015</v>
      </c>
      <c r="Y1441" s="7">
        <f t="shared" si="206"/>
        <v>30</v>
      </c>
    </row>
    <row r="1442" spans="1:25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6">
        <f t="shared" si="198"/>
        <v>7.6923076923076927E-3</v>
      </c>
      <c r="P1442" s="10">
        <f t="shared" si="199"/>
        <v>1</v>
      </c>
      <c r="Q1442" t="s">
        <v>8323</v>
      </c>
      <c r="R1442" t="s">
        <v>8342</v>
      </c>
      <c r="S1442" s="8">
        <f t="shared" si="200"/>
        <v>42486.748414351852</v>
      </c>
      <c r="T1442" s="8" t="str">
        <f t="shared" si="201"/>
        <v>Apr</v>
      </c>
      <c r="U1442" s="8" t="str">
        <f t="shared" si="202"/>
        <v>2016</v>
      </c>
      <c r="V1442" s="8">
        <f t="shared" si="203"/>
        <v>42516.748414351852</v>
      </c>
      <c r="W1442" s="8" t="str">
        <f t="shared" si="204"/>
        <v>May</v>
      </c>
      <c r="X1442" s="8" t="str">
        <f t="shared" si="205"/>
        <v>2016</v>
      </c>
      <c r="Y1442" s="7">
        <f t="shared" si="206"/>
        <v>30</v>
      </c>
    </row>
    <row r="1443" spans="1:25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6">
        <f t="shared" si="198"/>
        <v>1.1222222222222222</v>
      </c>
      <c r="P1443" s="10">
        <f t="shared" si="199"/>
        <v>673.33333333333337</v>
      </c>
      <c r="Q1443" t="s">
        <v>8323</v>
      </c>
      <c r="R1443" t="s">
        <v>8342</v>
      </c>
      <c r="S1443" s="8">
        <f t="shared" si="200"/>
        <v>42198.765844907408</v>
      </c>
      <c r="T1443" s="8" t="str">
        <f t="shared" si="201"/>
        <v>Jul</v>
      </c>
      <c r="U1443" s="8" t="str">
        <f t="shared" si="202"/>
        <v>2015</v>
      </c>
      <c r="V1443" s="8">
        <f t="shared" si="203"/>
        <v>42258.765844907408</v>
      </c>
      <c r="W1443" s="8" t="str">
        <f t="shared" si="204"/>
        <v>Sep</v>
      </c>
      <c r="X1443" s="8" t="str">
        <f t="shared" si="205"/>
        <v>2015</v>
      </c>
      <c r="Y1443" s="7">
        <f t="shared" si="206"/>
        <v>29</v>
      </c>
    </row>
    <row r="1444" spans="1:25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6">
        <f t="shared" si="198"/>
        <v>0</v>
      </c>
      <c r="P1444" s="10">
        <f t="shared" si="199"/>
        <v>0</v>
      </c>
      <c r="Q1444" t="s">
        <v>8323</v>
      </c>
      <c r="R1444" t="s">
        <v>8342</v>
      </c>
      <c r="S1444" s="8">
        <f t="shared" si="200"/>
        <v>42485.64534722222</v>
      </c>
      <c r="T1444" s="8" t="str">
        <f t="shared" si="201"/>
        <v>Apr</v>
      </c>
      <c r="U1444" s="8" t="str">
        <f t="shared" si="202"/>
        <v>2016</v>
      </c>
      <c r="V1444" s="8">
        <f t="shared" si="203"/>
        <v>42515.64534722222</v>
      </c>
      <c r="W1444" s="8" t="str">
        <f t="shared" si="204"/>
        <v>May</v>
      </c>
      <c r="X1444" s="8" t="str">
        <f t="shared" si="205"/>
        <v>2016</v>
      </c>
      <c r="Y1444" s="7">
        <f t="shared" si="206"/>
        <v>30</v>
      </c>
    </row>
    <row r="1445" spans="1:25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6">
        <f t="shared" si="198"/>
        <v>0</v>
      </c>
      <c r="P1445" s="10">
        <f t="shared" si="199"/>
        <v>0</v>
      </c>
      <c r="Q1445" t="s">
        <v>8323</v>
      </c>
      <c r="R1445" t="s">
        <v>8342</v>
      </c>
      <c r="S1445" s="8">
        <f t="shared" si="200"/>
        <v>42707.926030092596</v>
      </c>
      <c r="T1445" s="8" t="str">
        <f t="shared" si="201"/>
        <v>Dec</v>
      </c>
      <c r="U1445" s="8" t="str">
        <f t="shared" si="202"/>
        <v>2016</v>
      </c>
      <c r="V1445" s="8">
        <f t="shared" si="203"/>
        <v>42737.926030092596</v>
      </c>
      <c r="W1445" s="8" t="str">
        <f t="shared" si="204"/>
        <v>Jan</v>
      </c>
      <c r="X1445" s="8" t="str">
        <f t="shared" si="205"/>
        <v>2017</v>
      </c>
      <c r="Y1445" s="7">
        <f t="shared" si="206"/>
        <v>30</v>
      </c>
    </row>
    <row r="1446" spans="1:25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6">
        <f t="shared" si="198"/>
        <v>0</v>
      </c>
      <c r="P1446" s="10">
        <f t="shared" si="199"/>
        <v>0</v>
      </c>
      <c r="Q1446" t="s">
        <v>8323</v>
      </c>
      <c r="R1446" t="s">
        <v>8342</v>
      </c>
      <c r="S1446" s="8">
        <f t="shared" si="200"/>
        <v>42199.873402777783</v>
      </c>
      <c r="T1446" s="8" t="str">
        <f t="shared" si="201"/>
        <v>Jul</v>
      </c>
      <c r="U1446" s="8" t="str">
        <f t="shared" si="202"/>
        <v>2015</v>
      </c>
      <c r="V1446" s="8">
        <f t="shared" si="203"/>
        <v>42259.873402777783</v>
      </c>
      <c r="W1446" s="8" t="str">
        <f t="shared" si="204"/>
        <v>Sep</v>
      </c>
      <c r="X1446" s="8" t="str">
        <f t="shared" si="205"/>
        <v>2015</v>
      </c>
      <c r="Y1446" s="7">
        <f t="shared" si="206"/>
        <v>29</v>
      </c>
    </row>
    <row r="1447" spans="1:25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6">
        <f t="shared" si="198"/>
        <v>0</v>
      </c>
      <c r="P1447" s="10">
        <f t="shared" si="199"/>
        <v>0</v>
      </c>
      <c r="Q1447" t="s">
        <v>8323</v>
      </c>
      <c r="R1447" t="s">
        <v>8342</v>
      </c>
      <c r="S1447" s="8">
        <f t="shared" si="200"/>
        <v>42139.542303240742</v>
      </c>
      <c r="T1447" s="8" t="str">
        <f t="shared" si="201"/>
        <v>May</v>
      </c>
      <c r="U1447" s="8" t="str">
        <f t="shared" si="202"/>
        <v>2015</v>
      </c>
      <c r="V1447" s="8">
        <f t="shared" si="203"/>
        <v>42169.542303240742</v>
      </c>
      <c r="W1447" s="8" t="str">
        <f t="shared" si="204"/>
        <v>Jun</v>
      </c>
      <c r="X1447" s="8" t="str">
        <f t="shared" si="205"/>
        <v>2015</v>
      </c>
      <c r="Y1447" s="7">
        <f t="shared" si="206"/>
        <v>30</v>
      </c>
    </row>
    <row r="1448" spans="1:25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6">
        <f t="shared" si="198"/>
        <v>0</v>
      </c>
      <c r="P1448" s="10">
        <f t="shared" si="199"/>
        <v>0</v>
      </c>
      <c r="Q1448" t="s">
        <v>8323</v>
      </c>
      <c r="R1448" t="s">
        <v>8342</v>
      </c>
      <c r="S1448" s="8">
        <f t="shared" si="200"/>
        <v>42461.447662037041</v>
      </c>
      <c r="T1448" s="8" t="str">
        <f t="shared" si="201"/>
        <v>Apr</v>
      </c>
      <c r="U1448" s="8" t="str">
        <f t="shared" si="202"/>
        <v>2016</v>
      </c>
      <c r="V1448" s="8">
        <f t="shared" si="203"/>
        <v>42481.447662037041</v>
      </c>
      <c r="W1448" s="8" t="str">
        <f t="shared" si="204"/>
        <v>Apr</v>
      </c>
      <c r="X1448" s="8" t="str">
        <f t="shared" si="205"/>
        <v>2016</v>
      </c>
      <c r="Y1448" s="7">
        <f t="shared" si="206"/>
        <v>20</v>
      </c>
    </row>
    <row r="1449" spans="1:25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6">
        <f t="shared" si="198"/>
        <v>1.4999999999999999E-2</v>
      </c>
      <c r="P1449" s="10">
        <f t="shared" si="199"/>
        <v>25</v>
      </c>
      <c r="Q1449" t="s">
        <v>8323</v>
      </c>
      <c r="R1449" t="s">
        <v>8342</v>
      </c>
      <c r="S1449" s="8">
        <f t="shared" si="200"/>
        <v>42529.730717592596</v>
      </c>
      <c r="T1449" s="8" t="str">
        <f t="shared" si="201"/>
        <v>Jun</v>
      </c>
      <c r="U1449" s="8" t="str">
        <f t="shared" si="202"/>
        <v>2016</v>
      </c>
      <c r="V1449" s="8">
        <f t="shared" si="203"/>
        <v>42559.730717592596</v>
      </c>
      <c r="W1449" s="8" t="str">
        <f t="shared" si="204"/>
        <v>Jul</v>
      </c>
      <c r="X1449" s="8" t="str">
        <f t="shared" si="205"/>
        <v>2016</v>
      </c>
      <c r="Y1449" s="7">
        <f t="shared" si="206"/>
        <v>30</v>
      </c>
    </row>
    <row r="1450" spans="1:25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6">
        <f t="shared" si="198"/>
        <v>0</v>
      </c>
      <c r="P1450" s="10">
        <f t="shared" si="199"/>
        <v>0</v>
      </c>
      <c r="Q1450" t="s">
        <v>8323</v>
      </c>
      <c r="R1450" t="s">
        <v>8342</v>
      </c>
      <c r="S1450" s="8">
        <f t="shared" si="200"/>
        <v>42115.936550925922</v>
      </c>
      <c r="T1450" s="8" t="str">
        <f t="shared" si="201"/>
        <v>Apr</v>
      </c>
      <c r="U1450" s="8" t="str">
        <f t="shared" si="202"/>
        <v>2015</v>
      </c>
      <c r="V1450" s="8">
        <f t="shared" si="203"/>
        <v>42146.225694444445</v>
      </c>
      <c r="W1450" s="8" t="str">
        <f t="shared" si="204"/>
        <v>May</v>
      </c>
      <c r="X1450" s="8" t="str">
        <f t="shared" si="205"/>
        <v>2015</v>
      </c>
      <c r="Y1450" s="7">
        <f t="shared" si="206"/>
        <v>30</v>
      </c>
    </row>
    <row r="1451" spans="1:25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6">
        <f t="shared" si="198"/>
        <v>0</v>
      </c>
      <c r="P1451" s="10">
        <f t="shared" si="199"/>
        <v>0</v>
      </c>
      <c r="Q1451" t="s">
        <v>8323</v>
      </c>
      <c r="R1451" t="s">
        <v>8342</v>
      </c>
      <c r="S1451" s="8">
        <f t="shared" si="200"/>
        <v>42086.811400462961</v>
      </c>
      <c r="T1451" s="8" t="str">
        <f t="shared" si="201"/>
        <v>Mar</v>
      </c>
      <c r="U1451" s="8" t="str">
        <f t="shared" si="202"/>
        <v>2015</v>
      </c>
      <c r="V1451" s="8">
        <f t="shared" si="203"/>
        <v>42134.811400462961</v>
      </c>
      <c r="W1451" s="8" t="str">
        <f t="shared" si="204"/>
        <v>May</v>
      </c>
      <c r="X1451" s="8" t="str">
        <f t="shared" si="205"/>
        <v>2015</v>
      </c>
      <c r="Y1451" s="7">
        <f t="shared" si="206"/>
        <v>17</v>
      </c>
    </row>
    <row r="1452" spans="1:25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6">
        <f t="shared" si="198"/>
        <v>1E-3</v>
      </c>
      <c r="P1452" s="10">
        <f t="shared" si="199"/>
        <v>1</v>
      </c>
      <c r="Q1452" t="s">
        <v>8323</v>
      </c>
      <c r="R1452" t="s">
        <v>8342</v>
      </c>
      <c r="S1452" s="8">
        <f t="shared" si="200"/>
        <v>42390.171261574069</v>
      </c>
      <c r="T1452" s="8" t="str">
        <f t="shared" si="201"/>
        <v>Jan</v>
      </c>
      <c r="U1452" s="8" t="str">
        <f t="shared" si="202"/>
        <v>2016</v>
      </c>
      <c r="V1452" s="8">
        <f t="shared" si="203"/>
        <v>42420.171261574069</v>
      </c>
      <c r="W1452" s="8" t="str">
        <f t="shared" si="204"/>
        <v>Feb</v>
      </c>
      <c r="X1452" s="8" t="str">
        <f t="shared" si="205"/>
        <v>2016</v>
      </c>
      <c r="Y1452" s="7">
        <f t="shared" si="206"/>
        <v>30</v>
      </c>
    </row>
    <row r="1453" spans="1:25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6">
        <f t="shared" si="198"/>
        <v>1.0554089709762533E-2</v>
      </c>
      <c r="P1453" s="10">
        <f t="shared" si="199"/>
        <v>1</v>
      </c>
      <c r="Q1453" t="s">
        <v>8323</v>
      </c>
      <c r="R1453" t="s">
        <v>8342</v>
      </c>
      <c r="S1453" s="8">
        <f t="shared" si="200"/>
        <v>41931.959016203706</v>
      </c>
      <c r="T1453" s="8" t="str">
        <f t="shared" si="201"/>
        <v>Oct</v>
      </c>
      <c r="U1453" s="8" t="str">
        <f t="shared" si="202"/>
        <v>2014</v>
      </c>
      <c r="V1453" s="8">
        <f t="shared" si="203"/>
        <v>41962.00068287037</v>
      </c>
      <c r="W1453" s="8" t="str">
        <f t="shared" si="204"/>
        <v>Nov</v>
      </c>
      <c r="X1453" s="8" t="str">
        <f t="shared" si="205"/>
        <v>2014</v>
      </c>
      <c r="Y1453" s="7">
        <f t="shared" si="206"/>
        <v>30</v>
      </c>
    </row>
    <row r="1454" spans="1:25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6">
        <f t="shared" si="198"/>
        <v>0</v>
      </c>
      <c r="P1454" s="10">
        <f t="shared" si="199"/>
        <v>0</v>
      </c>
      <c r="Q1454" t="s">
        <v>8323</v>
      </c>
      <c r="R1454" t="s">
        <v>8342</v>
      </c>
      <c r="S1454" s="8">
        <f t="shared" si="200"/>
        <v>41818.703275462962</v>
      </c>
      <c r="T1454" s="8" t="str">
        <f t="shared" si="201"/>
        <v>Jun</v>
      </c>
      <c r="U1454" s="8" t="str">
        <f t="shared" si="202"/>
        <v>2014</v>
      </c>
      <c r="V1454" s="8">
        <f t="shared" si="203"/>
        <v>41848.703275462962</v>
      </c>
      <c r="W1454" s="8" t="str">
        <f t="shared" si="204"/>
        <v>Jul</v>
      </c>
      <c r="X1454" s="8" t="str">
        <f t="shared" si="205"/>
        <v>2014</v>
      </c>
      <c r="Y1454" s="7">
        <f t="shared" si="206"/>
        <v>30</v>
      </c>
    </row>
    <row r="1455" spans="1:25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6">
        <f t="shared" si="198"/>
        <v>0</v>
      </c>
      <c r="P1455" s="10">
        <f t="shared" si="199"/>
        <v>0</v>
      </c>
      <c r="Q1455" t="s">
        <v>8323</v>
      </c>
      <c r="R1455" t="s">
        <v>8342</v>
      </c>
      <c r="S1455" s="8">
        <f t="shared" si="200"/>
        <v>42795.696145833332</v>
      </c>
      <c r="T1455" s="8" t="str">
        <f t="shared" si="201"/>
        <v>Mar</v>
      </c>
      <c r="U1455" s="8" t="str">
        <f t="shared" si="202"/>
        <v>2017</v>
      </c>
      <c r="V1455" s="8">
        <f t="shared" si="203"/>
        <v>42840.654479166667</v>
      </c>
      <c r="W1455" s="8" t="str">
        <f t="shared" si="204"/>
        <v>Apr</v>
      </c>
      <c r="X1455" s="8" t="str">
        <f t="shared" si="205"/>
        <v>2017</v>
      </c>
      <c r="Y1455" s="7">
        <f t="shared" si="206"/>
        <v>13</v>
      </c>
    </row>
    <row r="1456" spans="1:25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6">
        <f t="shared" si="198"/>
        <v>0.85714285714285721</v>
      </c>
      <c r="P1456" s="10">
        <f t="shared" si="199"/>
        <v>15</v>
      </c>
      <c r="Q1456" t="s">
        <v>8323</v>
      </c>
      <c r="R1456" t="s">
        <v>8342</v>
      </c>
      <c r="S1456" s="8">
        <f t="shared" si="200"/>
        <v>42463.866666666669</v>
      </c>
      <c r="T1456" s="8" t="str">
        <f t="shared" si="201"/>
        <v>Apr</v>
      </c>
      <c r="U1456" s="8" t="str">
        <f t="shared" si="202"/>
        <v>2016</v>
      </c>
      <c r="V1456" s="8">
        <f t="shared" si="203"/>
        <v>42484.915972222225</v>
      </c>
      <c r="W1456" s="8" t="str">
        <f t="shared" si="204"/>
        <v>Apr</v>
      </c>
      <c r="X1456" s="8" t="str">
        <f t="shared" si="205"/>
        <v>2016</v>
      </c>
      <c r="Y1456" s="7">
        <f t="shared" si="206"/>
        <v>21</v>
      </c>
    </row>
    <row r="1457" spans="1:25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6">
        <f t="shared" si="198"/>
        <v>10.5</v>
      </c>
      <c r="P1457" s="10">
        <f t="shared" si="199"/>
        <v>225</v>
      </c>
      <c r="Q1457" t="s">
        <v>8323</v>
      </c>
      <c r="R1457" t="s">
        <v>8342</v>
      </c>
      <c r="S1457" s="8">
        <f t="shared" si="200"/>
        <v>41832.672685185185</v>
      </c>
      <c r="T1457" s="8" t="str">
        <f t="shared" si="201"/>
        <v>Jul</v>
      </c>
      <c r="U1457" s="8" t="str">
        <f t="shared" si="202"/>
        <v>2014</v>
      </c>
      <c r="V1457" s="8">
        <f t="shared" si="203"/>
        <v>41887.568749999999</v>
      </c>
      <c r="W1457" s="8" t="str">
        <f t="shared" si="204"/>
        <v>Sep</v>
      </c>
      <c r="X1457" s="8" t="str">
        <f t="shared" si="205"/>
        <v>2014</v>
      </c>
      <c r="Y1457" s="7">
        <f t="shared" si="206"/>
        <v>23</v>
      </c>
    </row>
    <row r="1458" spans="1:25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6">
        <f t="shared" si="198"/>
        <v>2.9000000000000004</v>
      </c>
      <c r="P1458" s="10">
        <f t="shared" si="199"/>
        <v>48.333333333333336</v>
      </c>
      <c r="Q1458" t="s">
        <v>8323</v>
      </c>
      <c r="R1458" t="s">
        <v>8342</v>
      </c>
      <c r="S1458" s="8">
        <f t="shared" si="200"/>
        <v>42708.668576388889</v>
      </c>
      <c r="T1458" s="8" t="str">
        <f t="shared" si="201"/>
        <v>Dec</v>
      </c>
      <c r="U1458" s="8" t="str">
        <f t="shared" si="202"/>
        <v>2016</v>
      </c>
      <c r="V1458" s="8">
        <f t="shared" si="203"/>
        <v>42738.668576388889</v>
      </c>
      <c r="W1458" s="8" t="str">
        <f t="shared" si="204"/>
        <v>Jan</v>
      </c>
      <c r="X1458" s="8" t="str">
        <f t="shared" si="205"/>
        <v>2017</v>
      </c>
      <c r="Y1458" s="7">
        <f t="shared" si="206"/>
        <v>30</v>
      </c>
    </row>
    <row r="1459" spans="1:25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6">
        <f t="shared" si="198"/>
        <v>0</v>
      </c>
      <c r="P1459" s="10">
        <f t="shared" si="199"/>
        <v>0</v>
      </c>
      <c r="Q1459" t="s">
        <v>8323</v>
      </c>
      <c r="R1459" t="s">
        <v>8342</v>
      </c>
      <c r="S1459" s="8">
        <f t="shared" si="200"/>
        <v>42289.89634259259</v>
      </c>
      <c r="T1459" s="8" t="str">
        <f t="shared" si="201"/>
        <v>Oct</v>
      </c>
      <c r="U1459" s="8" t="str">
        <f t="shared" si="202"/>
        <v>2015</v>
      </c>
      <c r="V1459" s="8">
        <f t="shared" si="203"/>
        <v>42319.938009259262</v>
      </c>
      <c r="W1459" s="8" t="str">
        <f t="shared" si="204"/>
        <v>Nov</v>
      </c>
      <c r="X1459" s="8" t="str">
        <f t="shared" si="205"/>
        <v>2015</v>
      </c>
      <c r="Y1459" s="7">
        <f t="shared" si="206"/>
        <v>30</v>
      </c>
    </row>
    <row r="1460" spans="1:25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6">
        <f t="shared" si="198"/>
        <v>0</v>
      </c>
      <c r="P1460" s="10">
        <f t="shared" si="199"/>
        <v>0</v>
      </c>
      <c r="Q1460" t="s">
        <v>8323</v>
      </c>
      <c r="R1460" t="s">
        <v>8342</v>
      </c>
      <c r="S1460" s="8">
        <f t="shared" si="200"/>
        <v>41831.705555555556</v>
      </c>
      <c r="T1460" s="8" t="str">
        <f t="shared" si="201"/>
        <v>Jul</v>
      </c>
      <c r="U1460" s="8" t="str">
        <f t="shared" si="202"/>
        <v>2014</v>
      </c>
      <c r="V1460" s="8">
        <f t="shared" si="203"/>
        <v>41862.166666666664</v>
      </c>
      <c r="W1460" s="8" t="str">
        <f t="shared" si="204"/>
        <v>Aug</v>
      </c>
      <c r="X1460" s="8" t="str">
        <f t="shared" si="205"/>
        <v>2014</v>
      </c>
      <c r="Y1460" s="7">
        <f t="shared" si="206"/>
        <v>30</v>
      </c>
    </row>
    <row r="1461" spans="1:25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6">
        <f t="shared" si="198"/>
        <v>0</v>
      </c>
      <c r="P1461" s="10">
        <f t="shared" si="199"/>
        <v>0</v>
      </c>
      <c r="Q1461" t="s">
        <v>8323</v>
      </c>
      <c r="R1461" t="s">
        <v>8342</v>
      </c>
      <c r="S1461" s="8">
        <f t="shared" si="200"/>
        <v>42312.204814814817</v>
      </c>
      <c r="T1461" s="8" t="str">
        <f t="shared" si="201"/>
        <v>Nov</v>
      </c>
      <c r="U1461" s="8" t="str">
        <f t="shared" si="202"/>
        <v>2015</v>
      </c>
      <c r="V1461" s="8">
        <f t="shared" si="203"/>
        <v>42340.725694444445</v>
      </c>
      <c r="W1461" s="8" t="str">
        <f t="shared" si="204"/>
        <v>Dec</v>
      </c>
      <c r="X1461" s="8" t="str">
        <f t="shared" si="205"/>
        <v>2015</v>
      </c>
      <c r="Y1461" s="7">
        <f t="shared" si="206"/>
        <v>28</v>
      </c>
    </row>
    <row r="1462" spans="1:25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6">
        <f t="shared" si="198"/>
        <v>0</v>
      </c>
      <c r="P1462" s="10">
        <f t="shared" si="199"/>
        <v>0</v>
      </c>
      <c r="Q1462" t="s">
        <v>8323</v>
      </c>
      <c r="R1462" t="s">
        <v>8342</v>
      </c>
      <c r="S1462" s="8">
        <f t="shared" si="200"/>
        <v>41915.896967592591</v>
      </c>
      <c r="T1462" s="8" t="str">
        <f t="shared" si="201"/>
        <v>Oct</v>
      </c>
      <c r="U1462" s="8" t="str">
        <f t="shared" si="202"/>
        <v>2014</v>
      </c>
      <c r="V1462" s="8">
        <f t="shared" si="203"/>
        <v>41973.989583333328</v>
      </c>
      <c r="W1462" s="8" t="str">
        <f t="shared" si="204"/>
        <v>Nov</v>
      </c>
      <c r="X1462" s="8" t="str">
        <f t="shared" si="205"/>
        <v>2014</v>
      </c>
      <c r="Y1462" s="7">
        <f t="shared" si="206"/>
        <v>27</v>
      </c>
    </row>
    <row r="1463" spans="1:25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6">
        <f t="shared" si="198"/>
        <v>101.24459999999999</v>
      </c>
      <c r="P1463" s="10">
        <f t="shared" si="199"/>
        <v>44.66673529411765</v>
      </c>
      <c r="Q1463" t="s">
        <v>8323</v>
      </c>
      <c r="R1463" t="s">
        <v>8343</v>
      </c>
      <c r="S1463" s="8">
        <f t="shared" si="200"/>
        <v>41899.645300925928</v>
      </c>
      <c r="T1463" s="8" t="str">
        <f t="shared" si="201"/>
        <v>Sep</v>
      </c>
      <c r="U1463" s="8" t="str">
        <f t="shared" si="202"/>
        <v>2014</v>
      </c>
      <c r="V1463" s="8">
        <f t="shared" si="203"/>
        <v>41933</v>
      </c>
      <c r="W1463" s="8" t="str">
        <f t="shared" si="204"/>
        <v>Oct</v>
      </c>
      <c r="X1463" s="8" t="str">
        <f t="shared" si="205"/>
        <v>2014</v>
      </c>
      <c r="Y1463" s="7">
        <f t="shared" si="206"/>
        <v>2</v>
      </c>
    </row>
    <row r="1464" spans="1:25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6">
        <f t="shared" si="198"/>
        <v>108.5175</v>
      </c>
      <c r="P1464" s="10">
        <f t="shared" si="199"/>
        <v>28.937999999999999</v>
      </c>
      <c r="Q1464" t="s">
        <v>8323</v>
      </c>
      <c r="R1464" t="s">
        <v>8343</v>
      </c>
      <c r="S1464" s="8">
        <f t="shared" si="200"/>
        <v>41344.662858796299</v>
      </c>
      <c r="T1464" s="8" t="str">
        <f t="shared" si="201"/>
        <v>Mar</v>
      </c>
      <c r="U1464" s="8" t="str">
        <f t="shared" si="202"/>
        <v>2013</v>
      </c>
      <c r="V1464" s="8">
        <f t="shared" si="203"/>
        <v>41374.662858796299</v>
      </c>
      <c r="W1464" s="8" t="str">
        <f t="shared" si="204"/>
        <v>Apr</v>
      </c>
      <c r="X1464" s="8" t="str">
        <f t="shared" si="205"/>
        <v>2013</v>
      </c>
      <c r="Y1464" s="7">
        <f t="shared" si="206"/>
        <v>30</v>
      </c>
    </row>
    <row r="1465" spans="1:25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6">
        <f t="shared" si="198"/>
        <v>147.66666666666666</v>
      </c>
      <c r="P1465" s="10">
        <f t="shared" si="199"/>
        <v>35.44</v>
      </c>
      <c r="Q1465" t="s">
        <v>8323</v>
      </c>
      <c r="R1465" t="s">
        <v>8343</v>
      </c>
      <c r="S1465" s="8">
        <f t="shared" si="200"/>
        <v>41326.911319444444</v>
      </c>
      <c r="T1465" s="8" t="str">
        <f t="shared" si="201"/>
        <v>Feb</v>
      </c>
      <c r="U1465" s="8" t="str">
        <f t="shared" si="202"/>
        <v>2013</v>
      </c>
      <c r="V1465" s="8">
        <f t="shared" si="203"/>
        <v>41371.869652777779</v>
      </c>
      <c r="W1465" s="8" t="str">
        <f t="shared" si="204"/>
        <v>Apr</v>
      </c>
      <c r="X1465" s="8" t="str">
        <f t="shared" si="205"/>
        <v>2013</v>
      </c>
      <c r="Y1465" s="7">
        <f t="shared" si="206"/>
        <v>13</v>
      </c>
    </row>
    <row r="1466" spans="1:25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6">
        <f t="shared" si="198"/>
        <v>163.19999999999999</v>
      </c>
      <c r="P1466" s="10">
        <f t="shared" si="199"/>
        <v>34.871794871794869</v>
      </c>
      <c r="Q1466" t="s">
        <v>8323</v>
      </c>
      <c r="R1466" t="s">
        <v>8343</v>
      </c>
      <c r="S1466" s="8">
        <f t="shared" si="200"/>
        <v>41291.661550925928</v>
      </c>
      <c r="T1466" s="8" t="str">
        <f t="shared" si="201"/>
        <v>Jan</v>
      </c>
      <c r="U1466" s="8" t="str">
        <f t="shared" si="202"/>
        <v>2013</v>
      </c>
      <c r="V1466" s="8">
        <f t="shared" si="203"/>
        <v>41321.661550925928</v>
      </c>
      <c r="W1466" s="8" t="str">
        <f t="shared" si="204"/>
        <v>Feb</v>
      </c>
      <c r="X1466" s="8" t="str">
        <f t="shared" si="205"/>
        <v>2013</v>
      </c>
      <c r="Y1466" s="7">
        <f t="shared" si="206"/>
        <v>30</v>
      </c>
    </row>
    <row r="1467" spans="1:25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6">
        <f t="shared" si="198"/>
        <v>456.41449999999998</v>
      </c>
      <c r="P1467" s="10">
        <f t="shared" si="199"/>
        <v>52.622732513451197</v>
      </c>
      <c r="Q1467" t="s">
        <v>8323</v>
      </c>
      <c r="R1467" t="s">
        <v>8343</v>
      </c>
      <c r="S1467" s="8">
        <f t="shared" si="200"/>
        <v>40959.734398148146</v>
      </c>
      <c r="T1467" s="8" t="str">
        <f t="shared" si="201"/>
        <v>Feb</v>
      </c>
      <c r="U1467" s="8" t="str">
        <f t="shared" si="202"/>
        <v>2012</v>
      </c>
      <c r="V1467" s="8">
        <f t="shared" si="203"/>
        <v>40990.125</v>
      </c>
      <c r="W1467" s="8" t="str">
        <f t="shared" si="204"/>
        <v>Mar</v>
      </c>
      <c r="X1467" s="8" t="str">
        <f t="shared" si="205"/>
        <v>2012</v>
      </c>
      <c r="Y1467" s="7">
        <f t="shared" si="206"/>
        <v>30</v>
      </c>
    </row>
    <row r="1468" spans="1:25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6">
        <f t="shared" si="198"/>
        <v>107.87731249999999</v>
      </c>
      <c r="P1468" s="10">
        <f t="shared" si="199"/>
        <v>69.598266129032254</v>
      </c>
      <c r="Q1468" t="s">
        <v>8323</v>
      </c>
      <c r="R1468" t="s">
        <v>8343</v>
      </c>
      <c r="S1468" s="8">
        <f t="shared" si="200"/>
        <v>42340.172060185185</v>
      </c>
      <c r="T1468" s="8" t="str">
        <f t="shared" si="201"/>
        <v>Dec</v>
      </c>
      <c r="U1468" s="8" t="str">
        <f t="shared" si="202"/>
        <v>2015</v>
      </c>
      <c r="V1468" s="8">
        <f t="shared" si="203"/>
        <v>42381.208333333328</v>
      </c>
      <c r="W1468" s="8" t="str">
        <f t="shared" si="204"/>
        <v>Jan</v>
      </c>
      <c r="X1468" s="8" t="str">
        <f t="shared" si="205"/>
        <v>2016</v>
      </c>
      <c r="Y1468" s="7">
        <f t="shared" si="206"/>
        <v>10</v>
      </c>
    </row>
    <row r="1469" spans="1:25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6">
        <f t="shared" si="198"/>
        <v>115.08</v>
      </c>
      <c r="P1469" s="10">
        <f t="shared" si="199"/>
        <v>76.72</v>
      </c>
      <c r="Q1469" t="s">
        <v>8323</v>
      </c>
      <c r="R1469" t="s">
        <v>8343</v>
      </c>
      <c r="S1469" s="8">
        <f t="shared" si="200"/>
        <v>40933.80190972222</v>
      </c>
      <c r="T1469" s="8" t="str">
        <f t="shared" si="201"/>
        <v>Jan</v>
      </c>
      <c r="U1469" s="8" t="str">
        <f t="shared" si="202"/>
        <v>2012</v>
      </c>
      <c r="V1469" s="8">
        <f t="shared" si="203"/>
        <v>40993.760243055556</v>
      </c>
      <c r="W1469" s="8" t="str">
        <f t="shared" si="204"/>
        <v>Mar</v>
      </c>
      <c r="X1469" s="8" t="str">
        <f t="shared" si="205"/>
        <v>2012</v>
      </c>
      <c r="Y1469" s="7">
        <f t="shared" si="206"/>
        <v>28</v>
      </c>
    </row>
    <row r="1470" spans="1:25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6">
        <f t="shared" si="198"/>
        <v>102.36842105263158</v>
      </c>
      <c r="P1470" s="10">
        <f t="shared" si="199"/>
        <v>33.191126279863482</v>
      </c>
      <c r="Q1470" t="s">
        <v>8323</v>
      </c>
      <c r="R1470" t="s">
        <v>8343</v>
      </c>
      <c r="S1470" s="8">
        <f t="shared" si="200"/>
        <v>40646.014456018522</v>
      </c>
      <c r="T1470" s="8" t="str">
        <f t="shared" si="201"/>
        <v>Apr</v>
      </c>
      <c r="U1470" s="8" t="str">
        <f t="shared" si="202"/>
        <v>2011</v>
      </c>
      <c r="V1470" s="8">
        <f t="shared" si="203"/>
        <v>40706.014456018522</v>
      </c>
      <c r="W1470" s="8" t="str">
        <f t="shared" si="204"/>
        <v>Jun</v>
      </c>
      <c r="X1470" s="8" t="str">
        <f t="shared" si="205"/>
        <v>2011</v>
      </c>
      <c r="Y1470" s="7">
        <f t="shared" si="206"/>
        <v>29</v>
      </c>
    </row>
    <row r="1471" spans="1:25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6">
        <f t="shared" si="198"/>
        <v>108.42485875706214</v>
      </c>
      <c r="P1471" s="10">
        <f t="shared" si="199"/>
        <v>149.46417445482865</v>
      </c>
      <c r="Q1471" t="s">
        <v>8323</v>
      </c>
      <c r="R1471" t="s">
        <v>8343</v>
      </c>
      <c r="S1471" s="8">
        <f t="shared" si="200"/>
        <v>41290.598483796297</v>
      </c>
      <c r="T1471" s="8" t="str">
        <f t="shared" si="201"/>
        <v>Jan</v>
      </c>
      <c r="U1471" s="8" t="str">
        <f t="shared" si="202"/>
        <v>2013</v>
      </c>
      <c r="V1471" s="8">
        <f t="shared" si="203"/>
        <v>41320.598483796297</v>
      </c>
      <c r="W1471" s="8" t="str">
        <f t="shared" si="204"/>
        <v>Feb</v>
      </c>
      <c r="X1471" s="8" t="str">
        <f t="shared" si="205"/>
        <v>2013</v>
      </c>
      <c r="Y1471" s="7">
        <f t="shared" si="206"/>
        <v>30</v>
      </c>
    </row>
    <row r="1472" spans="1:25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6">
        <f t="shared" si="198"/>
        <v>125.13333333333334</v>
      </c>
      <c r="P1472" s="10">
        <f t="shared" si="199"/>
        <v>23.172839506172838</v>
      </c>
      <c r="Q1472" t="s">
        <v>8323</v>
      </c>
      <c r="R1472" t="s">
        <v>8343</v>
      </c>
      <c r="S1472" s="8">
        <f t="shared" si="200"/>
        <v>41250.827118055553</v>
      </c>
      <c r="T1472" s="8" t="str">
        <f t="shared" si="201"/>
        <v>Dec</v>
      </c>
      <c r="U1472" s="8" t="str">
        <f t="shared" si="202"/>
        <v>2012</v>
      </c>
      <c r="V1472" s="8">
        <f t="shared" si="203"/>
        <v>41271.827118055553</v>
      </c>
      <c r="W1472" s="8" t="str">
        <f t="shared" si="204"/>
        <v>Dec</v>
      </c>
      <c r="X1472" s="8" t="str">
        <f t="shared" si="205"/>
        <v>2012</v>
      </c>
      <c r="Y1472" s="7">
        <f t="shared" si="206"/>
        <v>21</v>
      </c>
    </row>
    <row r="1473" spans="1:25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6">
        <f t="shared" si="198"/>
        <v>103.840625</v>
      </c>
      <c r="P1473" s="10">
        <f t="shared" si="199"/>
        <v>96.877551020408163</v>
      </c>
      <c r="Q1473" t="s">
        <v>8323</v>
      </c>
      <c r="R1473" t="s">
        <v>8343</v>
      </c>
      <c r="S1473" s="8">
        <f t="shared" si="200"/>
        <v>42073.957569444443</v>
      </c>
      <c r="T1473" s="8" t="str">
        <f t="shared" si="201"/>
        <v>Mar</v>
      </c>
      <c r="U1473" s="8" t="str">
        <f t="shared" si="202"/>
        <v>2015</v>
      </c>
      <c r="V1473" s="8">
        <f t="shared" si="203"/>
        <v>42103.957569444443</v>
      </c>
      <c r="W1473" s="8" t="str">
        <f t="shared" si="204"/>
        <v>Apr</v>
      </c>
      <c r="X1473" s="8" t="str">
        <f t="shared" si="205"/>
        <v>2015</v>
      </c>
      <c r="Y1473" s="7">
        <f t="shared" si="206"/>
        <v>30</v>
      </c>
    </row>
    <row r="1474" spans="1:25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6">
        <f t="shared" si="198"/>
        <v>138.70400000000001</v>
      </c>
      <c r="P1474" s="10">
        <f t="shared" si="199"/>
        <v>103.20238095238095</v>
      </c>
      <c r="Q1474" t="s">
        <v>8323</v>
      </c>
      <c r="R1474" t="s">
        <v>8343</v>
      </c>
      <c r="S1474" s="8">
        <f t="shared" si="200"/>
        <v>41533.542858796296</v>
      </c>
      <c r="T1474" s="8" t="str">
        <f t="shared" si="201"/>
        <v>Sep</v>
      </c>
      <c r="U1474" s="8" t="str">
        <f t="shared" si="202"/>
        <v>2013</v>
      </c>
      <c r="V1474" s="8">
        <f t="shared" si="203"/>
        <v>41563.542858796296</v>
      </c>
      <c r="W1474" s="8" t="str">
        <f t="shared" si="204"/>
        <v>Oct</v>
      </c>
      <c r="X1474" s="8" t="str">
        <f t="shared" si="205"/>
        <v>2013</v>
      </c>
      <c r="Y1474" s="7">
        <f t="shared" si="206"/>
        <v>30</v>
      </c>
    </row>
    <row r="1475" spans="1:25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6">
        <f t="shared" ref="O1475:O1538" si="207">E1475/D1475*100</f>
        <v>120.51600000000001</v>
      </c>
      <c r="P1475" s="10">
        <f t="shared" ref="P1475:P1538" si="208">IFERROR(E1475/L1475,0)</f>
        <v>38.462553191489363</v>
      </c>
      <c r="Q1475" t="s">
        <v>8323</v>
      </c>
      <c r="R1475" t="s">
        <v>8343</v>
      </c>
      <c r="S1475" s="8">
        <f t="shared" ref="S1475:S1538" si="209">(((J1475/60)/60)/24)+DATE(1970,1,1)</f>
        <v>40939.979618055557</v>
      </c>
      <c r="T1475" s="8" t="str">
        <f t="shared" ref="T1475:T1538" si="210">TEXT(S1475,"MMM")</f>
        <v>Jan</v>
      </c>
      <c r="U1475" s="8" t="str">
        <f t="shared" ref="U1475:U1538" si="211">TEXT(S1475,"YYYY")</f>
        <v>2012</v>
      </c>
      <c r="V1475" s="8">
        <f t="shared" ref="V1475:V1538" si="212">(((I1475/60)/60)/24)+DATE(1970,1,1)</f>
        <v>40969.979618055557</v>
      </c>
      <c r="W1475" s="8" t="str">
        <f t="shared" ref="W1475:W1538" si="213">TEXT(V1475,"MMM")</f>
        <v>Mar</v>
      </c>
      <c r="X1475" s="8" t="str">
        <f t="shared" ref="X1475:X1538" si="214">TEXT(V1475,"YYYY")</f>
        <v>2012</v>
      </c>
      <c r="Y1475" s="7">
        <f t="shared" ref="Y1475:Y1538" si="215">DAY(V1475-S1475)</f>
        <v>30</v>
      </c>
    </row>
    <row r="1476" spans="1:25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6">
        <f t="shared" si="207"/>
        <v>112.26666666666667</v>
      </c>
      <c r="P1476" s="10">
        <f t="shared" si="208"/>
        <v>44.315789473684212</v>
      </c>
      <c r="Q1476" t="s">
        <v>8323</v>
      </c>
      <c r="R1476" t="s">
        <v>8343</v>
      </c>
      <c r="S1476" s="8">
        <f t="shared" si="209"/>
        <v>41500.727916666663</v>
      </c>
      <c r="T1476" s="8" t="str">
        <f t="shared" si="210"/>
        <v>Aug</v>
      </c>
      <c r="U1476" s="8" t="str">
        <f t="shared" si="211"/>
        <v>2013</v>
      </c>
      <c r="V1476" s="8">
        <f t="shared" si="212"/>
        <v>41530.727916666663</v>
      </c>
      <c r="W1476" s="8" t="str">
        <f t="shared" si="213"/>
        <v>Sep</v>
      </c>
      <c r="X1476" s="8" t="str">
        <f t="shared" si="214"/>
        <v>2013</v>
      </c>
      <c r="Y1476" s="7">
        <f t="shared" si="215"/>
        <v>30</v>
      </c>
    </row>
    <row r="1477" spans="1:25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6">
        <f t="shared" si="207"/>
        <v>188.66966666666667</v>
      </c>
      <c r="P1477" s="10">
        <f t="shared" si="208"/>
        <v>64.173356009070289</v>
      </c>
      <c r="Q1477" t="s">
        <v>8323</v>
      </c>
      <c r="R1477" t="s">
        <v>8343</v>
      </c>
      <c r="S1477" s="8">
        <f t="shared" si="209"/>
        <v>41960.722951388889</v>
      </c>
      <c r="T1477" s="8" t="str">
        <f t="shared" si="210"/>
        <v>Nov</v>
      </c>
      <c r="U1477" s="8" t="str">
        <f t="shared" si="211"/>
        <v>2014</v>
      </c>
      <c r="V1477" s="8">
        <f t="shared" si="212"/>
        <v>41993.207638888889</v>
      </c>
      <c r="W1477" s="8" t="str">
        <f t="shared" si="213"/>
        <v>Dec</v>
      </c>
      <c r="X1477" s="8" t="str">
        <f t="shared" si="214"/>
        <v>2014</v>
      </c>
      <c r="Y1477" s="7">
        <f t="shared" si="215"/>
        <v>1</v>
      </c>
    </row>
    <row r="1478" spans="1:25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6">
        <f t="shared" si="207"/>
        <v>661.55466666666666</v>
      </c>
      <c r="P1478" s="10">
        <f t="shared" si="208"/>
        <v>43.333275109170302</v>
      </c>
      <c r="Q1478" t="s">
        <v>8323</v>
      </c>
      <c r="R1478" t="s">
        <v>8343</v>
      </c>
      <c r="S1478" s="8">
        <f t="shared" si="209"/>
        <v>40766.041921296295</v>
      </c>
      <c r="T1478" s="8" t="str">
        <f t="shared" si="210"/>
        <v>Aug</v>
      </c>
      <c r="U1478" s="8" t="str">
        <f t="shared" si="211"/>
        <v>2011</v>
      </c>
      <c r="V1478" s="8">
        <f t="shared" si="212"/>
        <v>40796.041921296295</v>
      </c>
      <c r="W1478" s="8" t="str">
        <f t="shared" si="213"/>
        <v>Sep</v>
      </c>
      <c r="X1478" s="8" t="str">
        <f t="shared" si="214"/>
        <v>2011</v>
      </c>
      <c r="Y1478" s="7">
        <f t="shared" si="215"/>
        <v>30</v>
      </c>
    </row>
    <row r="1479" spans="1:25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6">
        <f t="shared" si="207"/>
        <v>111.31</v>
      </c>
      <c r="P1479" s="10">
        <f t="shared" si="208"/>
        <v>90.495934959349597</v>
      </c>
      <c r="Q1479" t="s">
        <v>8323</v>
      </c>
      <c r="R1479" t="s">
        <v>8343</v>
      </c>
      <c r="S1479" s="8">
        <f t="shared" si="209"/>
        <v>40840.615787037037</v>
      </c>
      <c r="T1479" s="8" t="str">
        <f t="shared" si="210"/>
        <v>Oct</v>
      </c>
      <c r="U1479" s="8" t="str">
        <f t="shared" si="211"/>
        <v>2011</v>
      </c>
      <c r="V1479" s="8">
        <f t="shared" si="212"/>
        <v>40900.125</v>
      </c>
      <c r="W1479" s="8" t="str">
        <f t="shared" si="213"/>
        <v>Dec</v>
      </c>
      <c r="X1479" s="8" t="str">
        <f t="shared" si="214"/>
        <v>2011</v>
      </c>
      <c r="Y1479" s="7">
        <f t="shared" si="215"/>
        <v>28</v>
      </c>
    </row>
    <row r="1480" spans="1:25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6">
        <f t="shared" si="207"/>
        <v>1181.6142199999999</v>
      </c>
      <c r="P1480" s="10">
        <f t="shared" si="208"/>
        <v>29.187190495010373</v>
      </c>
      <c r="Q1480" t="s">
        <v>8323</v>
      </c>
      <c r="R1480" t="s">
        <v>8343</v>
      </c>
      <c r="S1480" s="8">
        <f t="shared" si="209"/>
        <v>41394.871678240743</v>
      </c>
      <c r="T1480" s="8" t="str">
        <f t="shared" si="210"/>
        <v>Apr</v>
      </c>
      <c r="U1480" s="8" t="str">
        <f t="shared" si="211"/>
        <v>2013</v>
      </c>
      <c r="V1480" s="8">
        <f t="shared" si="212"/>
        <v>41408.871678240743</v>
      </c>
      <c r="W1480" s="8" t="str">
        <f t="shared" si="213"/>
        <v>May</v>
      </c>
      <c r="X1480" s="8" t="str">
        <f t="shared" si="214"/>
        <v>2013</v>
      </c>
      <c r="Y1480" s="7">
        <f t="shared" si="215"/>
        <v>14</v>
      </c>
    </row>
    <row r="1481" spans="1:25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6">
        <f t="shared" si="207"/>
        <v>137.375</v>
      </c>
      <c r="P1481" s="10">
        <f t="shared" si="208"/>
        <v>30.95774647887324</v>
      </c>
      <c r="Q1481" t="s">
        <v>8323</v>
      </c>
      <c r="R1481" t="s">
        <v>8343</v>
      </c>
      <c r="S1481" s="8">
        <f t="shared" si="209"/>
        <v>41754.745243055557</v>
      </c>
      <c r="T1481" s="8" t="str">
        <f t="shared" si="210"/>
        <v>Apr</v>
      </c>
      <c r="U1481" s="8" t="str">
        <f t="shared" si="211"/>
        <v>2014</v>
      </c>
      <c r="V1481" s="8">
        <f t="shared" si="212"/>
        <v>41769.165972222225</v>
      </c>
      <c r="W1481" s="8" t="str">
        <f t="shared" si="213"/>
        <v>May</v>
      </c>
      <c r="X1481" s="8" t="str">
        <f t="shared" si="214"/>
        <v>2014</v>
      </c>
      <c r="Y1481" s="7">
        <f t="shared" si="215"/>
        <v>14</v>
      </c>
    </row>
    <row r="1482" spans="1:25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6">
        <f t="shared" si="207"/>
        <v>117.04040000000001</v>
      </c>
      <c r="P1482" s="10">
        <f t="shared" si="208"/>
        <v>92.157795275590544</v>
      </c>
      <c r="Q1482" t="s">
        <v>8323</v>
      </c>
      <c r="R1482" t="s">
        <v>8343</v>
      </c>
      <c r="S1482" s="8">
        <f t="shared" si="209"/>
        <v>41464.934016203704</v>
      </c>
      <c r="T1482" s="8" t="str">
        <f t="shared" si="210"/>
        <v>Jul</v>
      </c>
      <c r="U1482" s="8" t="str">
        <f t="shared" si="211"/>
        <v>2013</v>
      </c>
      <c r="V1482" s="8">
        <f t="shared" si="212"/>
        <v>41481.708333333336</v>
      </c>
      <c r="W1482" s="8" t="str">
        <f t="shared" si="213"/>
        <v>Jul</v>
      </c>
      <c r="X1482" s="8" t="str">
        <f t="shared" si="214"/>
        <v>2013</v>
      </c>
      <c r="Y1482" s="7">
        <f t="shared" si="215"/>
        <v>16</v>
      </c>
    </row>
    <row r="1483" spans="1:25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6">
        <f t="shared" si="207"/>
        <v>2.1</v>
      </c>
      <c r="P1483" s="10">
        <f t="shared" si="208"/>
        <v>17.5</v>
      </c>
      <c r="Q1483" t="s">
        <v>8323</v>
      </c>
      <c r="R1483" t="s">
        <v>8325</v>
      </c>
      <c r="S1483" s="8">
        <f t="shared" si="209"/>
        <v>41550.922974537039</v>
      </c>
      <c r="T1483" s="8" t="str">
        <f t="shared" si="210"/>
        <v>Oct</v>
      </c>
      <c r="U1483" s="8" t="str">
        <f t="shared" si="211"/>
        <v>2013</v>
      </c>
      <c r="V1483" s="8">
        <f t="shared" si="212"/>
        <v>41580.922974537039</v>
      </c>
      <c r="W1483" s="8" t="str">
        <f t="shared" si="213"/>
        <v>Nov</v>
      </c>
      <c r="X1483" s="8" t="str">
        <f t="shared" si="214"/>
        <v>2013</v>
      </c>
      <c r="Y1483" s="7">
        <f t="shared" si="215"/>
        <v>30</v>
      </c>
    </row>
    <row r="1484" spans="1:25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6">
        <f t="shared" si="207"/>
        <v>0.1</v>
      </c>
      <c r="P1484" s="10">
        <f t="shared" si="208"/>
        <v>5</v>
      </c>
      <c r="Q1484" t="s">
        <v>8323</v>
      </c>
      <c r="R1484" t="s">
        <v>8325</v>
      </c>
      <c r="S1484" s="8">
        <f t="shared" si="209"/>
        <v>41136.85805555556</v>
      </c>
      <c r="T1484" s="8" t="str">
        <f t="shared" si="210"/>
        <v>Aug</v>
      </c>
      <c r="U1484" s="8" t="str">
        <f t="shared" si="211"/>
        <v>2012</v>
      </c>
      <c r="V1484" s="8">
        <f t="shared" si="212"/>
        <v>41159.32708333333</v>
      </c>
      <c r="W1484" s="8" t="str">
        <f t="shared" si="213"/>
        <v>Sep</v>
      </c>
      <c r="X1484" s="8" t="str">
        <f t="shared" si="214"/>
        <v>2012</v>
      </c>
      <c r="Y1484" s="7">
        <f t="shared" si="215"/>
        <v>22</v>
      </c>
    </row>
    <row r="1485" spans="1:25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6">
        <f t="shared" si="207"/>
        <v>0.7142857142857143</v>
      </c>
      <c r="P1485" s="10">
        <f t="shared" si="208"/>
        <v>25</v>
      </c>
      <c r="Q1485" t="s">
        <v>8323</v>
      </c>
      <c r="R1485" t="s">
        <v>8325</v>
      </c>
      <c r="S1485" s="8">
        <f t="shared" si="209"/>
        <v>42548.192997685182</v>
      </c>
      <c r="T1485" s="8" t="str">
        <f t="shared" si="210"/>
        <v>Jun</v>
      </c>
      <c r="U1485" s="8" t="str">
        <f t="shared" si="211"/>
        <v>2016</v>
      </c>
      <c r="V1485" s="8">
        <f t="shared" si="212"/>
        <v>42573.192997685182</v>
      </c>
      <c r="W1485" s="8" t="str">
        <f t="shared" si="213"/>
        <v>Jul</v>
      </c>
      <c r="X1485" s="8" t="str">
        <f t="shared" si="214"/>
        <v>2016</v>
      </c>
      <c r="Y1485" s="7">
        <f t="shared" si="215"/>
        <v>25</v>
      </c>
    </row>
    <row r="1486" spans="1:25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6">
        <f t="shared" si="207"/>
        <v>0</v>
      </c>
      <c r="P1486" s="10">
        <f t="shared" si="208"/>
        <v>0</v>
      </c>
      <c r="Q1486" t="s">
        <v>8323</v>
      </c>
      <c r="R1486" t="s">
        <v>8325</v>
      </c>
      <c r="S1486" s="8">
        <f t="shared" si="209"/>
        <v>41053.200960648144</v>
      </c>
      <c r="T1486" s="8" t="str">
        <f t="shared" si="210"/>
        <v>May</v>
      </c>
      <c r="U1486" s="8" t="str">
        <f t="shared" si="211"/>
        <v>2012</v>
      </c>
      <c r="V1486" s="8">
        <f t="shared" si="212"/>
        <v>41111.618750000001</v>
      </c>
      <c r="W1486" s="8" t="str">
        <f t="shared" si="213"/>
        <v>Jul</v>
      </c>
      <c r="X1486" s="8" t="str">
        <f t="shared" si="214"/>
        <v>2012</v>
      </c>
      <c r="Y1486" s="7">
        <f t="shared" si="215"/>
        <v>27</v>
      </c>
    </row>
    <row r="1487" spans="1:25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6">
        <f t="shared" si="207"/>
        <v>2.2388059701492535</v>
      </c>
      <c r="P1487" s="10">
        <f t="shared" si="208"/>
        <v>50</v>
      </c>
      <c r="Q1487" t="s">
        <v>8323</v>
      </c>
      <c r="R1487" t="s">
        <v>8325</v>
      </c>
      <c r="S1487" s="8">
        <f t="shared" si="209"/>
        <v>42130.795983796299</v>
      </c>
      <c r="T1487" s="8" t="str">
        <f t="shared" si="210"/>
        <v>May</v>
      </c>
      <c r="U1487" s="8" t="str">
        <f t="shared" si="211"/>
        <v>2015</v>
      </c>
      <c r="V1487" s="8">
        <f t="shared" si="212"/>
        <v>42175.795983796299</v>
      </c>
      <c r="W1487" s="8" t="str">
        <f t="shared" si="213"/>
        <v>Jun</v>
      </c>
      <c r="X1487" s="8" t="str">
        <f t="shared" si="214"/>
        <v>2015</v>
      </c>
      <c r="Y1487" s="7">
        <f t="shared" si="215"/>
        <v>14</v>
      </c>
    </row>
    <row r="1488" spans="1:25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6">
        <f t="shared" si="207"/>
        <v>0.24</v>
      </c>
      <c r="P1488" s="10">
        <f t="shared" si="208"/>
        <v>16</v>
      </c>
      <c r="Q1488" t="s">
        <v>8323</v>
      </c>
      <c r="R1488" t="s">
        <v>8325</v>
      </c>
      <c r="S1488" s="8">
        <f t="shared" si="209"/>
        <v>42032.168530092589</v>
      </c>
      <c r="T1488" s="8" t="str">
        <f t="shared" si="210"/>
        <v>Jan</v>
      </c>
      <c r="U1488" s="8" t="str">
        <f t="shared" si="211"/>
        <v>2015</v>
      </c>
      <c r="V1488" s="8">
        <f t="shared" si="212"/>
        <v>42062.168530092589</v>
      </c>
      <c r="W1488" s="8" t="str">
        <f t="shared" si="213"/>
        <v>Feb</v>
      </c>
      <c r="X1488" s="8" t="str">
        <f t="shared" si="214"/>
        <v>2015</v>
      </c>
      <c r="Y1488" s="7">
        <f t="shared" si="215"/>
        <v>30</v>
      </c>
    </row>
    <row r="1489" spans="1:25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6">
        <f t="shared" si="207"/>
        <v>0</v>
      </c>
      <c r="P1489" s="10">
        <f t="shared" si="208"/>
        <v>0</v>
      </c>
      <c r="Q1489" t="s">
        <v>8323</v>
      </c>
      <c r="R1489" t="s">
        <v>8325</v>
      </c>
      <c r="S1489" s="8">
        <f t="shared" si="209"/>
        <v>42554.917488425926</v>
      </c>
      <c r="T1489" s="8" t="str">
        <f t="shared" si="210"/>
        <v>Jul</v>
      </c>
      <c r="U1489" s="8" t="str">
        <f t="shared" si="211"/>
        <v>2016</v>
      </c>
      <c r="V1489" s="8">
        <f t="shared" si="212"/>
        <v>42584.917488425926</v>
      </c>
      <c r="W1489" s="8" t="str">
        <f t="shared" si="213"/>
        <v>Aug</v>
      </c>
      <c r="X1489" s="8" t="str">
        <f t="shared" si="214"/>
        <v>2016</v>
      </c>
      <c r="Y1489" s="7">
        <f t="shared" si="215"/>
        <v>30</v>
      </c>
    </row>
    <row r="1490" spans="1:25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6">
        <f t="shared" si="207"/>
        <v>2.4</v>
      </c>
      <c r="P1490" s="10">
        <f t="shared" si="208"/>
        <v>60</v>
      </c>
      <c r="Q1490" t="s">
        <v>8323</v>
      </c>
      <c r="R1490" t="s">
        <v>8325</v>
      </c>
      <c r="S1490" s="8">
        <f t="shared" si="209"/>
        <v>41614.563194444447</v>
      </c>
      <c r="T1490" s="8" t="str">
        <f t="shared" si="210"/>
        <v>Dec</v>
      </c>
      <c r="U1490" s="8" t="str">
        <f t="shared" si="211"/>
        <v>2013</v>
      </c>
      <c r="V1490" s="8">
        <f t="shared" si="212"/>
        <v>41644.563194444447</v>
      </c>
      <c r="W1490" s="8" t="str">
        <f t="shared" si="213"/>
        <v>Jan</v>
      </c>
      <c r="X1490" s="8" t="str">
        <f t="shared" si="214"/>
        <v>2014</v>
      </c>
      <c r="Y1490" s="7">
        <f t="shared" si="215"/>
        <v>30</v>
      </c>
    </row>
    <row r="1491" spans="1:25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6">
        <f t="shared" si="207"/>
        <v>0</v>
      </c>
      <c r="P1491" s="10">
        <f t="shared" si="208"/>
        <v>0</v>
      </c>
      <c r="Q1491" t="s">
        <v>8323</v>
      </c>
      <c r="R1491" t="s">
        <v>8325</v>
      </c>
      <c r="S1491" s="8">
        <f t="shared" si="209"/>
        <v>41198.611712962964</v>
      </c>
      <c r="T1491" s="8" t="str">
        <f t="shared" si="210"/>
        <v>Oct</v>
      </c>
      <c r="U1491" s="8" t="str">
        <f t="shared" si="211"/>
        <v>2012</v>
      </c>
      <c r="V1491" s="8">
        <f t="shared" si="212"/>
        <v>41228.653379629628</v>
      </c>
      <c r="W1491" s="8" t="str">
        <f t="shared" si="213"/>
        <v>Nov</v>
      </c>
      <c r="X1491" s="8" t="str">
        <f t="shared" si="214"/>
        <v>2012</v>
      </c>
      <c r="Y1491" s="7">
        <f t="shared" si="215"/>
        <v>30</v>
      </c>
    </row>
    <row r="1492" spans="1:25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6">
        <f t="shared" si="207"/>
        <v>30.862068965517242</v>
      </c>
      <c r="P1492" s="10">
        <f t="shared" si="208"/>
        <v>47.10526315789474</v>
      </c>
      <c r="Q1492" t="s">
        <v>8323</v>
      </c>
      <c r="R1492" t="s">
        <v>8325</v>
      </c>
      <c r="S1492" s="8">
        <f t="shared" si="209"/>
        <v>41520.561041666668</v>
      </c>
      <c r="T1492" s="8" t="str">
        <f t="shared" si="210"/>
        <v>Sep</v>
      </c>
      <c r="U1492" s="8" t="str">
        <f t="shared" si="211"/>
        <v>2013</v>
      </c>
      <c r="V1492" s="8">
        <f t="shared" si="212"/>
        <v>41549.561041666668</v>
      </c>
      <c r="W1492" s="8" t="str">
        <f t="shared" si="213"/>
        <v>Oct</v>
      </c>
      <c r="X1492" s="8" t="str">
        <f t="shared" si="214"/>
        <v>2013</v>
      </c>
      <c r="Y1492" s="7">
        <f t="shared" si="215"/>
        <v>29</v>
      </c>
    </row>
    <row r="1493" spans="1:25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6">
        <f t="shared" si="207"/>
        <v>8.3333333333333321</v>
      </c>
      <c r="P1493" s="10">
        <f t="shared" si="208"/>
        <v>100</v>
      </c>
      <c r="Q1493" t="s">
        <v>8323</v>
      </c>
      <c r="R1493" t="s">
        <v>8325</v>
      </c>
      <c r="S1493" s="8">
        <f t="shared" si="209"/>
        <v>41991.713460648149</v>
      </c>
      <c r="T1493" s="8" t="str">
        <f t="shared" si="210"/>
        <v>Dec</v>
      </c>
      <c r="U1493" s="8" t="str">
        <f t="shared" si="211"/>
        <v>2014</v>
      </c>
      <c r="V1493" s="8">
        <f t="shared" si="212"/>
        <v>42050.651388888888</v>
      </c>
      <c r="W1493" s="8" t="str">
        <f t="shared" si="213"/>
        <v>Feb</v>
      </c>
      <c r="X1493" s="8" t="str">
        <f t="shared" si="214"/>
        <v>2015</v>
      </c>
      <c r="Y1493" s="7">
        <f t="shared" si="215"/>
        <v>27</v>
      </c>
    </row>
    <row r="1494" spans="1:25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6">
        <f t="shared" si="207"/>
        <v>0.75</v>
      </c>
      <c r="P1494" s="10">
        <f t="shared" si="208"/>
        <v>15</v>
      </c>
      <c r="Q1494" t="s">
        <v>8323</v>
      </c>
      <c r="R1494" t="s">
        <v>8325</v>
      </c>
      <c r="S1494" s="8">
        <f t="shared" si="209"/>
        <v>40682.884791666671</v>
      </c>
      <c r="T1494" s="8" t="str">
        <f t="shared" si="210"/>
        <v>May</v>
      </c>
      <c r="U1494" s="8" t="str">
        <f t="shared" si="211"/>
        <v>2011</v>
      </c>
      <c r="V1494" s="8">
        <f t="shared" si="212"/>
        <v>40712.884791666671</v>
      </c>
      <c r="W1494" s="8" t="str">
        <f t="shared" si="213"/>
        <v>Jun</v>
      </c>
      <c r="X1494" s="8" t="str">
        <f t="shared" si="214"/>
        <v>2011</v>
      </c>
      <c r="Y1494" s="7">
        <f t="shared" si="215"/>
        <v>30</v>
      </c>
    </row>
    <row r="1495" spans="1:25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6">
        <f t="shared" si="207"/>
        <v>0</v>
      </c>
      <c r="P1495" s="10">
        <f t="shared" si="208"/>
        <v>0</v>
      </c>
      <c r="Q1495" t="s">
        <v>8323</v>
      </c>
      <c r="R1495" t="s">
        <v>8325</v>
      </c>
      <c r="S1495" s="8">
        <f t="shared" si="209"/>
        <v>41411.866608796299</v>
      </c>
      <c r="T1495" s="8" t="str">
        <f t="shared" si="210"/>
        <v>May</v>
      </c>
      <c r="U1495" s="8" t="str">
        <f t="shared" si="211"/>
        <v>2013</v>
      </c>
      <c r="V1495" s="8">
        <f t="shared" si="212"/>
        <v>41441.866608796299</v>
      </c>
      <c r="W1495" s="8" t="str">
        <f t="shared" si="213"/>
        <v>Jun</v>
      </c>
      <c r="X1495" s="8" t="str">
        <f t="shared" si="214"/>
        <v>2013</v>
      </c>
      <c r="Y1495" s="7">
        <f t="shared" si="215"/>
        <v>30</v>
      </c>
    </row>
    <row r="1496" spans="1:25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6">
        <f t="shared" si="207"/>
        <v>8.9</v>
      </c>
      <c r="P1496" s="10">
        <f t="shared" si="208"/>
        <v>40.454545454545453</v>
      </c>
      <c r="Q1496" t="s">
        <v>8323</v>
      </c>
      <c r="R1496" t="s">
        <v>8325</v>
      </c>
      <c r="S1496" s="8">
        <f t="shared" si="209"/>
        <v>42067.722372685181</v>
      </c>
      <c r="T1496" s="8" t="str">
        <f t="shared" si="210"/>
        <v>Mar</v>
      </c>
      <c r="U1496" s="8" t="str">
        <f t="shared" si="211"/>
        <v>2015</v>
      </c>
      <c r="V1496" s="8">
        <f t="shared" si="212"/>
        <v>42097.651388888888</v>
      </c>
      <c r="W1496" s="8" t="str">
        <f t="shared" si="213"/>
        <v>Apr</v>
      </c>
      <c r="X1496" s="8" t="str">
        <f t="shared" si="214"/>
        <v>2015</v>
      </c>
      <c r="Y1496" s="7">
        <f t="shared" si="215"/>
        <v>29</v>
      </c>
    </row>
    <row r="1497" spans="1:25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6">
        <f t="shared" si="207"/>
        <v>0</v>
      </c>
      <c r="P1497" s="10">
        <f t="shared" si="208"/>
        <v>0</v>
      </c>
      <c r="Q1497" t="s">
        <v>8323</v>
      </c>
      <c r="R1497" t="s">
        <v>8325</v>
      </c>
      <c r="S1497" s="8">
        <f t="shared" si="209"/>
        <v>40752.789710648147</v>
      </c>
      <c r="T1497" s="8" t="str">
        <f t="shared" si="210"/>
        <v>Jul</v>
      </c>
      <c r="U1497" s="8" t="str">
        <f t="shared" si="211"/>
        <v>2011</v>
      </c>
      <c r="V1497" s="8">
        <f t="shared" si="212"/>
        <v>40782.789710648147</v>
      </c>
      <c r="W1497" s="8" t="str">
        <f t="shared" si="213"/>
        <v>Aug</v>
      </c>
      <c r="X1497" s="8" t="str">
        <f t="shared" si="214"/>
        <v>2011</v>
      </c>
      <c r="Y1497" s="7">
        <f t="shared" si="215"/>
        <v>30</v>
      </c>
    </row>
    <row r="1498" spans="1:25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6">
        <f t="shared" si="207"/>
        <v>0</v>
      </c>
      <c r="P1498" s="10">
        <f t="shared" si="208"/>
        <v>0</v>
      </c>
      <c r="Q1498" t="s">
        <v>8323</v>
      </c>
      <c r="R1498" t="s">
        <v>8325</v>
      </c>
      <c r="S1498" s="8">
        <f t="shared" si="209"/>
        <v>41838.475219907406</v>
      </c>
      <c r="T1498" s="8" t="str">
        <f t="shared" si="210"/>
        <v>Jul</v>
      </c>
      <c r="U1498" s="8" t="str">
        <f t="shared" si="211"/>
        <v>2014</v>
      </c>
      <c r="V1498" s="8">
        <f t="shared" si="212"/>
        <v>41898.475219907406</v>
      </c>
      <c r="W1498" s="8" t="str">
        <f t="shared" si="213"/>
        <v>Sep</v>
      </c>
      <c r="X1498" s="8" t="str">
        <f t="shared" si="214"/>
        <v>2014</v>
      </c>
      <c r="Y1498" s="7">
        <f t="shared" si="215"/>
        <v>29</v>
      </c>
    </row>
    <row r="1499" spans="1:25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6">
        <f t="shared" si="207"/>
        <v>6.6666666666666671E-3</v>
      </c>
      <c r="P1499" s="10">
        <f t="shared" si="208"/>
        <v>1</v>
      </c>
      <c r="Q1499" t="s">
        <v>8323</v>
      </c>
      <c r="R1499" t="s">
        <v>8325</v>
      </c>
      <c r="S1499" s="8">
        <f t="shared" si="209"/>
        <v>41444.64261574074</v>
      </c>
      <c r="T1499" s="8" t="str">
        <f t="shared" si="210"/>
        <v>Jun</v>
      </c>
      <c r="U1499" s="8" t="str">
        <f t="shared" si="211"/>
        <v>2013</v>
      </c>
      <c r="V1499" s="8">
        <f t="shared" si="212"/>
        <v>41486.821527777778</v>
      </c>
      <c r="W1499" s="8" t="str">
        <f t="shared" si="213"/>
        <v>Jul</v>
      </c>
      <c r="X1499" s="8" t="str">
        <f t="shared" si="214"/>
        <v>2013</v>
      </c>
      <c r="Y1499" s="7">
        <f t="shared" si="215"/>
        <v>11</v>
      </c>
    </row>
    <row r="1500" spans="1:25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6">
        <f t="shared" si="207"/>
        <v>1.9</v>
      </c>
      <c r="P1500" s="10">
        <f t="shared" si="208"/>
        <v>19</v>
      </c>
      <c r="Q1500" t="s">
        <v>8323</v>
      </c>
      <c r="R1500" t="s">
        <v>8325</v>
      </c>
      <c r="S1500" s="8">
        <f t="shared" si="209"/>
        <v>41840.983541666668</v>
      </c>
      <c r="T1500" s="8" t="str">
        <f t="shared" si="210"/>
        <v>Jul</v>
      </c>
      <c r="U1500" s="8" t="str">
        <f t="shared" si="211"/>
        <v>2014</v>
      </c>
      <c r="V1500" s="8">
        <f t="shared" si="212"/>
        <v>41885.983541666668</v>
      </c>
      <c r="W1500" s="8" t="str">
        <f t="shared" si="213"/>
        <v>Sep</v>
      </c>
      <c r="X1500" s="8" t="str">
        <f t="shared" si="214"/>
        <v>2014</v>
      </c>
      <c r="Y1500" s="7">
        <f t="shared" si="215"/>
        <v>14</v>
      </c>
    </row>
    <row r="1501" spans="1:25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6">
        <f t="shared" si="207"/>
        <v>0.25</v>
      </c>
      <c r="P1501" s="10">
        <f t="shared" si="208"/>
        <v>5</v>
      </c>
      <c r="Q1501" t="s">
        <v>8323</v>
      </c>
      <c r="R1501" t="s">
        <v>8325</v>
      </c>
      <c r="S1501" s="8">
        <f t="shared" si="209"/>
        <v>42527.007326388892</v>
      </c>
      <c r="T1501" s="8" t="str">
        <f t="shared" si="210"/>
        <v>Jun</v>
      </c>
      <c r="U1501" s="8" t="str">
        <f t="shared" si="211"/>
        <v>2016</v>
      </c>
      <c r="V1501" s="8">
        <f t="shared" si="212"/>
        <v>42587.007326388892</v>
      </c>
      <c r="W1501" s="8" t="str">
        <f t="shared" si="213"/>
        <v>Aug</v>
      </c>
      <c r="X1501" s="8" t="str">
        <f t="shared" si="214"/>
        <v>2016</v>
      </c>
      <c r="Y1501" s="7">
        <f t="shared" si="215"/>
        <v>29</v>
      </c>
    </row>
    <row r="1502" spans="1:25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6">
        <f t="shared" si="207"/>
        <v>25.035714285714285</v>
      </c>
      <c r="P1502" s="10">
        <f t="shared" si="208"/>
        <v>46.733333333333334</v>
      </c>
      <c r="Q1502" t="s">
        <v>8323</v>
      </c>
      <c r="R1502" t="s">
        <v>8325</v>
      </c>
      <c r="S1502" s="8">
        <f t="shared" si="209"/>
        <v>41365.904594907406</v>
      </c>
      <c r="T1502" s="8" t="str">
        <f t="shared" si="210"/>
        <v>Apr</v>
      </c>
      <c r="U1502" s="8" t="str">
        <f t="shared" si="211"/>
        <v>2013</v>
      </c>
      <c r="V1502" s="8">
        <f t="shared" si="212"/>
        <v>41395.904594907406</v>
      </c>
      <c r="W1502" s="8" t="str">
        <f t="shared" si="213"/>
        <v>May</v>
      </c>
      <c r="X1502" s="8" t="str">
        <f t="shared" si="214"/>
        <v>2013</v>
      </c>
      <c r="Y1502" s="7">
        <f t="shared" si="215"/>
        <v>30</v>
      </c>
    </row>
    <row r="1503" spans="1:25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6">
        <f t="shared" si="207"/>
        <v>166.33076923076925</v>
      </c>
      <c r="P1503" s="10">
        <f t="shared" si="208"/>
        <v>97.731073446327684</v>
      </c>
      <c r="Q1503" t="s">
        <v>8339</v>
      </c>
      <c r="R1503" t="s">
        <v>8340</v>
      </c>
      <c r="S1503" s="8">
        <f t="shared" si="209"/>
        <v>42163.583599537036</v>
      </c>
      <c r="T1503" s="8" t="str">
        <f t="shared" si="210"/>
        <v>Jun</v>
      </c>
      <c r="U1503" s="8" t="str">
        <f t="shared" si="211"/>
        <v>2015</v>
      </c>
      <c r="V1503" s="8">
        <f t="shared" si="212"/>
        <v>42193.583599537036</v>
      </c>
      <c r="W1503" s="8" t="str">
        <f t="shared" si="213"/>
        <v>Jul</v>
      </c>
      <c r="X1503" s="8" t="str">
        <f t="shared" si="214"/>
        <v>2015</v>
      </c>
      <c r="Y1503" s="7">
        <f t="shared" si="215"/>
        <v>30</v>
      </c>
    </row>
    <row r="1504" spans="1:25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6">
        <f t="shared" si="207"/>
        <v>101.44545454545455</v>
      </c>
      <c r="P1504" s="10">
        <f t="shared" si="208"/>
        <v>67.835866261398181</v>
      </c>
      <c r="Q1504" t="s">
        <v>8339</v>
      </c>
      <c r="R1504" t="s">
        <v>8340</v>
      </c>
      <c r="S1504" s="8">
        <f t="shared" si="209"/>
        <v>42426.542592592596</v>
      </c>
      <c r="T1504" s="8" t="str">
        <f t="shared" si="210"/>
        <v>Feb</v>
      </c>
      <c r="U1504" s="8" t="str">
        <f t="shared" si="211"/>
        <v>2016</v>
      </c>
      <c r="V1504" s="8">
        <f t="shared" si="212"/>
        <v>42454.916666666672</v>
      </c>
      <c r="W1504" s="8" t="str">
        <f t="shared" si="213"/>
        <v>Mar</v>
      </c>
      <c r="X1504" s="8" t="str">
        <f t="shared" si="214"/>
        <v>2016</v>
      </c>
      <c r="Y1504" s="7">
        <f t="shared" si="215"/>
        <v>28</v>
      </c>
    </row>
    <row r="1505" spans="1:25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6">
        <f t="shared" si="207"/>
        <v>107.89146666666667</v>
      </c>
      <c r="P1505" s="10">
        <f t="shared" si="208"/>
        <v>56.98492957746479</v>
      </c>
      <c r="Q1505" t="s">
        <v>8339</v>
      </c>
      <c r="R1505" t="s">
        <v>8340</v>
      </c>
      <c r="S1505" s="8">
        <f t="shared" si="209"/>
        <v>42606.347233796296</v>
      </c>
      <c r="T1505" s="8" t="str">
        <f t="shared" si="210"/>
        <v>Aug</v>
      </c>
      <c r="U1505" s="8" t="str">
        <f t="shared" si="211"/>
        <v>2016</v>
      </c>
      <c r="V1505" s="8">
        <f t="shared" si="212"/>
        <v>42666.347233796296</v>
      </c>
      <c r="W1505" s="8" t="str">
        <f t="shared" si="213"/>
        <v>Oct</v>
      </c>
      <c r="X1505" s="8" t="str">
        <f t="shared" si="214"/>
        <v>2016</v>
      </c>
      <c r="Y1505" s="7">
        <f t="shared" si="215"/>
        <v>29</v>
      </c>
    </row>
    <row r="1506" spans="1:25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6">
        <f t="shared" si="207"/>
        <v>277.93846153846158</v>
      </c>
      <c r="P1506" s="10">
        <f t="shared" si="208"/>
        <v>67.159851301115239</v>
      </c>
      <c r="Q1506" t="s">
        <v>8339</v>
      </c>
      <c r="R1506" t="s">
        <v>8340</v>
      </c>
      <c r="S1506" s="8">
        <f t="shared" si="209"/>
        <v>41772.657685185186</v>
      </c>
      <c r="T1506" s="8" t="str">
        <f t="shared" si="210"/>
        <v>May</v>
      </c>
      <c r="U1506" s="8" t="str">
        <f t="shared" si="211"/>
        <v>2014</v>
      </c>
      <c r="V1506" s="8">
        <f t="shared" si="212"/>
        <v>41800.356249999997</v>
      </c>
      <c r="W1506" s="8" t="str">
        <f t="shared" si="213"/>
        <v>Jun</v>
      </c>
      <c r="X1506" s="8" t="str">
        <f t="shared" si="214"/>
        <v>2014</v>
      </c>
      <c r="Y1506" s="7">
        <f t="shared" si="215"/>
        <v>27</v>
      </c>
    </row>
    <row r="1507" spans="1:25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6">
        <f t="shared" si="207"/>
        <v>103.58125</v>
      </c>
      <c r="P1507" s="10">
        <f t="shared" si="208"/>
        <v>48.037681159420288</v>
      </c>
      <c r="Q1507" t="s">
        <v>8339</v>
      </c>
      <c r="R1507" t="s">
        <v>8340</v>
      </c>
      <c r="S1507" s="8">
        <f t="shared" si="209"/>
        <v>42414.44332175926</v>
      </c>
      <c r="T1507" s="8" t="str">
        <f t="shared" si="210"/>
        <v>Feb</v>
      </c>
      <c r="U1507" s="8" t="str">
        <f t="shared" si="211"/>
        <v>2016</v>
      </c>
      <c r="V1507" s="8">
        <f t="shared" si="212"/>
        <v>42451.834027777775</v>
      </c>
      <c r="W1507" s="8" t="str">
        <f t="shared" si="213"/>
        <v>Mar</v>
      </c>
      <c r="X1507" s="8" t="str">
        <f t="shared" si="214"/>
        <v>2016</v>
      </c>
      <c r="Y1507" s="7">
        <f t="shared" si="215"/>
        <v>6</v>
      </c>
    </row>
    <row r="1508" spans="1:25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6">
        <f t="shared" si="207"/>
        <v>111.4</v>
      </c>
      <c r="P1508" s="10">
        <f t="shared" si="208"/>
        <v>38.860465116279073</v>
      </c>
      <c r="Q1508" t="s">
        <v>8339</v>
      </c>
      <c r="R1508" t="s">
        <v>8340</v>
      </c>
      <c r="S1508" s="8">
        <f t="shared" si="209"/>
        <v>41814.785925925928</v>
      </c>
      <c r="T1508" s="8" t="str">
        <f t="shared" si="210"/>
        <v>Jun</v>
      </c>
      <c r="U1508" s="8" t="str">
        <f t="shared" si="211"/>
        <v>2014</v>
      </c>
      <c r="V1508" s="8">
        <f t="shared" si="212"/>
        <v>41844.785925925928</v>
      </c>
      <c r="W1508" s="8" t="str">
        <f t="shared" si="213"/>
        <v>Jul</v>
      </c>
      <c r="X1508" s="8" t="str">
        <f t="shared" si="214"/>
        <v>2014</v>
      </c>
      <c r="Y1508" s="7">
        <f t="shared" si="215"/>
        <v>30</v>
      </c>
    </row>
    <row r="1509" spans="1:25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6">
        <f t="shared" si="207"/>
        <v>215</v>
      </c>
      <c r="P1509" s="10">
        <f t="shared" si="208"/>
        <v>78.181818181818187</v>
      </c>
      <c r="Q1509" t="s">
        <v>8339</v>
      </c>
      <c r="R1509" t="s">
        <v>8340</v>
      </c>
      <c r="S1509" s="8">
        <f t="shared" si="209"/>
        <v>40254.450335648151</v>
      </c>
      <c r="T1509" s="8" t="str">
        <f t="shared" si="210"/>
        <v>Mar</v>
      </c>
      <c r="U1509" s="8" t="str">
        <f t="shared" si="211"/>
        <v>2010</v>
      </c>
      <c r="V1509" s="8">
        <f t="shared" si="212"/>
        <v>40313.340277777781</v>
      </c>
      <c r="W1509" s="8" t="str">
        <f t="shared" si="213"/>
        <v>May</v>
      </c>
      <c r="X1509" s="8" t="str">
        <f t="shared" si="214"/>
        <v>2010</v>
      </c>
      <c r="Y1509" s="7">
        <f t="shared" si="215"/>
        <v>27</v>
      </c>
    </row>
    <row r="1510" spans="1:25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6">
        <f t="shared" si="207"/>
        <v>110.76216216216217</v>
      </c>
      <c r="P1510" s="10">
        <f t="shared" si="208"/>
        <v>97.113744075829388</v>
      </c>
      <c r="Q1510" t="s">
        <v>8339</v>
      </c>
      <c r="R1510" t="s">
        <v>8340</v>
      </c>
      <c r="S1510" s="8">
        <f t="shared" si="209"/>
        <v>41786.614363425928</v>
      </c>
      <c r="T1510" s="8" t="str">
        <f t="shared" si="210"/>
        <v>May</v>
      </c>
      <c r="U1510" s="8" t="str">
        <f t="shared" si="211"/>
        <v>2014</v>
      </c>
      <c r="V1510" s="8">
        <f t="shared" si="212"/>
        <v>41817.614363425928</v>
      </c>
      <c r="W1510" s="8" t="str">
        <f t="shared" si="213"/>
        <v>Jun</v>
      </c>
      <c r="X1510" s="8" t="str">
        <f t="shared" si="214"/>
        <v>2014</v>
      </c>
      <c r="Y1510" s="7">
        <f t="shared" si="215"/>
        <v>31</v>
      </c>
    </row>
    <row r="1511" spans="1:25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6">
        <f t="shared" si="207"/>
        <v>123.64125714285714</v>
      </c>
      <c r="P1511" s="10">
        <f t="shared" si="208"/>
        <v>110.39397959183674</v>
      </c>
      <c r="Q1511" t="s">
        <v>8339</v>
      </c>
      <c r="R1511" t="s">
        <v>8340</v>
      </c>
      <c r="S1511" s="8">
        <f t="shared" si="209"/>
        <v>42751.533391203702</v>
      </c>
      <c r="T1511" s="8" t="str">
        <f t="shared" si="210"/>
        <v>Jan</v>
      </c>
      <c r="U1511" s="8" t="str">
        <f t="shared" si="211"/>
        <v>2017</v>
      </c>
      <c r="V1511" s="8">
        <f t="shared" si="212"/>
        <v>42780.957638888889</v>
      </c>
      <c r="W1511" s="8" t="str">
        <f t="shared" si="213"/>
        <v>Feb</v>
      </c>
      <c r="X1511" s="8" t="str">
        <f t="shared" si="214"/>
        <v>2017</v>
      </c>
      <c r="Y1511" s="7">
        <f t="shared" si="215"/>
        <v>29</v>
      </c>
    </row>
    <row r="1512" spans="1:25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6">
        <f t="shared" si="207"/>
        <v>101.03500000000001</v>
      </c>
      <c r="P1512" s="10">
        <f t="shared" si="208"/>
        <v>39.91506172839506</v>
      </c>
      <c r="Q1512" t="s">
        <v>8339</v>
      </c>
      <c r="R1512" t="s">
        <v>8340</v>
      </c>
      <c r="S1512" s="8">
        <f t="shared" si="209"/>
        <v>41809.385162037033</v>
      </c>
      <c r="T1512" s="8" t="str">
        <f t="shared" si="210"/>
        <v>Jun</v>
      </c>
      <c r="U1512" s="8" t="str">
        <f t="shared" si="211"/>
        <v>2014</v>
      </c>
      <c r="V1512" s="8">
        <f t="shared" si="212"/>
        <v>41839.385162037033</v>
      </c>
      <c r="W1512" s="8" t="str">
        <f t="shared" si="213"/>
        <v>Jul</v>
      </c>
      <c r="X1512" s="8" t="str">
        <f t="shared" si="214"/>
        <v>2014</v>
      </c>
      <c r="Y1512" s="7">
        <f t="shared" si="215"/>
        <v>30</v>
      </c>
    </row>
    <row r="1513" spans="1:25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6">
        <f t="shared" si="207"/>
        <v>111.79285714285714</v>
      </c>
      <c r="P1513" s="10">
        <f t="shared" si="208"/>
        <v>75.975728155339809</v>
      </c>
      <c r="Q1513" t="s">
        <v>8339</v>
      </c>
      <c r="R1513" t="s">
        <v>8340</v>
      </c>
      <c r="S1513" s="8">
        <f t="shared" si="209"/>
        <v>42296.583379629628</v>
      </c>
      <c r="T1513" s="8" t="str">
        <f t="shared" si="210"/>
        <v>Oct</v>
      </c>
      <c r="U1513" s="8" t="str">
        <f t="shared" si="211"/>
        <v>2015</v>
      </c>
      <c r="V1513" s="8">
        <f t="shared" si="212"/>
        <v>42326.625046296293</v>
      </c>
      <c r="W1513" s="8" t="str">
        <f t="shared" si="213"/>
        <v>Nov</v>
      </c>
      <c r="X1513" s="8" t="str">
        <f t="shared" si="214"/>
        <v>2015</v>
      </c>
      <c r="Y1513" s="7">
        <f t="shared" si="215"/>
        <v>30</v>
      </c>
    </row>
    <row r="1514" spans="1:25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6">
        <f t="shared" si="207"/>
        <v>558.7714285714286</v>
      </c>
      <c r="P1514" s="10">
        <f t="shared" si="208"/>
        <v>58.379104477611939</v>
      </c>
      <c r="Q1514" t="s">
        <v>8339</v>
      </c>
      <c r="R1514" t="s">
        <v>8340</v>
      </c>
      <c r="S1514" s="8">
        <f t="shared" si="209"/>
        <v>42741.684479166666</v>
      </c>
      <c r="T1514" s="8" t="str">
        <f t="shared" si="210"/>
        <v>Jan</v>
      </c>
      <c r="U1514" s="8" t="str">
        <f t="shared" si="211"/>
        <v>2017</v>
      </c>
      <c r="V1514" s="8">
        <f t="shared" si="212"/>
        <v>42771.684479166666</v>
      </c>
      <c r="W1514" s="8" t="str">
        <f t="shared" si="213"/>
        <v>Feb</v>
      </c>
      <c r="X1514" s="8" t="str">
        <f t="shared" si="214"/>
        <v>2017</v>
      </c>
      <c r="Y1514" s="7">
        <f t="shared" si="215"/>
        <v>30</v>
      </c>
    </row>
    <row r="1515" spans="1:25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6">
        <f t="shared" si="207"/>
        <v>150.01875000000001</v>
      </c>
      <c r="P1515" s="10">
        <f t="shared" si="208"/>
        <v>55.82093023255814</v>
      </c>
      <c r="Q1515" t="s">
        <v>8339</v>
      </c>
      <c r="R1515" t="s">
        <v>8340</v>
      </c>
      <c r="S1515" s="8">
        <f t="shared" si="209"/>
        <v>41806.637337962966</v>
      </c>
      <c r="T1515" s="8" t="str">
        <f t="shared" si="210"/>
        <v>Jun</v>
      </c>
      <c r="U1515" s="8" t="str">
        <f t="shared" si="211"/>
        <v>2014</v>
      </c>
      <c r="V1515" s="8">
        <f t="shared" si="212"/>
        <v>41836.637337962966</v>
      </c>
      <c r="W1515" s="8" t="str">
        <f t="shared" si="213"/>
        <v>Jul</v>
      </c>
      <c r="X1515" s="8" t="str">
        <f t="shared" si="214"/>
        <v>2014</v>
      </c>
      <c r="Y1515" s="7">
        <f t="shared" si="215"/>
        <v>30</v>
      </c>
    </row>
    <row r="1516" spans="1:25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6">
        <f t="shared" si="207"/>
        <v>106.476</v>
      </c>
      <c r="P1516" s="10">
        <f t="shared" si="208"/>
        <v>151.24431818181819</v>
      </c>
      <c r="Q1516" t="s">
        <v>8339</v>
      </c>
      <c r="R1516" t="s">
        <v>8340</v>
      </c>
      <c r="S1516" s="8">
        <f t="shared" si="209"/>
        <v>42234.597685185188</v>
      </c>
      <c r="T1516" s="8" t="str">
        <f t="shared" si="210"/>
        <v>Aug</v>
      </c>
      <c r="U1516" s="8" t="str">
        <f t="shared" si="211"/>
        <v>2015</v>
      </c>
      <c r="V1516" s="8">
        <f t="shared" si="212"/>
        <v>42274.597685185188</v>
      </c>
      <c r="W1516" s="8" t="str">
        <f t="shared" si="213"/>
        <v>Sep</v>
      </c>
      <c r="X1516" s="8" t="str">
        <f t="shared" si="214"/>
        <v>2015</v>
      </c>
      <c r="Y1516" s="7">
        <f t="shared" si="215"/>
        <v>9</v>
      </c>
    </row>
    <row r="1517" spans="1:25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6">
        <f t="shared" si="207"/>
        <v>157.18899999999999</v>
      </c>
      <c r="P1517" s="10">
        <f t="shared" si="208"/>
        <v>849.67027027027029</v>
      </c>
      <c r="Q1517" t="s">
        <v>8339</v>
      </c>
      <c r="R1517" t="s">
        <v>8340</v>
      </c>
      <c r="S1517" s="8">
        <f t="shared" si="209"/>
        <v>42415.253437499996</v>
      </c>
      <c r="T1517" s="8" t="str">
        <f t="shared" si="210"/>
        <v>Feb</v>
      </c>
      <c r="U1517" s="8" t="str">
        <f t="shared" si="211"/>
        <v>2016</v>
      </c>
      <c r="V1517" s="8">
        <f t="shared" si="212"/>
        <v>42445.211770833332</v>
      </c>
      <c r="W1517" s="8" t="str">
        <f t="shared" si="213"/>
        <v>Mar</v>
      </c>
      <c r="X1517" s="8" t="str">
        <f t="shared" si="214"/>
        <v>2016</v>
      </c>
      <c r="Y1517" s="7">
        <f t="shared" si="215"/>
        <v>29</v>
      </c>
    </row>
    <row r="1518" spans="1:25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6">
        <f t="shared" si="207"/>
        <v>108.65882352941176</v>
      </c>
      <c r="P1518" s="10">
        <f t="shared" si="208"/>
        <v>159.24137931034483</v>
      </c>
      <c r="Q1518" t="s">
        <v>8339</v>
      </c>
      <c r="R1518" t="s">
        <v>8340</v>
      </c>
      <c r="S1518" s="8">
        <f t="shared" si="209"/>
        <v>42619.466342592597</v>
      </c>
      <c r="T1518" s="8" t="str">
        <f t="shared" si="210"/>
        <v>Sep</v>
      </c>
      <c r="U1518" s="8" t="str">
        <f t="shared" si="211"/>
        <v>2016</v>
      </c>
      <c r="V1518" s="8">
        <f t="shared" si="212"/>
        <v>42649.583333333328</v>
      </c>
      <c r="W1518" s="8" t="str">
        <f t="shared" si="213"/>
        <v>Oct</v>
      </c>
      <c r="X1518" s="8" t="str">
        <f t="shared" si="214"/>
        <v>2016</v>
      </c>
      <c r="Y1518" s="7">
        <f t="shared" si="215"/>
        <v>30</v>
      </c>
    </row>
    <row r="1519" spans="1:25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6">
        <f t="shared" si="207"/>
        <v>161.97999999999999</v>
      </c>
      <c r="P1519" s="10">
        <f t="shared" si="208"/>
        <v>39.507317073170732</v>
      </c>
      <c r="Q1519" t="s">
        <v>8339</v>
      </c>
      <c r="R1519" t="s">
        <v>8340</v>
      </c>
      <c r="S1519" s="8">
        <f t="shared" si="209"/>
        <v>41948.56658564815</v>
      </c>
      <c r="T1519" s="8" t="str">
        <f t="shared" si="210"/>
        <v>Nov</v>
      </c>
      <c r="U1519" s="8" t="str">
        <f t="shared" si="211"/>
        <v>2014</v>
      </c>
      <c r="V1519" s="8">
        <f t="shared" si="212"/>
        <v>41979.25</v>
      </c>
      <c r="W1519" s="8" t="str">
        <f t="shared" si="213"/>
        <v>Dec</v>
      </c>
      <c r="X1519" s="8" t="str">
        <f t="shared" si="214"/>
        <v>2014</v>
      </c>
      <c r="Y1519" s="7">
        <f t="shared" si="215"/>
        <v>30</v>
      </c>
    </row>
    <row r="1520" spans="1:25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6">
        <f t="shared" si="207"/>
        <v>205.36666666666665</v>
      </c>
      <c r="P1520" s="10">
        <f t="shared" si="208"/>
        <v>130.52966101694915</v>
      </c>
      <c r="Q1520" t="s">
        <v>8339</v>
      </c>
      <c r="R1520" t="s">
        <v>8340</v>
      </c>
      <c r="S1520" s="8">
        <f t="shared" si="209"/>
        <v>41760.8200462963</v>
      </c>
      <c r="T1520" s="8" t="str">
        <f t="shared" si="210"/>
        <v>May</v>
      </c>
      <c r="U1520" s="8" t="str">
        <f t="shared" si="211"/>
        <v>2014</v>
      </c>
      <c r="V1520" s="8">
        <f t="shared" si="212"/>
        <v>41790.8200462963</v>
      </c>
      <c r="W1520" s="8" t="str">
        <f t="shared" si="213"/>
        <v>May</v>
      </c>
      <c r="X1520" s="8" t="str">
        <f t="shared" si="214"/>
        <v>2014</v>
      </c>
      <c r="Y1520" s="7">
        <f t="shared" si="215"/>
        <v>30</v>
      </c>
    </row>
    <row r="1521" spans="1:25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6">
        <f t="shared" si="207"/>
        <v>103.36388888888889</v>
      </c>
      <c r="P1521" s="10">
        <f t="shared" si="208"/>
        <v>64.156896551724131</v>
      </c>
      <c r="Q1521" t="s">
        <v>8339</v>
      </c>
      <c r="R1521" t="s">
        <v>8340</v>
      </c>
      <c r="S1521" s="8">
        <f t="shared" si="209"/>
        <v>41782.741701388892</v>
      </c>
      <c r="T1521" s="8" t="str">
        <f t="shared" si="210"/>
        <v>May</v>
      </c>
      <c r="U1521" s="8" t="str">
        <f t="shared" si="211"/>
        <v>2014</v>
      </c>
      <c r="V1521" s="8">
        <f t="shared" si="212"/>
        <v>41810.915972222225</v>
      </c>
      <c r="W1521" s="8" t="str">
        <f t="shared" si="213"/>
        <v>Jun</v>
      </c>
      <c r="X1521" s="8" t="str">
        <f t="shared" si="214"/>
        <v>2014</v>
      </c>
      <c r="Y1521" s="7">
        <f t="shared" si="215"/>
        <v>28</v>
      </c>
    </row>
    <row r="1522" spans="1:25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6">
        <f t="shared" si="207"/>
        <v>103.47222222222223</v>
      </c>
      <c r="P1522" s="10">
        <f t="shared" si="208"/>
        <v>111.52694610778443</v>
      </c>
      <c r="Q1522" t="s">
        <v>8339</v>
      </c>
      <c r="R1522" t="s">
        <v>8340</v>
      </c>
      <c r="S1522" s="8">
        <f t="shared" si="209"/>
        <v>41955.857789351852</v>
      </c>
      <c r="T1522" s="8" t="str">
        <f t="shared" si="210"/>
        <v>Nov</v>
      </c>
      <c r="U1522" s="8" t="str">
        <f t="shared" si="211"/>
        <v>2014</v>
      </c>
      <c r="V1522" s="8">
        <f t="shared" si="212"/>
        <v>41992.166666666672</v>
      </c>
      <c r="W1522" s="8" t="str">
        <f t="shared" si="213"/>
        <v>Dec</v>
      </c>
      <c r="X1522" s="8" t="str">
        <f t="shared" si="214"/>
        <v>2014</v>
      </c>
      <c r="Y1522" s="7">
        <f t="shared" si="215"/>
        <v>5</v>
      </c>
    </row>
    <row r="1523" spans="1:25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6">
        <f t="shared" si="207"/>
        <v>106.81333333333333</v>
      </c>
      <c r="P1523" s="10">
        <f t="shared" si="208"/>
        <v>170.44680851063831</v>
      </c>
      <c r="Q1523" t="s">
        <v>8339</v>
      </c>
      <c r="R1523" t="s">
        <v>8340</v>
      </c>
      <c r="S1523" s="8">
        <f t="shared" si="209"/>
        <v>42493.167719907404</v>
      </c>
      <c r="T1523" s="8" t="str">
        <f t="shared" si="210"/>
        <v>May</v>
      </c>
      <c r="U1523" s="8" t="str">
        <f t="shared" si="211"/>
        <v>2016</v>
      </c>
      <c r="V1523" s="8">
        <f t="shared" si="212"/>
        <v>42528.167719907404</v>
      </c>
      <c r="W1523" s="8" t="str">
        <f t="shared" si="213"/>
        <v>Jun</v>
      </c>
      <c r="X1523" s="8" t="str">
        <f t="shared" si="214"/>
        <v>2016</v>
      </c>
      <c r="Y1523" s="7">
        <f t="shared" si="215"/>
        <v>4</v>
      </c>
    </row>
    <row r="1524" spans="1:25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6">
        <f t="shared" si="207"/>
        <v>138.96574712643678</v>
      </c>
      <c r="P1524" s="10">
        <f t="shared" si="208"/>
        <v>133.7391592920354</v>
      </c>
      <c r="Q1524" t="s">
        <v>8339</v>
      </c>
      <c r="R1524" t="s">
        <v>8340</v>
      </c>
      <c r="S1524" s="8">
        <f t="shared" si="209"/>
        <v>41899.830312500002</v>
      </c>
      <c r="T1524" s="8" t="str">
        <f t="shared" si="210"/>
        <v>Sep</v>
      </c>
      <c r="U1524" s="8" t="str">
        <f t="shared" si="211"/>
        <v>2014</v>
      </c>
      <c r="V1524" s="8">
        <f t="shared" si="212"/>
        <v>41929.830312500002</v>
      </c>
      <c r="W1524" s="8" t="str">
        <f t="shared" si="213"/>
        <v>Oct</v>
      </c>
      <c r="X1524" s="8" t="str">
        <f t="shared" si="214"/>
        <v>2014</v>
      </c>
      <c r="Y1524" s="7">
        <f t="shared" si="215"/>
        <v>30</v>
      </c>
    </row>
    <row r="1525" spans="1:25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6">
        <f t="shared" si="207"/>
        <v>124.84324324324325</v>
      </c>
      <c r="P1525" s="10">
        <f t="shared" si="208"/>
        <v>95.834024896265561</v>
      </c>
      <c r="Q1525" t="s">
        <v>8339</v>
      </c>
      <c r="R1525" t="s">
        <v>8340</v>
      </c>
      <c r="S1525" s="8">
        <f t="shared" si="209"/>
        <v>41964.751342592594</v>
      </c>
      <c r="T1525" s="8" t="str">
        <f t="shared" si="210"/>
        <v>Nov</v>
      </c>
      <c r="U1525" s="8" t="str">
        <f t="shared" si="211"/>
        <v>2014</v>
      </c>
      <c r="V1525" s="8">
        <f t="shared" si="212"/>
        <v>41996</v>
      </c>
      <c r="W1525" s="8" t="str">
        <f t="shared" si="213"/>
        <v>Dec</v>
      </c>
      <c r="X1525" s="8" t="str">
        <f t="shared" si="214"/>
        <v>2014</v>
      </c>
      <c r="Y1525" s="7">
        <f t="shared" si="215"/>
        <v>31</v>
      </c>
    </row>
    <row r="1526" spans="1:25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6">
        <f t="shared" si="207"/>
        <v>206.99999999999997</v>
      </c>
      <c r="P1526" s="10">
        <f t="shared" si="208"/>
        <v>221.78571428571428</v>
      </c>
      <c r="Q1526" t="s">
        <v>8339</v>
      </c>
      <c r="R1526" t="s">
        <v>8340</v>
      </c>
      <c r="S1526" s="8">
        <f t="shared" si="209"/>
        <v>42756.501041666663</v>
      </c>
      <c r="T1526" s="8" t="str">
        <f t="shared" si="210"/>
        <v>Jan</v>
      </c>
      <c r="U1526" s="8" t="str">
        <f t="shared" si="211"/>
        <v>2017</v>
      </c>
      <c r="V1526" s="8">
        <f t="shared" si="212"/>
        <v>42786.501041666663</v>
      </c>
      <c r="W1526" s="8" t="str">
        <f t="shared" si="213"/>
        <v>Feb</v>
      </c>
      <c r="X1526" s="8" t="str">
        <f t="shared" si="214"/>
        <v>2017</v>
      </c>
      <c r="Y1526" s="7">
        <f t="shared" si="215"/>
        <v>30</v>
      </c>
    </row>
    <row r="1527" spans="1:25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6">
        <f t="shared" si="207"/>
        <v>174.00576923076923</v>
      </c>
      <c r="P1527" s="10">
        <f t="shared" si="208"/>
        <v>32.315357142857138</v>
      </c>
      <c r="Q1527" t="s">
        <v>8339</v>
      </c>
      <c r="R1527" t="s">
        <v>8340</v>
      </c>
      <c r="S1527" s="8">
        <f t="shared" si="209"/>
        <v>42570.702986111108</v>
      </c>
      <c r="T1527" s="8" t="str">
        <f t="shared" si="210"/>
        <v>Jul</v>
      </c>
      <c r="U1527" s="8" t="str">
        <f t="shared" si="211"/>
        <v>2016</v>
      </c>
      <c r="V1527" s="8">
        <f t="shared" si="212"/>
        <v>42600.702986111108</v>
      </c>
      <c r="W1527" s="8" t="str">
        <f t="shared" si="213"/>
        <v>Aug</v>
      </c>
      <c r="X1527" s="8" t="str">
        <f t="shared" si="214"/>
        <v>2016</v>
      </c>
      <c r="Y1527" s="7">
        <f t="shared" si="215"/>
        <v>30</v>
      </c>
    </row>
    <row r="1528" spans="1:25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6">
        <f t="shared" si="207"/>
        <v>120.32608695652173</v>
      </c>
      <c r="P1528" s="10">
        <f t="shared" si="208"/>
        <v>98.839285714285708</v>
      </c>
      <c r="Q1528" t="s">
        <v>8339</v>
      </c>
      <c r="R1528" t="s">
        <v>8340</v>
      </c>
      <c r="S1528" s="8">
        <f t="shared" si="209"/>
        <v>42339.276006944448</v>
      </c>
      <c r="T1528" s="8" t="str">
        <f t="shared" si="210"/>
        <v>Dec</v>
      </c>
      <c r="U1528" s="8" t="str">
        <f t="shared" si="211"/>
        <v>2015</v>
      </c>
      <c r="V1528" s="8">
        <f t="shared" si="212"/>
        <v>42388.276006944448</v>
      </c>
      <c r="W1528" s="8" t="str">
        <f t="shared" si="213"/>
        <v>Jan</v>
      </c>
      <c r="X1528" s="8" t="str">
        <f t="shared" si="214"/>
        <v>2016</v>
      </c>
      <c r="Y1528" s="7">
        <f t="shared" si="215"/>
        <v>18</v>
      </c>
    </row>
    <row r="1529" spans="1:25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6">
        <f t="shared" si="207"/>
        <v>110.44428571428573</v>
      </c>
      <c r="P1529" s="10">
        <f t="shared" si="208"/>
        <v>55.222142857142863</v>
      </c>
      <c r="Q1529" t="s">
        <v>8339</v>
      </c>
      <c r="R1529" t="s">
        <v>8340</v>
      </c>
      <c r="S1529" s="8">
        <f t="shared" si="209"/>
        <v>42780.600532407407</v>
      </c>
      <c r="T1529" s="8" t="str">
        <f t="shared" si="210"/>
        <v>Feb</v>
      </c>
      <c r="U1529" s="8" t="str">
        <f t="shared" si="211"/>
        <v>2017</v>
      </c>
      <c r="V1529" s="8">
        <f t="shared" si="212"/>
        <v>42808.558865740735</v>
      </c>
      <c r="W1529" s="8" t="str">
        <f t="shared" si="213"/>
        <v>Mar</v>
      </c>
      <c r="X1529" s="8" t="str">
        <f t="shared" si="214"/>
        <v>2017</v>
      </c>
      <c r="Y1529" s="7">
        <f t="shared" si="215"/>
        <v>27</v>
      </c>
    </row>
    <row r="1530" spans="1:25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6">
        <f t="shared" si="207"/>
        <v>281.56666666666666</v>
      </c>
      <c r="P1530" s="10">
        <f t="shared" si="208"/>
        <v>52.793750000000003</v>
      </c>
      <c r="Q1530" t="s">
        <v>8339</v>
      </c>
      <c r="R1530" t="s">
        <v>8340</v>
      </c>
      <c r="S1530" s="8">
        <f t="shared" si="209"/>
        <v>42736.732893518521</v>
      </c>
      <c r="T1530" s="8" t="str">
        <f t="shared" si="210"/>
        <v>Jan</v>
      </c>
      <c r="U1530" s="8" t="str">
        <f t="shared" si="211"/>
        <v>2017</v>
      </c>
      <c r="V1530" s="8">
        <f t="shared" si="212"/>
        <v>42767</v>
      </c>
      <c r="W1530" s="8" t="str">
        <f t="shared" si="213"/>
        <v>Feb</v>
      </c>
      <c r="X1530" s="8" t="str">
        <f t="shared" si="214"/>
        <v>2017</v>
      </c>
      <c r="Y1530" s="7">
        <f t="shared" si="215"/>
        <v>30</v>
      </c>
    </row>
    <row r="1531" spans="1:25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6">
        <f t="shared" si="207"/>
        <v>100.67894736842105</v>
      </c>
      <c r="P1531" s="10">
        <f t="shared" si="208"/>
        <v>135.66666666666666</v>
      </c>
      <c r="Q1531" t="s">
        <v>8339</v>
      </c>
      <c r="R1531" t="s">
        <v>8340</v>
      </c>
      <c r="S1531" s="8">
        <f t="shared" si="209"/>
        <v>42052.628703703704</v>
      </c>
      <c r="T1531" s="8" t="str">
        <f t="shared" si="210"/>
        <v>Feb</v>
      </c>
      <c r="U1531" s="8" t="str">
        <f t="shared" si="211"/>
        <v>2015</v>
      </c>
      <c r="V1531" s="8">
        <f t="shared" si="212"/>
        <v>42082.587037037039</v>
      </c>
      <c r="W1531" s="8" t="str">
        <f t="shared" si="213"/>
        <v>Mar</v>
      </c>
      <c r="X1531" s="8" t="str">
        <f t="shared" si="214"/>
        <v>2015</v>
      </c>
      <c r="Y1531" s="7">
        <f t="shared" si="215"/>
        <v>29</v>
      </c>
    </row>
    <row r="1532" spans="1:25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6">
        <f t="shared" si="207"/>
        <v>134.82571428571427</v>
      </c>
      <c r="P1532" s="10">
        <f t="shared" si="208"/>
        <v>53.991990846681922</v>
      </c>
      <c r="Q1532" t="s">
        <v>8339</v>
      </c>
      <c r="R1532" t="s">
        <v>8340</v>
      </c>
      <c r="S1532" s="8">
        <f t="shared" si="209"/>
        <v>42275.767303240747</v>
      </c>
      <c r="T1532" s="8" t="str">
        <f t="shared" si="210"/>
        <v>Sep</v>
      </c>
      <c r="U1532" s="8" t="str">
        <f t="shared" si="211"/>
        <v>2015</v>
      </c>
      <c r="V1532" s="8">
        <f t="shared" si="212"/>
        <v>42300.767303240747</v>
      </c>
      <c r="W1532" s="8" t="str">
        <f t="shared" si="213"/>
        <v>Oct</v>
      </c>
      <c r="X1532" s="8" t="str">
        <f t="shared" si="214"/>
        <v>2015</v>
      </c>
      <c r="Y1532" s="7">
        <f t="shared" si="215"/>
        <v>25</v>
      </c>
    </row>
    <row r="1533" spans="1:25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6">
        <f t="shared" si="207"/>
        <v>175.95744680851064</v>
      </c>
      <c r="P1533" s="10">
        <f t="shared" si="208"/>
        <v>56.643835616438359</v>
      </c>
      <c r="Q1533" t="s">
        <v>8339</v>
      </c>
      <c r="R1533" t="s">
        <v>8340</v>
      </c>
      <c r="S1533" s="8">
        <f t="shared" si="209"/>
        <v>41941.802384259259</v>
      </c>
      <c r="T1533" s="8" t="str">
        <f t="shared" si="210"/>
        <v>Oct</v>
      </c>
      <c r="U1533" s="8" t="str">
        <f t="shared" si="211"/>
        <v>2014</v>
      </c>
      <c r="V1533" s="8">
        <f t="shared" si="212"/>
        <v>41974.125</v>
      </c>
      <c r="W1533" s="8" t="str">
        <f t="shared" si="213"/>
        <v>Dec</v>
      </c>
      <c r="X1533" s="8" t="str">
        <f t="shared" si="214"/>
        <v>2014</v>
      </c>
      <c r="Y1533" s="7">
        <f t="shared" si="215"/>
        <v>1</v>
      </c>
    </row>
    <row r="1534" spans="1:25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6">
        <f t="shared" si="207"/>
        <v>484.02000000000004</v>
      </c>
      <c r="P1534" s="10">
        <f t="shared" si="208"/>
        <v>82.316326530612244</v>
      </c>
      <c r="Q1534" t="s">
        <v>8339</v>
      </c>
      <c r="R1534" t="s">
        <v>8340</v>
      </c>
      <c r="S1534" s="8">
        <f t="shared" si="209"/>
        <v>42391.475289351853</v>
      </c>
      <c r="T1534" s="8" t="str">
        <f t="shared" si="210"/>
        <v>Jan</v>
      </c>
      <c r="U1534" s="8" t="str">
        <f t="shared" si="211"/>
        <v>2016</v>
      </c>
      <c r="V1534" s="8">
        <f t="shared" si="212"/>
        <v>42415.625</v>
      </c>
      <c r="W1534" s="8" t="str">
        <f t="shared" si="213"/>
        <v>Feb</v>
      </c>
      <c r="X1534" s="8" t="str">
        <f t="shared" si="214"/>
        <v>2016</v>
      </c>
      <c r="Y1534" s="7">
        <f t="shared" si="215"/>
        <v>24</v>
      </c>
    </row>
    <row r="1535" spans="1:25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6">
        <f t="shared" si="207"/>
        <v>145.14000000000001</v>
      </c>
      <c r="P1535" s="10">
        <f t="shared" si="208"/>
        <v>88.26081081081081</v>
      </c>
      <c r="Q1535" t="s">
        <v>8339</v>
      </c>
      <c r="R1535" t="s">
        <v>8340</v>
      </c>
      <c r="S1535" s="8">
        <f t="shared" si="209"/>
        <v>42443.00204861111</v>
      </c>
      <c r="T1535" s="8" t="str">
        <f t="shared" si="210"/>
        <v>Mar</v>
      </c>
      <c r="U1535" s="8" t="str">
        <f t="shared" si="211"/>
        <v>2016</v>
      </c>
      <c r="V1535" s="8">
        <f t="shared" si="212"/>
        <v>42492.165972222225</v>
      </c>
      <c r="W1535" s="8" t="str">
        <f t="shared" si="213"/>
        <v>May</v>
      </c>
      <c r="X1535" s="8" t="str">
        <f t="shared" si="214"/>
        <v>2016</v>
      </c>
      <c r="Y1535" s="7">
        <f t="shared" si="215"/>
        <v>18</v>
      </c>
    </row>
    <row r="1536" spans="1:25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6">
        <f t="shared" si="207"/>
        <v>417.73333333333335</v>
      </c>
      <c r="P1536" s="10">
        <f t="shared" si="208"/>
        <v>84.905149051490511</v>
      </c>
      <c r="Q1536" t="s">
        <v>8339</v>
      </c>
      <c r="R1536" t="s">
        <v>8340</v>
      </c>
      <c r="S1536" s="8">
        <f t="shared" si="209"/>
        <v>42221.67432870371</v>
      </c>
      <c r="T1536" s="8" t="str">
        <f t="shared" si="210"/>
        <v>Aug</v>
      </c>
      <c r="U1536" s="8" t="str">
        <f t="shared" si="211"/>
        <v>2015</v>
      </c>
      <c r="V1536" s="8">
        <f t="shared" si="212"/>
        <v>42251.67432870371</v>
      </c>
      <c r="W1536" s="8" t="str">
        <f t="shared" si="213"/>
        <v>Sep</v>
      </c>
      <c r="X1536" s="8" t="str">
        <f t="shared" si="214"/>
        <v>2015</v>
      </c>
      <c r="Y1536" s="7">
        <f t="shared" si="215"/>
        <v>30</v>
      </c>
    </row>
    <row r="1537" spans="1:25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6">
        <f t="shared" si="207"/>
        <v>132.42499999999998</v>
      </c>
      <c r="P1537" s="10">
        <f t="shared" si="208"/>
        <v>48.154545454545456</v>
      </c>
      <c r="Q1537" t="s">
        <v>8339</v>
      </c>
      <c r="R1537" t="s">
        <v>8340</v>
      </c>
      <c r="S1537" s="8">
        <f t="shared" si="209"/>
        <v>42484.829062500001</v>
      </c>
      <c r="T1537" s="8" t="str">
        <f t="shared" si="210"/>
        <v>Apr</v>
      </c>
      <c r="U1537" s="8" t="str">
        <f t="shared" si="211"/>
        <v>2016</v>
      </c>
      <c r="V1537" s="8">
        <f t="shared" si="212"/>
        <v>42513.916666666672</v>
      </c>
      <c r="W1537" s="8" t="str">
        <f t="shared" si="213"/>
        <v>May</v>
      </c>
      <c r="X1537" s="8" t="str">
        <f t="shared" si="214"/>
        <v>2016</v>
      </c>
      <c r="Y1537" s="7">
        <f t="shared" si="215"/>
        <v>29</v>
      </c>
    </row>
    <row r="1538" spans="1:25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6">
        <f t="shared" si="207"/>
        <v>250.30841666666666</v>
      </c>
      <c r="P1538" s="10">
        <f t="shared" si="208"/>
        <v>66.015406593406595</v>
      </c>
      <c r="Q1538" t="s">
        <v>8339</v>
      </c>
      <c r="R1538" t="s">
        <v>8340</v>
      </c>
      <c r="S1538" s="8">
        <f t="shared" si="209"/>
        <v>42213.802199074074</v>
      </c>
      <c r="T1538" s="8" t="str">
        <f t="shared" si="210"/>
        <v>Jul</v>
      </c>
      <c r="U1538" s="8" t="str">
        <f t="shared" si="211"/>
        <v>2015</v>
      </c>
      <c r="V1538" s="8">
        <f t="shared" si="212"/>
        <v>42243.802199074074</v>
      </c>
      <c r="W1538" s="8" t="str">
        <f t="shared" si="213"/>
        <v>Aug</v>
      </c>
      <c r="X1538" s="8" t="str">
        <f t="shared" si="214"/>
        <v>2015</v>
      </c>
      <c r="Y1538" s="7">
        <f t="shared" si="215"/>
        <v>30</v>
      </c>
    </row>
    <row r="1539" spans="1:25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6">
        <f t="shared" ref="O1539:O1602" si="216">E1539/D1539*100</f>
        <v>179.9</v>
      </c>
      <c r="P1539" s="10">
        <f t="shared" ref="P1539:P1602" si="217">IFERROR(E1539/L1539,0)</f>
        <v>96.375</v>
      </c>
      <c r="Q1539" t="s">
        <v>8339</v>
      </c>
      <c r="R1539" t="s">
        <v>8340</v>
      </c>
      <c r="S1539" s="8">
        <f t="shared" ref="S1539:S1602" si="218">(((J1539/60)/60)/24)+DATE(1970,1,1)</f>
        <v>42552.315127314811</v>
      </c>
      <c r="T1539" s="8" t="str">
        <f t="shared" ref="T1539:T1602" si="219">TEXT(S1539,"MMM")</f>
        <v>Jul</v>
      </c>
      <c r="U1539" s="8" t="str">
        <f t="shared" ref="U1539:U1602" si="220">TEXT(S1539,"YYYY")</f>
        <v>2016</v>
      </c>
      <c r="V1539" s="8">
        <f t="shared" ref="V1539:V1602" si="221">(((I1539/60)/60)/24)+DATE(1970,1,1)</f>
        <v>42588.75</v>
      </c>
      <c r="W1539" s="8" t="str">
        <f t="shared" ref="W1539:W1602" si="222">TEXT(V1539,"MMM")</f>
        <v>Aug</v>
      </c>
      <c r="X1539" s="8" t="str">
        <f t="shared" ref="X1539:X1602" si="223">TEXT(V1539,"YYYY")</f>
        <v>2016</v>
      </c>
      <c r="Y1539" s="7">
        <f t="shared" ref="Y1539:Y1602" si="224">DAY(V1539-S1539)</f>
        <v>5</v>
      </c>
    </row>
    <row r="1540" spans="1:25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6">
        <f t="shared" si="216"/>
        <v>102.62857142857142</v>
      </c>
      <c r="P1540" s="10">
        <f t="shared" si="217"/>
        <v>156.17391304347825</v>
      </c>
      <c r="Q1540" t="s">
        <v>8339</v>
      </c>
      <c r="R1540" t="s">
        <v>8340</v>
      </c>
      <c r="S1540" s="8">
        <f t="shared" si="218"/>
        <v>41981.782060185185</v>
      </c>
      <c r="T1540" s="8" t="str">
        <f t="shared" si="219"/>
        <v>Dec</v>
      </c>
      <c r="U1540" s="8" t="str">
        <f t="shared" si="220"/>
        <v>2014</v>
      </c>
      <c r="V1540" s="8">
        <f t="shared" si="221"/>
        <v>42026.782060185185</v>
      </c>
      <c r="W1540" s="8" t="str">
        <f t="shared" si="222"/>
        <v>Jan</v>
      </c>
      <c r="X1540" s="8" t="str">
        <f t="shared" si="223"/>
        <v>2015</v>
      </c>
      <c r="Y1540" s="7">
        <f t="shared" si="224"/>
        <v>14</v>
      </c>
    </row>
    <row r="1541" spans="1:25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6">
        <f t="shared" si="216"/>
        <v>135.98609999999999</v>
      </c>
      <c r="P1541" s="10">
        <f t="shared" si="217"/>
        <v>95.764859154929582</v>
      </c>
      <c r="Q1541" t="s">
        <v>8339</v>
      </c>
      <c r="R1541" t="s">
        <v>8340</v>
      </c>
      <c r="S1541" s="8">
        <f t="shared" si="218"/>
        <v>42705.919201388882</v>
      </c>
      <c r="T1541" s="8" t="str">
        <f t="shared" si="219"/>
        <v>Dec</v>
      </c>
      <c r="U1541" s="8" t="str">
        <f t="shared" si="220"/>
        <v>2016</v>
      </c>
      <c r="V1541" s="8">
        <f t="shared" si="221"/>
        <v>42738.919201388882</v>
      </c>
      <c r="W1541" s="8" t="str">
        <f t="shared" si="222"/>
        <v>Jan</v>
      </c>
      <c r="X1541" s="8" t="str">
        <f t="shared" si="223"/>
        <v>2017</v>
      </c>
      <c r="Y1541" s="7">
        <f t="shared" si="224"/>
        <v>2</v>
      </c>
    </row>
    <row r="1542" spans="1:25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6">
        <f t="shared" si="216"/>
        <v>117.86666666666667</v>
      </c>
      <c r="P1542" s="10">
        <f t="shared" si="217"/>
        <v>180.40816326530611</v>
      </c>
      <c r="Q1542" t="s">
        <v>8339</v>
      </c>
      <c r="R1542" t="s">
        <v>8340</v>
      </c>
      <c r="S1542" s="8">
        <f t="shared" si="218"/>
        <v>41939.00712962963</v>
      </c>
      <c r="T1542" s="8" t="str">
        <f t="shared" si="219"/>
        <v>Oct</v>
      </c>
      <c r="U1542" s="8" t="str">
        <f t="shared" si="220"/>
        <v>2014</v>
      </c>
      <c r="V1542" s="8">
        <f t="shared" si="221"/>
        <v>41969.052083333328</v>
      </c>
      <c r="W1542" s="8" t="str">
        <f t="shared" si="222"/>
        <v>Nov</v>
      </c>
      <c r="X1542" s="8" t="str">
        <f t="shared" si="223"/>
        <v>2014</v>
      </c>
      <c r="Y1542" s="7">
        <f t="shared" si="224"/>
        <v>30</v>
      </c>
    </row>
    <row r="1543" spans="1:25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6">
        <f t="shared" si="216"/>
        <v>3.3333333333333333E-2</v>
      </c>
      <c r="P1543" s="10">
        <f t="shared" si="217"/>
        <v>3</v>
      </c>
      <c r="Q1543" t="s">
        <v>8339</v>
      </c>
      <c r="R1543" t="s">
        <v>8344</v>
      </c>
      <c r="S1543" s="8">
        <f t="shared" si="218"/>
        <v>41974.712245370371</v>
      </c>
      <c r="T1543" s="8" t="str">
        <f t="shared" si="219"/>
        <v>Dec</v>
      </c>
      <c r="U1543" s="8" t="str">
        <f t="shared" si="220"/>
        <v>2014</v>
      </c>
      <c r="V1543" s="8">
        <f t="shared" si="221"/>
        <v>42004.712245370371</v>
      </c>
      <c r="W1543" s="8" t="str">
        <f t="shared" si="222"/>
        <v>Dec</v>
      </c>
      <c r="X1543" s="8" t="str">
        <f t="shared" si="223"/>
        <v>2014</v>
      </c>
      <c r="Y1543" s="7">
        <f t="shared" si="224"/>
        <v>30</v>
      </c>
    </row>
    <row r="1544" spans="1:25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6">
        <f t="shared" si="216"/>
        <v>4</v>
      </c>
      <c r="P1544" s="10">
        <f t="shared" si="217"/>
        <v>20</v>
      </c>
      <c r="Q1544" t="s">
        <v>8339</v>
      </c>
      <c r="R1544" t="s">
        <v>8344</v>
      </c>
      <c r="S1544" s="8">
        <f t="shared" si="218"/>
        <v>42170.996527777781</v>
      </c>
      <c r="T1544" s="8" t="str">
        <f t="shared" si="219"/>
        <v>Jun</v>
      </c>
      <c r="U1544" s="8" t="str">
        <f t="shared" si="220"/>
        <v>2015</v>
      </c>
      <c r="V1544" s="8">
        <f t="shared" si="221"/>
        <v>42185.996527777781</v>
      </c>
      <c r="W1544" s="8" t="str">
        <f t="shared" si="222"/>
        <v>Jun</v>
      </c>
      <c r="X1544" s="8" t="str">
        <f t="shared" si="223"/>
        <v>2015</v>
      </c>
      <c r="Y1544" s="7">
        <f t="shared" si="224"/>
        <v>15</v>
      </c>
    </row>
    <row r="1545" spans="1:25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6">
        <f t="shared" si="216"/>
        <v>0.44444444444444442</v>
      </c>
      <c r="P1545" s="10">
        <f t="shared" si="217"/>
        <v>10</v>
      </c>
      <c r="Q1545" t="s">
        <v>8339</v>
      </c>
      <c r="R1545" t="s">
        <v>8344</v>
      </c>
      <c r="S1545" s="8">
        <f t="shared" si="218"/>
        <v>41935.509652777779</v>
      </c>
      <c r="T1545" s="8" t="str">
        <f t="shared" si="219"/>
        <v>Oct</v>
      </c>
      <c r="U1545" s="8" t="str">
        <f t="shared" si="220"/>
        <v>2014</v>
      </c>
      <c r="V1545" s="8">
        <f t="shared" si="221"/>
        <v>41965.551319444443</v>
      </c>
      <c r="W1545" s="8" t="str">
        <f t="shared" si="222"/>
        <v>Nov</v>
      </c>
      <c r="X1545" s="8" t="str">
        <f t="shared" si="223"/>
        <v>2014</v>
      </c>
      <c r="Y1545" s="7">
        <f t="shared" si="224"/>
        <v>30</v>
      </c>
    </row>
    <row r="1546" spans="1:25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6">
        <f t="shared" si="216"/>
        <v>0</v>
      </c>
      <c r="P1546" s="10">
        <f t="shared" si="217"/>
        <v>0</v>
      </c>
      <c r="Q1546" t="s">
        <v>8339</v>
      </c>
      <c r="R1546" t="s">
        <v>8344</v>
      </c>
      <c r="S1546" s="8">
        <f t="shared" si="218"/>
        <v>42053.051203703704</v>
      </c>
      <c r="T1546" s="8" t="str">
        <f t="shared" si="219"/>
        <v>Feb</v>
      </c>
      <c r="U1546" s="8" t="str">
        <f t="shared" si="220"/>
        <v>2015</v>
      </c>
      <c r="V1546" s="8">
        <f t="shared" si="221"/>
        <v>42095.012499999997</v>
      </c>
      <c r="W1546" s="8" t="str">
        <f t="shared" si="222"/>
        <v>Apr</v>
      </c>
      <c r="X1546" s="8" t="str">
        <f t="shared" si="223"/>
        <v>2015</v>
      </c>
      <c r="Y1546" s="7">
        <f t="shared" si="224"/>
        <v>10</v>
      </c>
    </row>
    <row r="1547" spans="1:25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6">
        <f t="shared" si="216"/>
        <v>3.3333333333333333E-2</v>
      </c>
      <c r="P1547" s="10">
        <f t="shared" si="217"/>
        <v>1</v>
      </c>
      <c r="Q1547" t="s">
        <v>8339</v>
      </c>
      <c r="R1547" t="s">
        <v>8344</v>
      </c>
      <c r="S1547" s="8">
        <f t="shared" si="218"/>
        <v>42031.884652777779</v>
      </c>
      <c r="T1547" s="8" t="str">
        <f t="shared" si="219"/>
        <v>Jan</v>
      </c>
      <c r="U1547" s="8" t="str">
        <f t="shared" si="220"/>
        <v>2015</v>
      </c>
      <c r="V1547" s="8">
        <f t="shared" si="221"/>
        <v>42065.886111111111</v>
      </c>
      <c r="W1547" s="8" t="str">
        <f t="shared" si="222"/>
        <v>Mar</v>
      </c>
      <c r="X1547" s="8" t="str">
        <f t="shared" si="223"/>
        <v>2015</v>
      </c>
      <c r="Y1547" s="7">
        <f t="shared" si="224"/>
        <v>3</v>
      </c>
    </row>
    <row r="1548" spans="1:25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6">
        <f t="shared" si="216"/>
        <v>28.9</v>
      </c>
      <c r="P1548" s="10">
        <f t="shared" si="217"/>
        <v>26.272727272727273</v>
      </c>
      <c r="Q1548" t="s">
        <v>8339</v>
      </c>
      <c r="R1548" t="s">
        <v>8344</v>
      </c>
      <c r="S1548" s="8">
        <f t="shared" si="218"/>
        <v>41839.212951388887</v>
      </c>
      <c r="T1548" s="8" t="str">
        <f t="shared" si="219"/>
        <v>Jul</v>
      </c>
      <c r="U1548" s="8" t="str">
        <f t="shared" si="220"/>
        <v>2014</v>
      </c>
      <c r="V1548" s="8">
        <f t="shared" si="221"/>
        <v>41899.212951388887</v>
      </c>
      <c r="W1548" s="8" t="str">
        <f t="shared" si="222"/>
        <v>Sep</v>
      </c>
      <c r="X1548" s="8" t="str">
        <f t="shared" si="223"/>
        <v>2014</v>
      </c>
      <c r="Y1548" s="7">
        <f t="shared" si="224"/>
        <v>29</v>
      </c>
    </row>
    <row r="1549" spans="1:25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6">
        <f t="shared" si="216"/>
        <v>0</v>
      </c>
      <c r="P1549" s="10">
        <f t="shared" si="217"/>
        <v>0</v>
      </c>
      <c r="Q1549" t="s">
        <v>8339</v>
      </c>
      <c r="R1549" t="s">
        <v>8344</v>
      </c>
      <c r="S1549" s="8">
        <f t="shared" si="218"/>
        <v>42782.426875000005</v>
      </c>
      <c r="T1549" s="8" t="str">
        <f t="shared" si="219"/>
        <v>Feb</v>
      </c>
      <c r="U1549" s="8" t="str">
        <f t="shared" si="220"/>
        <v>2017</v>
      </c>
      <c r="V1549" s="8">
        <f t="shared" si="221"/>
        <v>42789.426875000005</v>
      </c>
      <c r="W1549" s="8" t="str">
        <f t="shared" si="222"/>
        <v>Feb</v>
      </c>
      <c r="X1549" s="8" t="str">
        <f t="shared" si="223"/>
        <v>2017</v>
      </c>
      <c r="Y1549" s="7">
        <f t="shared" si="224"/>
        <v>7</v>
      </c>
    </row>
    <row r="1550" spans="1:25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6">
        <f t="shared" si="216"/>
        <v>8.5714285714285712</v>
      </c>
      <c r="P1550" s="10">
        <f t="shared" si="217"/>
        <v>60</v>
      </c>
      <c r="Q1550" t="s">
        <v>8339</v>
      </c>
      <c r="R1550" t="s">
        <v>8344</v>
      </c>
      <c r="S1550" s="8">
        <f t="shared" si="218"/>
        <v>42286.88217592593</v>
      </c>
      <c r="T1550" s="8" t="str">
        <f t="shared" si="219"/>
        <v>Oct</v>
      </c>
      <c r="U1550" s="8" t="str">
        <f t="shared" si="220"/>
        <v>2015</v>
      </c>
      <c r="V1550" s="8">
        <f t="shared" si="221"/>
        <v>42316.923842592587</v>
      </c>
      <c r="W1550" s="8" t="str">
        <f t="shared" si="222"/>
        <v>Nov</v>
      </c>
      <c r="X1550" s="8" t="str">
        <f t="shared" si="223"/>
        <v>2015</v>
      </c>
      <c r="Y1550" s="7">
        <f t="shared" si="224"/>
        <v>30</v>
      </c>
    </row>
    <row r="1551" spans="1:25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6">
        <f t="shared" si="216"/>
        <v>34</v>
      </c>
      <c r="P1551" s="10">
        <f t="shared" si="217"/>
        <v>28.333333333333332</v>
      </c>
      <c r="Q1551" t="s">
        <v>8339</v>
      </c>
      <c r="R1551" t="s">
        <v>8344</v>
      </c>
      <c r="S1551" s="8">
        <f t="shared" si="218"/>
        <v>42281.136099537034</v>
      </c>
      <c r="T1551" s="8" t="str">
        <f t="shared" si="219"/>
        <v>Oct</v>
      </c>
      <c r="U1551" s="8" t="str">
        <f t="shared" si="220"/>
        <v>2015</v>
      </c>
      <c r="V1551" s="8">
        <f t="shared" si="221"/>
        <v>42311.177766203706</v>
      </c>
      <c r="W1551" s="8" t="str">
        <f t="shared" si="222"/>
        <v>Nov</v>
      </c>
      <c r="X1551" s="8" t="str">
        <f t="shared" si="223"/>
        <v>2015</v>
      </c>
      <c r="Y1551" s="7">
        <f t="shared" si="224"/>
        <v>30</v>
      </c>
    </row>
    <row r="1552" spans="1:25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6">
        <f t="shared" si="216"/>
        <v>13.466666666666665</v>
      </c>
      <c r="P1552" s="10">
        <f t="shared" si="217"/>
        <v>14.428571428571429</v>
      </c>
      <c r="Q1552" t="s">
        <v>8339</v>
      </c>
      <c r="R1552" t="s">
        <v>8344</v>
      </c>
      <c r="S1552" s="8">
        <f t="shared" si="218"/>
        <v>42472.449467592596</v>
      </c>
      <c r="T1552" s="8" t="str">
        <f t="shared" si="219"/>
        <v>Apr</v>
      </c>
      <c r="U1552" s="8" t="str">
        <f t="shared" si="220"/>
        <v>2016</v>
      </c>
      <c r="V1552" s="8">
        <f t="shared" si="221"/>
        <v>42502.449467592596</v>
      </c>
      <c r="W1552" s="8" t="str">
        <f t="shared" si="222"/>
        <v>May</v>
      </c>
      <c r="X1552" s="8" t="str">
        <f t="shared" si="223"/>
        <v>2016</v>
      </c>
      <c r="Y1552" s="7">
        <f t="shared" si="224"/>
        <v>30</v>
      </c>
    </row>
    <row r="1553" spans="1:25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6">
        <f t="shared" si="216"/>
        <v>0</v>
      </c>
      <c r="P1553" s="10">
        <f t="shared" si="217"/>
        <v>0</v>
      </c>
      <c r="Q1553" t="s">
        <v>8339</v>
      </c>
      <c r="R1553" t="s">
        <v>8344</v>
      </c>
      <c r="S1553" s="8">
        <f t="shared" si="218"/>
        <v>42121.824525462958</v>
      </c>
      <c r="T1553" s="8" t="str">
        <f t="shared" si="219"/>
        <v>Apr</v>
      </c>
      <c r="U1553" s="8" t="str">
        <f t="shared" si="220"/>
        <v>2015</v>
      </c>
      <c r="V1553" s="8">
        <f t="shared" si="221"/>
        <v>42151.824525462958</v>
      </c>
      <c r="W1553" s="8" t="str">
        <f t="shared" si="222"/>
        <v>May</v>
      </c>
      <c r="X1553" s="8" t="str">
        <f t="shared" si="223"/>
        <v>2015</v>
      </c>
      <c r="Y1553" s="7">
        <f t="shared" si="224"/>
        <v>30</v>
      </c>
    </row>
    <row r="1554" spans="1:25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6">
        <f t="shared" si="216"/>
        <v>49.186046511627907</v>
      </c>
      <c r="P1554" s="10">
        <f t="shared" si="217"/>
        <v>132.1875</v>
      </c>
      <c r="Q1554" t="s">
        <v>8339</v>
      </c>
      <c r="R1554" t="s">
        <v>8344</v>
      </c>
      <c r="S1554" s="8">
        <f t="shared" si="218"/>
        <v>41892.688750000001</v>
      </c>
      <c r="T1554" s="8" t="str">
        <f t="shared" si="219"/>
        <v>Sep</v>
      </c>
      <c r="U1554" s="8" t="str">
        <f t="shared" si="220"/>
        <v>2014</v>
      </c>
      <c r="V1554" s="8">
        <f t="shared" si="221"/>
        <v>41913.165972222225</v>
      </c>
      <c r="W1554" s="8" t="str">
        <f t="shared" si="222"/>
        <v>Oct</v>
      </c>
      <c r="X1554" s="8" t="str">
        <f t="shared" si="223"/>
        <v>2014</v>
      </c>
      <c r="Y1554" s="7">
        <f t="shared" si="224"/>
        <v>20</v>
      </c>
    </row>
    <row r="1555" spans="1:25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6">
        <f t="shared" si="216"/>
        <v>0</v>
      </c>
      <c r="P1555" s="10">
        <f t="shared" si="217"/>
        <v>0</v>
      </c>
      <c r="Q1555" t="s">
        <v>8339</v>
      </c>
      <c r="R1555" t="s">
        <v>8344</v>
      </c>
      <c r="S1555" s="8">
        <f t="shared" si="218"/>
        <v>42219.282951388886</v>
      </c>
      <c r="T1555" s="8" t="str">
        <f t="shared" si="219"/>
        <v>Aug</v>
      </c>
      <c r="U1555" s="8" t="str">
        <f t="shared" si="220"/>
        <v>2015</v>
      </c>
      <c r="V1555" s="8">
        <f t="shared" si="221"/>
        <v>42249.282951388886</v>
      </c>
      <c r="W1555" s="8" t="str">
        <f t="shared" si="222"/>
        <v>Sep</v>
      </c>
      <c r="X1555" s="8" t="str">
        <f t="shared" si="223"/>
        <v>2015</v>
      </c>
      <c r="Y1555" s="7">
        <f t="shared" si="224"/>
        <v>30</v>
      </c>
    </row>
    <row r="1556" spans="1:25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6">
        <f t="shared" si="216"/>
        <v>0</v>
      </c>
      <c r="P1556" s="10">
        <f t="shared" si="217"/>
        <v>0</v>
      </c>
      <c r="Q1556" t="s">
        <v>8339</v>
      </c>
      <c r="R1556" t="s">
        <v>8344</v>
      </c>
      <c r="S1556" s="8">
        <f t="shared" si="218"/>
        <v>42188.252199074079</v>
      </c>
      <c r="T1556" s="8" t="str">
        <f t="shared" si="219"/>
        <v>Jul</v>
      </c>
      <c r="U1556" s="8" t="str">
        <f t="shared" si="220"/>
        <v>2015</v>
      </c>
      <c r="V1556" s="8">
        <f t="shared" si="221"/>
        <v>42218.252199074079</v>
      </c>
      <c r="W1556" s="8" t="str">
        <f t="shared" si="222"/>
        <v>Aug</v>
      </c>
      <c r="X1556" s="8" t="str">
        <f t="shared" si="223"/>
        <v>2015</v>
      </c>
      <c r="Y1556" s="7">
        <f t="shared" si="224"/>
        <v>30</v>
      </c>
    </row>
    <row r="1557" spans="1:25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6">
        <f t="shared" si="216"/>
        <v>0</v>
      </c>
      <c r="P1557" s="10">
        <f t="shared" si="217"/>
        <v>0</v>
      </c>
      <c r="Q1557" t="s">
        <v>8339</v>
      </c>
      <c r="R1557" t="s">
        <v>8344</v>
      </c>
      <c r="S1557" s="8">
        <f t="shared" si="218"/>
        <v>42241.613796296297</v>
      </c>
      <c r="T1557" s="8" t="str">
        <f t="shared" si="219"/>
        <v>Aug</v>
      </c>
      <c r="U1557" s="8" t="str">
        <f t="shared" si="220"/>
        <v>2015</v>
      </c>
      <c r="V1557" s="8">
        <f t="shared" si="221"/>
        <v>42264.708333333328</v>
      </c>
      <c r="W1557" s="8" t="str">
        <f t="shared" si="222"/>
        <v>Sep</v>
      </c>
      <c r="X1557" s="8" t="str">
        <f t="shared" si="223"/>
        <v>2015</v>
      </c>
      <c r="Y1557" s="7">
        <f t="shared" si="224"/>
        <v>23</v>
      </c>
    </row>
    <row r="1558" spans="1:25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6">
        <f t="shared" si="216"/>
        <v>45.133333333333333</v>
      </c>
      <c r="P1558" s="10">
        <f t="shared" si="217"/>
        <v>56.416666666666664</v>
      </c>
      <c r="Q1558" t="s">
        <v>8339</v>
      </c>
      <c r="R1558" t="s">
        <v>8344</v>
      </c>
      <c r="S1558" s="8">
        <f t="shared" si="218"/>
        <v>42525.153055555551</v>
      </c>
      <c r="T1558" s="8" t="str">
        <f t="shared" si="219"/>
        <v>Jun</v>
      </c>
      <c r="U1558" s="8" t="str">
        <f t="shared" si="220"/>
        <v>2016</v>
      </c>
      <c r="V1558" s="8">
        <f t="shared" si="221"/>
        <v>42555.153055555551</v>
      </c>
      <c r="W1558" s="8" t="str">
        <f t="shared" si="222"/>
        <v>Jul</v>
      </c>
      <c r="X1558" s="8" t="str">
        <f t="shared" si="223"/>
        <v>2016</v>
      </c>
      <c r="Y1558" s="7">
        <f t="shared" si="224"/>
        <v>30</v>
      </c>
    </row>
    <row r="1559" spans="1:25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6">
        <f t="shared" si="216"/>
        <v>4</v>
      </c>
      <c r="P1559" s="10">
        <f t="shared" si="217"/>
        <v>100</v>
      </c>
      <c r="Q1559" t="s">
        <v>8339</v>
      </c>
      <c r="R1559" t="s">
        <v>8344</v>
      </c>
      <c r="S1559" s="8">
        <f t="shared" si="218"/>
        <v>41871.65315972222</v>
      </c>
      <c r="T1559" s="8" t="str">
        <f t="shared" si="219"/>
        <v>Aug</v>
      </c>
      <c r="U1559" s="8" t="str">
        <f t="shared" si="220"/>
        <v>2014</v>
      </c>
      <c r="V1559" s="8">
        <f t="shared" si="221"/>
        <v>41902.65315972222</v>
      </c>
      <c r="W1559" s="8" t="str">
        <f t="shared" si="222"/>
        <v>Sep</v>
      </c>
      <c r="X1559" s="8" t="str">
        <f t="shared" si="223"/>
        <v>2014</v>
      </c>
      <c r="Y1559" s="7">
        <f t="shared" si="224"/>
        <v>31</v>
      </c>
    </row>
    <row r="1560" spans="1:25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6">
        <f t="shared" si="216"/>
        <v>4.666666666666667</v>
      </c>
      <c r="P1560" s="10">
        <f t="shared" si="217"/>
        <v>11.666666666666666</v>
      </c>
      <c r="Q1560" t="s">
        <v>8339</v>
      </c>
      <c r="R1560" t="s">
        <v>8344</v>
      </c>
      <c r="S1560" s="8">
        <f t="shared" si="218"/>
        <v>42185.397673611107</v>
      </c>
      <c r="T1560" s="8" t="str">
        <f t="shared" si="219"/>
        <v>Jun</v>
      </c>
      <c r="U1560" s="8" t="str">
        <f t="shared" si="220"/>
        <v>2015</v>
      </c>
      <c r="V1560" s="8">
        <f t="shared" si="221"/>
        <v>42244.508333333331</v>
      </c>
      <c r="W1560" s="8" t="str">
        <f t="shared" si="222"/>
        <v>Aug</v>
      </c>
      <c r="X1560" s="8" t="str">
        <f t="shared" si="223"/>
        <v>2015</v>
      </c>
      <c r="Y1560" s="7">
        <f t="shared" si="224"/>
        <v>28</v>
      </c>
    </row>
    <row r="1561" spans="1:25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6">
        <f t="shared" si="216"/>
        <v>0.33333333333333337</v>
      </c>
      <c r="P1561" s="10">
        <f t="shared" si="217"/>
        <v>50</v>
      </c>
      <c r="Q1561" t="s">
        <v>8339</v>
      </c>
      <c r="R1561" t="s">
        <v>8344</v>
      </c>
      <c r="S1561" s="8">
        <f t="shared" si="218"/>
        <v>42108.05322916666</v>
      </c>
      <c r="T1561" s="8" t="str">
        <f t="shared" si="219"/>
        <v>Apr</v>
      </c>
      <c r="U1561" s="8" t="str">
        <f t="shared" si="220"/>
        <v>2015</v>
      </c>
      <c r="V1561" s="8">
        <f t="shared" si="221"/>
        <v>42123.05322916666</v>
      </c>
      <c r="W1561" s="8" t="str">
        <f t="shared" si="222"/>
        <v>Apr</v>
      </c>
      <c r="X1561" s="8" t="str">
        <f t="shared" si="223"/>
        <v>2015</v>
      </c>
      <c r="Y1561" s="7">
        <f t="shared" si="224"/>
        <v>15</v>
      </c>
    </row>
    <row r="1562" spans="1:25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6">
        <f t="shared" si="216"/>
        <v>3.7600000000000002</v>
      </c>
      <c r="P1562" s="10">
        <f t="shared" si="217"/>
        <v>23.5</v>
      </c>
      <c r="Q1562" t="s">
        <v>8339</v>
      </c>
      <c r="R1562" t="s">
        <v>8344</v>
      </c>
      <c r="S1562" s="8">
        <f t="shared" si="218"/>
        <v>41936.020752314813</v>
      </c>
      <c r="T1562" s="8" t="str">
        <f t="shared" si="219"/>
        <v>Oct</v>
      </c>
      <c r="U1562" s="8" t="str">
        <f t="shared" si="220"/>
        <v>2014</v>
      </c>
      <c r="V1562" s="8">
        <f t="shared" si="221"/>
        <v>41956.062418981484</v>
      </c>
      <c r="W1562" s="8" t="str">
        <f t="shared" si="222"/>
        <v>Nov</v>
      </c>
      <c r="X1562" s="8" t="str">
        <f t="shared" si="223"/>
        <v>2014</v>
      </c>
      <c r="Y1562" s="7">
        <f t="shared" si="224"/>
        <v>20</v>
      </c>
    </row>
    <row r="1563" spans="1:25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6">
        <f t="shared" si="216"/>
        <v>0.67</v>
      </c>
      <c r="P1563" s="10">
        <f t="shared" si="217"/>
        <v>67</v>
      </c>
      <c r="Q1563" t="s">
        <v>8323</v>
      </c>
      <c r="R1563" t="s">
        <v>8345</v>
      </c>
      <c r="S1563" s="8">
        <f t="shared" si="218"/>
        <v>41555.041701388887</v>
      </c>
      <c r="T1563" s="8" t="str">
        <f t="shared" si="219"/>
        <v>Oct</v>
      </c>
      <c r="U1563" s="8" t="str">
        <f t="shared" si="220"/>
        <v>2013</v>
      </c>
      <c r="V1563" s="8">
        <f t="shared" si="221"/>
        <v>41585.083368055559</v>
      </c>
      <c r="W1563" s="8" t="str">
        <f t="shared" si="222"/>
        <v>Nov</v>
      </c>
      <c r="X1563" s="8" t="str">
        <f t="shared" si="223"/>
        <v>2013</v>
      </c>
      <c r="Y1563" s="7">
        <f t="shared" si="224"/>
        <v>30</v>
      </c>
    </row>
    <row r="1564" spans="1:25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6">
        <f t="shared" si="216"/>
        <v>0</v>
      </c>
      <c r="P1564" s="10">
        <f t="shared" si="217"/>
        <v>0</v>
      </c>
      <c r="Q1564" t="s">
        <v>8323</v>
      </c>
      <c r="R1564" t="s">
        <v>8345</v>
      </c>
      <c r="S1564" s="8">
        <f t="shared" si="218"/>
        <v>40079.566157407404</v>
      </c>
      <c r="T1564" s="8" t="str">
        <f t="shared" si="219"/>
        <v>Sep</v>
      </c>
      <c r="U1564" s="8" t="str">
        <f t="shared" si="220"/>
        <v>2009</v>
      </c>
      <c r="V1564" s="8">
        <f t="shared" si="221"/>
        <v>40149.034722222219</v>
      </c>
      <c r="W1564" s="8" t="str">
        <f t="shared" si="222"/>
        <v>Dec</v>
      </c>
      <c r="X1564" s="8" t="str">
        <f t="shared" si="223"/>
        <v>2009</v>
      </c>
      <c r="Y1564" s="7">
        <f t="shared" si="224"/>
        <v>9</v>
      </c>
    </row>
    <row r="1565" spans="1:25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6">
        <f t="shared" si="216"/>
        <v>1.4166666666666665</v>
      </c>
      <c r="P1565" s="10">
        <f t="shared" si="217"/>
        <v>42.5</v>
      </c>
      <c r="Q1565" t="s">
        <v>8323</v>
      </c>
      <c r="R1565" t="s">
        <v>8345</v>
      </c>
      <c r="S1565" s="8">
        <f t="shared" si="218"/>
        <v>41652.742488425924</v>
      </c>
      <c r="T1565" s="8" t="str">
        <f t="shared" si="219"/>
        <v>Jan</v>
      </c>
      <c r="U1565" s="8" t="str">
        <f t="shared" si="220"/>
        <v>2014</v>
      </c>
      <c r="V1565" s="8">
        <f t="shared" si="221"/>
        <v>41712.700821759259</v>
      </c>
      <c r="W1565" s="8" t="str">
        <f t="shared" si="222"/>
        <v>Mar</v>
      </c>
      <c r="X1565" s="8" t="str">
        <f t="shared" si="223"/>
        <v>2014</v>
      </c>
      <c r="Y1565" s="7">
        <f t="shared" si="224"/>
        <v>28</v>
      </c>
    </row>
    <row r="1566" spans="1:25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6">
        <f t="shared" si="216"/>
        <v>0.1</v>
      </c>
      <c r="P1566" s="10">
        <f t="shared" si="217"/>
        <v>10</v>
      </c>
      <c r="Q1566" t="s">
        <v>8323</v>
      </c>
      <c r="R1566" t="s">
        <v>8345</v>
      </c>
      <c r="S1566" s="8">
        <f t="shared" si="218"/>
        <v>42121.367002314815</v>
      </c>
      <c r="T1566" s="8" t="str">
        <f t="shared" si="219"/>
        <v>Apr</v>
      </c>
      <c r="U1566" s="8" t="str">
        <f t="shared" si="220"/>
        <v>2015</v>
      </c>
      <c r="V1566" s="8">
        <f t="shared" si="221"/>
        <v>42152.836805555555</v>
      </c>
      <c r="W1566" s="8" t="str">
        <f t="shared" si="222"/>
        <v>May</v>
      </c>
      <c r="X1566" s="8" t="str">
        <f t="shared" si="223"/>
        <v>2015</v>
      </c>
      <c r="Y1566" s="7">
        <f t="shared" si="224"/>
        <v>31</v>
      </c>
    </row>
    <row r="1567" spans="1:25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6">
        <f t="shared" si="216"/>
        <v>2.5</v>
      </c>
      <c r="P1567" s="10">
        <f t="shared" si="217"/>
        <v>100</v>
      </c>
      <c r="Q1567" t="s">
        <v>8323</v>
      </c>
      <c r="R1567" t="s">
        <v>8345</v>
      </c>
      <c r="S1567" s="8">
        <f t="shared" si="218"/>
        <v>40672.729872685188</v>
      </c>
      <c r="T1567" s="8" t="str">
        <f t="shared" si="219"/>
        <v>May</v>
      </c>
      <c r="U1567" s="8" t="str">
        <f t="shared" si="220"/>
        <v>2011</v>
      </c>
      <c r="V1567" s="8">
        <f t="shared" si="221"/>
        <v>40702.729872685188</v>
      </c>
      <c r="W1567" s="8" t="str">
        <f t="shared" si="222"/>
        <v>Jun</v>
      </c>
      <c r="X1567" s="8" t="str">
        <f t="shared" si="223"/>
        <v>2011</v>
      </c>
      <c r="Y1567" s="7">
        <f t="shared" si="224"/>
        <v>30</v>
      </c>
    </row>
    <row r="1568" spans="1:25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6">
        <f t="shared" si="216"/>
        <v>21.25</v>
      </c>
      <c r="P1568" s="10">
        <f t="shared" si="217"/>
        <v>108.05084745762711</v>
      </c>
      <c r="Q1568" t="s">
        <v>8323</v>
      </c>
      <c r="R1568" t="s">
        <v>8345</v>
      </c>
      <c r="S1568" s="8">
        <f t="shared" si="218"/>
        <v>42549.916712962964</v>
      </c>
      <c r="T1568" s="8" t="str">
        <f t="shared" si="219"/>
        <v>Jun</v>
      </c>
      <c r="U1568" s="8" t="str">
        <f t="shared" si="220"/>
        <v>2016</v>
      </c>
      <c r="V1568" s="8">
        <f t="shared" si="221"/>
        <v>42578.916666666672</v>
      </c>
      <c r="W1568" s="8" t="str">
        <f t="shared" si="222"/>
        <v>Jul</v>
      </c>
      <c r="X1568" s="8" t="str">
        <f t="shared" si="223"/>
        <v>2016</v>
      </c>
      <c r="Y1568" s="7">
        <f t="shared" si="224"/>
        <v>28</v>
      </c>
    </row>
    <row r="1569" spans="1:25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6">
        <f t="shared" si="216"/>
        <v>4.117647058823529</v>
      </c>
      <c r="P1569" s="10">
        <f t="shared" si="217"/>
        <v>26.923076923076923</v>
      </c>
      <c r="Q1569" t="s">
        <v>8323</v>
      </c>
      <c r="R1569" t="s">
        <v>8345</v>
      </c>
      <c r="S1569" s="8">
        <f t="shared" si="218"/>
        <v>41671.936863425923</v>
      </c>
      <c r="T1569" s="8" t="str">
        <f t="shared" si="219"/>
        <v>Feb</v>
      </c>
      <c r="U1569" s="8" t="str">
        <f t="shared" si="220"/>
        <v>2014</v>
      </c>
      <c r="V1569" s="8">
        <f t="shared" si="221"/>
        <v>41687</v>
      </c>
      <c r="W1569" s="8" t="str">
        <f t="shared" si="222"/>
        <v>Feb</v>
      </c>
      <c r="X1569" s="8" t="str">
        <f t="shared" si="223"/>
        <v>2014</v>
      </c>
      <c r="Y1569" s="7">
        <f t="shared" si="224"/>
        <v>15</v>
      </c>
    </row>
    <row r="1570" spans="1:25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6">
        <f t="shared" si="216"/>
        <v>13.639999999999999</v>
      </c>
      <c r="P1570" s="10">
        <f t="shared" si="217"/>
        <v>155</v>
      </c>
      <c r="Q1570" t="s">
        <v>8323</v>
      </c>
      <c r="R1570" t="s">
        <v>8345</v>
      </c>
      <c r="S1570" s="8">
        <f t="shared" si="218"/>
        <v>41962.062326388885</v>
      </c>
      <c r="T1570" s="8" t="str">
        <f t="shared" si="219"/>
        <v>Nov</v>
      </c>
      <c r="U1570" s="8" t="str">
        <f t="shared" si="220"/>
        <v>2014</v>
      </c>
      <c r="V1570" s="8">
        <f t="shared" si="221"/>
        <v>41997.062326388885</v>
      </c>
      <c r="W1570" s="8" t="str">
        <f t="shared" si="222"/>
        <v>Dec</v>
      </c>
      <c r="X1570" s="8" t="str">
        <f t="shared" si="223"/>
        <v>2014</v>
      </c>
      <c r="Y1570" s="7">
        <f t="shared" si="224"/>
        <v>4</v>
      </c>
    </row>
    <row r="1571" spans="1:25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6">
        <f t="shared" si="216"/>
        <v>0</v>
      </c>
      <c r="P1571" s="10">
        <f t="shared" si="217"/>
        <v>0</v>
      </c>
      <c r="Q1571" t="s">
        <v>8323</v>
      </c>
      <c r="R1571" t="s">
        <v>8345</v>
      </c>
      <c r="S1571" s="8">
        <f t="shared" si="218"/>
        <v>41389.679560185185</v>
      </c>
      <c r="T1571" s="8" t="str">
        <f t="shared" si="219"/>
        <v>Apr</v>
      </c>
      <c r="U1571" s="8" t="str">
        <f t="shared" si="220"/>
        <v>2013</v>
      </c>
      <c r="V1571" s="8">
        <f t="shared" si="221"/>
        <v>41419.679560185185</v>
      </c>
      <c r="W1571" s="8" t="str">
        <f t="shared" si="222"/>
        <v>May</v>
      </c>
      <c r="X1571" s="8" t="str">
        <f t="shared" si="223"/>
        <v>2013</v>
      </c>
      <c r="Y1571" s="7">
        <f t="shared" si="224"/>
        <v>30</v>
      </c>
    </row>
    <row r="1572" spans="1:25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6">
        <f t="shared" si="216"/>
        <v>41.4</v>
      </c>
      <c r="P1572" s="10">
        <f t="shared" si="217"/>
        <v>47.769230769230766</v>
      </c>
      <c r="Q1572" t="s">
        <v>8323</v>
      </c>
      <c r="R1572" t="s">
        <v>8345</v>
      </c>
      <c r="S1572" s="8">
        <f t="shared" si="218"/>
        <v>42438.813449074078</v>
      </c>
      <c r="T1572" s="8" t="str">
        <f t="shared" si="219"/>
        <v>Mar</v>
      </c>
      <c r="U1572" s="8" t="str">
        <f t="shared" si="220"/>
        <v>2016</v>
      </c>
      <c r="V1572" s="8">
        <f t="shared" si="221"/>
        <v>42468.771782407406</v>
      </c>
      <c r="W1572" s="8" t="str">
        <f t="shared" si="222"/>
        <v>Apr</v>
      </c>
      <c r="X1572" s="8" t="str">
        <f t="shared" si="223"/>
        <v>2016</v>
      </c>
      <c r="Y1572" s="7">
        <f t="shared" si="224"/>
        <v>29</v>
      </c>
    </row>
    <row r="1573" spans="1:25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6">
        <f t="shared" si="216"/>
        <v>0.66115702479338845</v>
      </c>
      <c r="P1573" s="10">
        <f t="shared" si="217"/>
        <v>20</v>
      </c>
      <c r="Q1573" t="s">
        <v>8323</v>
      </c>
      <c r="R1573" t="s">
        <v>8345</v>
      </c>
      <c r="S1573" s="8">
        <f t="shared" si="218"/>
        <v>42144.769479166673</v>
      </c>
      <c r="T1573" s="8" t="str">
        <f t="shared" si="219"/>
        <v>May</v>
      </c>
      <c r="U1573" s="8" t="str">
        <f t="shared" si="220"/>
        <v>2015</v>
      </c>
      <c r="V1573" s="8">
        <f t="shared" si="221"/>
        <v>42174.769479166673</v>
      </c>
      <c r="W1573" s="8" t="str">
        <f t="shared" si="222"/>
        <v>Jun</v>
      </c>
      <c r="X1573" s="8" t="str">
        <f t="shared" si="223"/>
        <v>2015</v>
      </c>
      <c r="Y1573" s="7">
        <f t="shared" si="224"/>
        <v>30</v>
      </c>
    </row>
    <row r="1574" spans="1:25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6">
        <f t="shared" si="216"/>
        <v>5</v>
      </c>
      <c r="P1574" s="10">
        <f t="shared" si="217"/>
        <v>41.666666666666664</v>
      </c>
      <c r="Q1574" t="s">
        <v>8323</v>
      </c>
      <c r="R1574" t="s">
        <v>8345</v>
      </c>
      <c r="S1574" s="8">
        <f t="shared" si="218"/>
        <v>42404.033090277779</v>
      </c>
      <c r="T1574" s="8" t="str">
        <f t="shared" si="219"/>
        <v>Feb</v>
      </c>
      <c r="U1574" s="8" t="str">
        <f t="shared" si="220"/>
        <v>2016</v>
      </c>
      <c r="V1574" s="8">
        <f t="shared" si="221"/>
        <v>42428.999305555553</v>
      </c>
      <c r="W1574" s="8" t="str">
        <f t="shared" si="222"/>
        <v>Feb</v>
      </c>
      <c r="X1574" s="8" t="str">
        <f t="shared" si="223"/>
        <v>2016</v>
      </c>
      <c r="Y1574" s="7">
        <f t="shared" si="224"/>
        <v>24</v>
      </c>
    </row>
    <row r="1575" spans="1:25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6">
        <f t="shared" si="216"/>
        <v>2.4777777777777779</v>
      </c>
      <c r="P1575" s="10">
        <f t="shared" si="217"/>
        <v>74.333333333333329</v>
      </c>
      <c r="Q1575" t="s">
        <v>8323</v>
      </c>
      <c r="R1575" t="s">
        <v>8345</v>
      </c>
      <c r="S1575" s="8">
        <f t="shared" si="218"/>
        <v>42786.000023148154</v>
      </c>
      <c r="T1575" s="8" t="str">
        <f t="shared" si="219"/>
        <v>Feb</v>
      </c>
      <c r="U1575" s="8" t="str">
        <f t="shared" si="220"/>
        <v>2017</v>
      </c>
      <c r="V1575" s="8">
        <f t="shared" si="221"/>
        <v>42826.165972222225</v>
      </c>
      <c r="W1575" s="8" t="str">
        <f t="shared" si="222"/>
        <v>Apr</v>
      </c>
      <c r="X1575" s="8" t="str">
        <f t="shared" si="223"/>
        <v>2017</v>
      </c>
      <c r="Y1575" s="7">
        <f t="shared" si="224"/>
        <v>9</v>
      </c>
    </row>
    <row r="1576" spans="1:25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6">
        <f t="shared" si="216"/>
        <v>5.0599999999999996</v>
      </c>
      <c r="P1576" s="10">
        <f t="shared" si="217"/>
        <v>84.333333333333329</v>
      </c>
      <c r="Q1576" t="s">
        <v>8323</v>
      </c>
      <c r="R1576" t="s">
        <v>8345</v>
      </c>
      <c r="S1576" s="8">
        <f t="shared" si="218"/>
        <v>42017.927418981482</v>
      </c>
      <c r="T1576" s="8" t="str">
        <f t="shared" si="219"/>
        <v>Jan</v>
      </c>
      <c r="U1576" s="8" t="str">
        <f t="shared" si="220"/>
        <v>2015</v>
      </c>
      <c r="V1576" s="8">
        <f t="shared" si="221"/>
        <v>42052.927418981482</v>
      </c>
      <c r="W1576" s="8" t="str">
        <f t="shared" si="222"/>
        <v>Feb</v>
      </c>
      <c r="X1576" s="8" t="str">
        <f t="shared" si="223"/>
        <v>2015</v>
      </c>
      <c r="Y1576" s="7">
        <f t="shared" si="224"/>
        <v>4</v>
      </c>
    </row>
    <row r="1577" spans="1:25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6">
        <f t="shared" si="216"/>
        <v>22.91</v>
      </c>
      <c r="P1577" s="10">
        <f t="shared" si="217"/>
        <v>65.457142857142856</v>
      </c>
      <c r="Q1577" t="s">
        <v>8323</v>
      </c>
      <c r="R1577" t="s">
        <v>8345</v>
      </c>
      <c r="S1577" s="8">
        <f t="shared" si="218"/>
        <v>41799.524259259262</v>
      </c>
      <c r="T1577" s="8" t="str">
        <f t="shared" si="219"/>
        <v>Jun</v>
      </c>
      <c r="U1577" s="8" t="str">
        <f t="shared" si="220"/>
        <v>2014</v>
      </c>
      <c r="V1577" s="8">
        <f t="shared" si="221"/>
        <v>41829.524259259262</v>
      </c>
      <c r="W1577" s="8" t="str">
        <f t="shared" si="222"/>
        <v>Jul</v>
      </c>
      <c r="X1577" s="8" t="str">
        <f t="shared" si="223"/>
        <v>2014</v>
      </c>
      <c r="Y1577" s="7">
        <f t="shared" si="224"/>
        <v>30</v>
      </c>
    </row>
    <row r="1578" spans="1:25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6">
        <f t="shared" si="216"/>
        <v>13</v>
      </c>
      <c r="P1578" s="10">
        <f t="shared" si="217"/>
        <v>65</v>
      </c>
      <c r="Q1578" t="s">
        <v>8323</v>
      </c>
      <c r="R1578" t="s">
        <v>8345</v>
      </c>
      <c r="S1578" s="8">
        <f t="shared" si="218"/>
        <v>42140.879259259258</v>
      </c>
      <c r="T1578" s="8" t="str">
        <f t="shared" si="219"/>
        <v>May</v>
      </c>
      <c r="U1578" s="8" t="str">
        <f t="shared" si="220"/>
        <v>2015</v>
      </c>
      <c r="V1578" s="8">
        <f t="shared" si="221"/>
        <v>42185.879259259258</v>
      </c>
      <c r="W1578" s="8" t="str">
        <f t="shared" si="222"/>
        <v>Jun</v>
      </c>
      <c r="X1578" s="8" t="str">
        <f t="shared" si="223"/>
        <v>2015</v>
      </c>
      <c r="Y1578" s="7">
        <f t="shared" si="224"/>
        <v>14</v>
      </c>
    </row>
    <row r="1579" spans="1:25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6">
        <f t="shared" si="216"/>
        <v>0.54999999999999993</v>
      </c>
      <c r="P1579" s="10">
        <f t="shared" si="217"/>
        <v>27.5</v>
      </c>
      <c r="Q1579" t="s">
        <v>8323</v>
      </c>
      <c r="R1579" t="s">
        <v>8345</v>
      </c>
      <c r="S1579" s="8">
        <f t="shared" si="218"/>
        <v>41054.847777777781</v>
      </c>
      <c r="T1579" s="8" t="str">
        <f t="shared" si="219"/>
        <v>May</v>
      </c>
      <c r="U1579" s="8" t="str">
        <f t="shared" si="220"/>
        <v>2012</v>
      </c>
      <c r="V1579" s="8">
        <f t="shared" si="221"/>
        <v>41114.847777777781</v>
      </c>
      <c r="W1579" s="8" t="str">
        <f t="shared" si="222"/>
        <v>Jul</v>
      </c>
      <c r="X1579" s="8" t="str">
        <f t="shared" si="223"/>
        <v>2012</v>
      </c>
      <c r="Y1579" s="7">
        <f t="shared" si="224"/>
        <v>29</v>
      </c>
    </row>
    <row r="1580" spans="1:25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6">
        <f t="shared" si="216"/>
        <v>10.806536636794938</v>
      </c>
      <c r="P1580" s="10">
        <f t="shared" si="217"/>
        <v>51.25</v>
      </c>
      <c r="Q1580" t="s">
        <v>8323</v>
      </c>
      <c r="R1580" t="s">
        <v>8345</v>
      </c>
      <c r="S1580" s="8">
        <f t="shared" si="218"/>
        <v>40399.065868055557</v>
      </c>
      <c r="T1580" s="8" t="str">
        <f t="shared" si="219"/>
        <v>Aug</v>
      </c>
      <c r="U1580" s="8" t="str">
        <f t="shared" si="220"/>
        <v>2010</v>
      </c>
      <c r="V1580" s="8">
        <f t="shared" si="221"/>
        <v>40423.083333333336</v>
      </c>
      <c r="W1580" s="8" t="str">
        <f t="shared" si="222"/>
        <v>Sep</v>
      </c>
      <c r="X1580" s="8" t="str">
        <f t="shared" si="223"/>
        <v>2010</v>
      </c>
      <c r="Y1580" s="7">
        <f t="shared" si="224"/>
        <v>24</v>
      </c>
    </row>
    <row r="1581" spans="1:25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6">
        <f t="shared" si="216"/>
        <v>0.84008400840084008</v>
      </c>
      <c r="P1581" s="10">
        <f t="shared" si="217"/>
        <v>14</v>
      </c>
      <c r="Q1581" t="s">
        <v>8323</v>
      </c>
      <c r="R1581" t="s">
        <v>8345</v>
      </c>
      <c r="S1581" s="8">
        <f t="shared" si="218"/>
        <v>41481.996423611112</v>
      </c>
      <c r="T1581" s="8" t="str">
        <f t="shared" si="219"/>
        <v>Jul</v>
      </c>
      <c r="U1581" s="8" t="str">
        <f t="shared" si="220"/>
        <v>2013</v>
      </c>
      <c r="V1581" s="8">
        <f t="shared" si="221"/>
        <v>41514.996423611112</v>
      </c>
      <c r="W1581" s="8" t="str">
        <f t="shared" si="222"/>
        <v>Aug</v>
      </c>
      <c r="X1581" s="8" t="str">
        <f t="shared" si="223"/>
        <v>2013</v>
      </c>
      <c r="Y1581" s="7">
        <f t="shared" si="224"/>
        <v>2</v>
      </c>
    </row>
    <row r="1582" spans="1:25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6">
        <f t="shared" si="216"/>
        <v>0</v>
      </c>
      <c r="P1582" s="10">
        <f t="shared" si="217"/>
        <v>0</v>
      </c>
      <c r="Q1582" t="s">
        <v>8323</v>
      </c>
      <c r="R1582" t="s">
        <v>8345</v>
      </c>
      <c r="S1582" s="8">
        <f t="shared" si="218"/>
        <v>40990.050069444449</v>
      </c>
      <c r="T1582" s="8" t="str">
        <f t="shared" si="219"/>
        <v>Mar</v>
      </c>
      <c r="U1582" s="8" t="str">
        <f t="shared" si="220"/>
        <v>2012</v>
      </c>
      <c r="V1582" s="8">
        <f t="shared" si="221"/>
        <v>41050.050069444449</v>
      </c>
      <c r="W1582" s="8" t="str">
        <f t="shared" si="222"/>
        <v>May</v>
      </c>
      <c r="X1582" s="8" t="str">
        <f t="shared" si="223"/>
        <v>2012</v>
      </c>
      <c r="Y1582" s="7">
        <f t="shared" si="224"/>
        <v>29</v>
      </c>
    </row>
    <row r="1583" spans="1:25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6">
        <f t="shared" si="216"/>
        <v>0.5</v>
      </c>
      <c r="P1583" s="10">
        <f t="shared" si="217"/>
        <v>5</v>
      </c>
      <c r="Q1583" t="s">
        <v>8339</v>
      </c>
      <c r="R1583" t="s">
        <v>8346</v>
      </c>
      <c r="S1583" s="8">
        <f t="shared" si="218"/>
        <v>42325.448958333334</v>
      </c>
      <c r="T1583" s="8" t="str">
        <f t="shared" si="219"/>
        <v>Nov</v>
      </c>
      <c r="U1583" s="8" t="str">
        <f t="shared" si="220"/>
        <v>2015</v>
      </c>
      <c r="V1583" s="8">
        <f t="shared" si="221"/>
        <v>42357.448958333334</v>
      </c>
      <c r="W1583" s="8" t="str">
        <f t="shared" si="222"/>
        <v>Dec</v>
      </c>
      <c r="X1583" s="8" t="str">
        <f t="shared" si="223"/>
        <v>2015</v>
      </c>
      <c r="Y1583" s="7">
        <f t="shared" si="224"/>
        <v>1</v>
      </c>
    </row>
    <row r="1584" spans="1:25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6">
        <f t="shared" si="216"/>
        <v>9.3000000000000007</v>
      </c>
      <c r="P1584" s="10">
        <f t="shared" si="217"/>
        <v>31</v>
      </c>
      <c r="Q1584" t="s">
        <v>8339</v>
      </c>
      <c r="R1584" t="s">
        <v>8346</v>
      </c>
      <c r="S1584" s="8">
        <f t="shared" si="218"/>
        <v>42246.789965277778</v>
      </c>
      <c r="T1584" s="8" t="str">
        <f t="shared" si="219"/>
        <v>Aug</v>
      </c>
      <c r="U1584" s="8" t="str">
        <f t="shared" si="220"/>
        <v>2015</v>
      </c>
      <c r="V1584" s="8">
        <f t="shared" si="221"/>
        <v>42303.888888888891</v>
      </c>
      <c r="W1584" s="8" t="str">
        <f t="shared" si="222"/>
        <v>Oct</v>
      </c>
      <c r="X1584" s="8" t="str">
        <f t="shared" si="223"/>
        <v>2015</v>
      </c>
      <c r="Y1584" s="7">
        <f t="shared" si="224"/>
        <v>26</v>
      </c>
    </row>
    <row r="1585" spans="1:25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6">
        <f t="shared" si="216"/>
        <v>7.4999999999999997E-2</v>
      </c>
      <c r="P1585" s="10">
        <f t="shared" si="217"/>
        <v>15</v>
      </c>
      <c r="Q1585" t="s">
        <v>8339</v>
      </c>
      <c r="R1585" t="s">
        <v>8346</v>
      </c>
      <c r="S1585" s="8">
        <f t="shared" si="218"/>
        <v>41877.904988425929</v>
      </c>
      <c r="T1585" s="8" t="str">
        <f t="shared" si="219"/>
        <v>Aug</v>
      </c>
      <c r="U1585" s="8" t="str">
        <f t="shared" si="220"/>
        <v>2014</v>
      </c>
      <c r="V1585" s="8">
        <f t="shared" si="221"/>
        <v>41907.904988425929</v>
      </c>
      <c r="W1585" s="8" t="str">
        <f t="shared" si="222"/>
        <v>Sep</v>
      </c>
      <c r="X1585" s="8" t="str">
        <f t="shared" si="223"/>
        <v>2014</v>
      </c>
      <c r="Y1585" s="7">
        <f t="shared" si="224"/>
        <v>30</v>
      </c>
    </row>
    <row r="1586" spans="1:25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6">
        <f t="shared" si="216"/>
        <v>0</v>
      </c>
      <c r="P1586" s="10">
        <f t="shared" si="217"/>
        <v>0</v>
      </c>
      <c r="Q1586" t="s">
        <v>8339</v>
      </c>
      <c r="R1586" t="s">
        <v>8346</v>
      </c>
      <c r="S1586" s="8">
        <f t="shared" si="218"/>
        <v>41779.649317129632</v>
      </c>
      <c r="T1586" s="8" t="str">
        <f t="shared" si="219"/>
        <v>May</v>
      </c>
      <c r="U1586" s="8" t="str">
        <f t="shared" si="220"/>
        <v>2014</v>
      </c>
      <c r="V1586" s="8">
        <f t="shared" si="221"/>
        <v>41789.649317129632</v>
      </c>
      <c r="W1586" s="8" t="str">
        <f t="shared" si="222"/>
        <v>May</v>
      </c>
      <c r="X1586" s="8" t="str">
        <f t="shared" si="223"/>
        <v>2014</v>
      </c>
      <c r="Y1586" s="7">
        <f t="shared" si="224"/>
        <v>10</v>
      </c>
    </row>
    <row r="1587" spans="1:25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6">
        <f t="shared" si="216"/>
        <v>79</v>
      </c>
      <c r="P1587" s="10">
        <f t="shared" si="217"/>
        <v>131.66666666666666</v>
      </c>
      <c r="Q1587" t="s">
        <v>8339</v>
      </c>
      <c r="R1587" t="s">
        <v>8346</v>
      </c>
      <c r="S1587" s="8">
        <f t="shared" si="218"/>
        <v>42707.895462962959</v>
      </c>
      <c r="T1587" s="8" t="str">
        <f t="shared" si="219"/>
        <v>Dec</v>
      </c>
      <c r="U1587" s="8" t="str">
        <f t="shared" si="220"/>
        <v>2016</v>
      </c>
      <c r="V1587" s="8">
        <f t="shared" si="221"/>
        <v>42729.458333333328</v>
      </c>
      <c r="W1587" s="8" t="str">
        <f t="shared" si="222"/>
        <v>Dec</v>
      </c>
      <c r="X1587" s="8" t="str">
        <f t="shared" si="223"/>
        <v>2016</v>
      </c>
      <c r="Y1587" s="7">
        <f t="shared" si="224"/>
        <v>21</v>
      </c>
    </row>
    <row r="1588" spans="1:25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6">
        <f t="shared" si="216"/>
        <v>0</v>
      </c>
      <c r="P1588" s="10">
        <f t="shared" si="217"/>
        <v>0</v>
      </c>
      <c r="Q1588" t="s">
        <v>8339</v>
      </c>
      <c r="R1588" t="s">
        <v>8346</v>
      </c>
      <c r="S1588" s="8">
        <f t="shared" si="218"/>
        <v>42069.104421296302</v>
      </c>
      <c r="T1588" s="8" t="str">
        <f t="shared" si="219"/>
        <v>Mar</v>
      </c>
      <c r="U1588" s="8" t="str">
        <f t="shared" si="220"/>
        <v>2015</v>
      </c>
      <c r="V1588" s="8">
        <f t="shared" si="221"/>
        <v>42099.062754629631</v>
      </c>
      <c r="W1588" s="8" t="str">
        <f t="shared" si="222"/>
        <v>Apr</v>
      </c>
      <c r="X1588" s="8" t="str">
        <f t="shared" si="223"/>
        <v>2015</v>
      </c>
      <c r="Y1588" s="7">
        <f t="shared" si="224"/>
        <v>29</v>
      </c>
    </row>
    <row r="1589" spans="1:25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6">
        <f t="shared" si="216"/>
        <v>1.3333333333333334E-2</v>
      </c>
      <c r="P1589" s="10">
        <f t="shared" si="217"/>
        <v>1</v>
      </c>
      <c r="Q1589" t="s">
        <v>8339</v>
      </c>
      <c r="R1589" t="s">
        <v>8346</v>
      </c>
      <c r="S1589" s="8">
        <f t="shared" si="218"/>
        <v>41956.950983796298</v>
      </c>
      <c r="T1589" s="8" t="str">
        <f t="shared" si="219"/>
        <v>Nov</v>
      </c>
      <c r="U1589" s="8" t="str">
        <f t="shared" si="220"/>
        <v>2014</v>
      </c>
      <c r="V1589" s="8">
        <f t="shared" si="221"/>
        <v>41986.950983796298</v>
      </c>
      <c r="W1589" s="8" t="str">
        <f t="shared" si="222"/>
        <v>Dec</v>
      </c>
      <c r="X1589" s="8" t="str">
        <f t="shared" si="223"/>
        <v>2014</v>
      </c>
      <c r="Y1589" s="7">
        <f t="shared" si="224"/>
        <v>30</v>
      </c>
    </row>
    <row r="1590" spans="1:25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6">
        <f t="shared" si="216"/>
        <v>0</v>
      </c>
      <c r="P1590" s="10">
        <f t="shared" si="217"/>
        <v>0</v>
      </c>
      <c r="Q1590" t="s">
        <v>8339</v>
      </c>
      <c r="R1590" t="s">
        <v>8346</v>
      </c>
      <c r="S1590" s="8">
        <f t="shared" si="218"/>
        <v>42005.24998842593</v>
      </c>
      <c r="T1590" s="8" t="str">
        <f t="shared" si="219"/>
        <v>Jan</v>
      </c>
      <c r="U1590" s="8" t="str">
        <f t="shared" si="220"/>
        <v>2015</v>
      </c>
      <c r="V1590" s="8">
        <f t="shared" si="221"/>
        <v>42035.841666666667</v>
      </c>
      <c r="W1590" s="8" t="str">
        <f t="shared" si="222"/>
        <v>Jan</v>
      </c>
      <c r="X1590" s="8" t="str">
        <f t="shared" si="223"/>
        <v>2015</v>
      </c>
      <c r="Y1590" s="7">
        <f t="shared" si="224"/>
        <v>30</v>
      </c>
    </row>
    <row r="1591" spans="1:25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6">
        <f t="shared" si="216"/>
        <v>0</v>
      </c>
      <c r="P1591" s="10">
        <f t="shared" si="217"/>
        <v>0</v>
      </c>
      <c r="Q1591" t="s">
        <v>8339</v>
      </c>
      <c r="R1591" t="s">
        <v>8346</v>
      </c>
      <c r="S1591" s="8">
        <f t="shared" si="218"/>
        <v>42256.984791666662</v>
      </c>
      <c r="T1591" s="8" t="str">
        <f t="shared" si="219"/>
        <v>Sep</v>
      </c>
      <c r="U1591" s="8" t="str">
        <f t="shared" si="220"/>
        <v>2015</v>
      </c>
      <c r="V1591" s="8">
        <f t="shared" si="221"/>
        <v>42286.984791666662</v>
      </c>
      <c r="W1591" s="8" t="str">
        <f t="shared" si="222"/>
        <v>Oct</v>
      </c>
      <c r="X1591" s="8" t="str">
        <f t="shared" si="223"/>
        <v>2015</v>
      </c>
      <c r="Y1591" s="7">
        <f t="shared" si="224"/>
        <v>30</v>
      </c>
    </row>
    <row r="1592" spans="1:25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6">
        <f t="shared" si="216"/>
        <v>1.7000000000000002</v>
      </c>
      <c r="P1592" s="10">
        <f t="shared" si="217"/>
        <v>510</v>
      </c>
      <c r="Q1592" t="s">
        <v>8339</v>
      </c>
      <c r="R1592" t="s">
        <v>8346</v>
      </c>
      <c r="S1592" s="8">
        <f t="shared" si="218"/>
        <v>42240.857222222221</v>
      </c>
      <c r="T1592" s="8" t="str">
        <f t="shared" si="219"/>
        <v>Aug</v>
      </c>
      <c r="U1592" s="8" t="str">
        <f t="shared" si="220"/>
        <v>2015</v>
      </c>
      <c r="V1592" s="8">
        <f t="shared" si="221"/>
        <v>42270.857222222221</v>
      </c>
      <c r="W1592" s="8" t="str">
        <f t="shared" si="222"/>
        <v>Sep</v>
      </c>
      <c r="X1592" s="8" t="str">
        <f t="shared" si="223"/>
        <v>2015</v>
      </c>
      <c r="Y1592" s="7">
        <f t="shared" si="224"/>
        <v>30</v>
      </c>
    </row>
    <row r="1593" spans="1:25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6">
        <f t="shared" si="216"/>
        <v>29.228571428571428</v>
      </c>
      <c r="P1593" s="10">
        <f t="shared" si="217"/>
        <v>44.478260869565219</v>
      </c>
      <c r="Q1593" t="s">
        <v>8339</v>
      </c>
      <c r="R1593" t="s">
        <v>8346</v>
      </c>
      <c r="S1593" s="8">
        <f t="shared" si="218"/>
        <v>42433.726168981477</v>
      </c>
      <c r="T1593" s="8" t="str">
        <f t="shared" si="219"/>
        <v>Mar</v>
      </c>
      <c r="U1593" s="8" t="str">
        <f t="shared" si="220"/>
        <v>2016</v>
      </c>
      <c r="V1593" s="8">
        <f t="shared" si="221"/>
        <v>42463.68450231482</v>
      </c>
      <c r="W1593" s="8" t="str">
        <f t="shared" si="222"/>
        <v>Apr</v>
      </c>
      <c r="X1593" s="8" t="str">
        <f t="shared" si="223"/>
        <v>2016</v>
      </c>
      <c r="Y1593" s="7">
        <f t="shared" si="224"/>
        <v>29</v>
      </c>
    </row>
    <row r="1594" spans="1:25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6">
        <f t="shared" si="216"/>
        <v>0</v>
      </c>
      <c r="P1594" s="10">
        <f t="shared" si="217"/>
        <v>0</v>
      </c>
      <c r="Q1594" t="s">
        <v>8339</v>
      </c>
      <c r="R1594" t="s">
        <v>8346</v>
      </c>
      <c r="S1594" s="8">
        <f t="shared" si="218"/>
        <v>42046.072743055556</v>
      </c>
      <c r="T1594" s="8" t="str">
        <f t="shared" si="219"/>
        <v>Feb</v>
      </c>
      <c r="U1594" s="8" t="str">
        <f t="shared" si="220"/>
        <v>2015</v>
      </c>
      <c r="V1594" s="8">
        <f t="shared" si="221"/>
        <v>42091.031076388885</v>
      </c>
      <c r="W1594" s="8" t="str">
        <f t="shared" si="222"/>
        <v>Mar</v>
      </c>
      <c r="X1594" s="8" t="str">
        <f t="shared" si="223"/>
        <v>2015</v>
      </c>
      <c r="Y1594" s="7">
        <f t="shared" si="224"/>
        <v>13</v>
      </c>
    </row>
    <row r="1595" spans="1:25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6">
        <f t="shared" si="216"/>
        <v>1.3636363636363637E-2</v>
      </c>
      <c r="P1595" s="10">
        <f t="shared" si="217"/>
        <v>1</v>
      </c>
      <c r="Q1595" t="s">
        <v>8339</v>
      </c>
      <c r="R1595" t="s">
        <v>8346</v>
      </c>
      <c r="S1595" s="8">
        <f t="shared" si="218"/>
        <v>42033.845543981486</v>
      </c>
      <c r="T1595" s="8" t="str">
        <f t="shared" si="219"/>
        <v>Jan</v>
      </c>
      <c r="U1595" s="8" t="str">
        <f t="shared" si="220"/>
        <v>2015</v>
      </c>
      <c r="V1595" s="8">
        <f t="shared" si="221"/>
        <v>42063.845543981486</v>
      </c>
      <c r="W1595" s="8" t="str">
        <f t="shared" si="222"/>
        <v>Feb</v>
      </c>
      <c r="X1595" s="8" t="str">
        <f t="shared" si="223"/>
        <v>2015</v>
      </c>
      <c r="Y1595" s="7">
        <f t="shared" si="224"/>
        <v>30</v>
      </c>
    </row>
    <row r="1596" spans="1:25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6">
        <f t="shared" si="216"/>
        <v>20.5</v>
      </c>
      <c r="P1596" s="10">
        <f t="shared" si="217"/>
        <v>20.5</v>
      </c>
      <c r="Q1596" t="s">
        <v>8339</v>
      </c>
      <c r="R1596" t="s">
        <v>8346</v>
      </c>
      <c r="S1596" s="8">
        <f t="shared" si="218"/>
        <v>42445.712754629625</v>
      </c>
      <c r="T1596" s="8" t="str">
        <f t="shared" si="219"/>
        <v>Mar</v>
      </c>
      <c r="U1596" s="8" t="str">
        <f t="shared" si="220"/>
        <v>2016</v>
      </c>
      <c r="V1596" s="8">
        <f t="shared" si="221"/>
        <v>42505.681249999994</v>
      </c>
      <c r="W1596" s="8" t="str">
        <f t="shared" si="222"/>
        <v>May</v>
      </c>
      <c r="X1596" s="8" t="str">
        <f t="shared" si="223"/>
        <v>2016</v>
      </c>
      <c r="Y1596" s="7">
        <f t="shared" si="224"/>
        <v>28</v>
      </c>
    </row>
    <row r="1597" spans="1:25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6">
        <f t="shared" si="216"/>
        <v>0.27999999999999997</v>
      </c>
      <c r="P1597" s="10">
        <f t="shared" si="217"/>
        <v>40</v>
      </c>
      <c r="Q1597" t="s">
        <v>8339</v>
      </c>
      <c r="R1597" t="s">
        <v>8346</v>
      </c>
      <c r="S1597" s="8">
        <f t="shared" si="218"/>
        <v>41780.050092592595</v>
      </c>
      <c r="T1597" s="8" t="str">
        <f t="shared" si="219"/>
        <v>May</v>
      </c>
      <c r="U1597" s="8" t="str">
        <f t="shared" si="220"/>
        <v>2014</v>
      </c>
      <c r="V1597" s="8">
        <f t="shared" si="221"/>
        <v>41808.842361111114</v>
      </c>
      <c r="W1597" s="8" t="str">
        <f t="shared" si="222"/>
        <v>Jun</v>
      </c>
      <c r="X1597" s="8" t="str">
        <f t="shared" si="223"/>
        <v>2014</v>
      </c>
      <c r="Y1597" s="7">
        <f t="shared" si="224"/>
        <v>28</v>
      </c>
    </row>
    <row r="1598" spans="1:25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6">
        <f t="shared" si="216"/>
        <v>2.3076923076923079</v>
      </c>
      <c r="P1598" s="10">
        <f t="shared" si="217"/>
        <v>25</v>
      </c>
      <c r="Q1598" t="s">
        <v>8339</v>
      </c>
      <c r="R1598" t="s">
        <v>8346</v>
      </c>
      <c r="S1598" s="8">
        <f t="shared" si="218"/>
        <v>41941.430196759262</v>
      </c>
      <c r="T1598" s="8" t="str">
        <f t="shared" si="219"/>
        <v>Oct</v>
      </c>
      <c r="U1598" s="8" t="str">
        <f t="shared" si="220"/>
        <v>2014</v>
      </c>
      <c r="V1598" s="8">
        <f t="shared" si="221"/>
        <v>41986.471863425926</v>
      </c>
      <c r="W1598" s="8" t="str">
        <f t="shared" si="222"/>
        <v>Dec</v>
      </c>
      <c r="X1598" s="8" t="str">
        <f t="shared" si="223"/>
        <v>2014</v>
      </c>
      <c r="Y1598" s="7">
        <f t="shared" si="224"/>
        <v>14</v>
      </c>
    </row>
    <row r="1599" spans="1:25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6">
        <f t="shared" si="216"/>
        <v>0</v>
      </c>
      <c r="P1599" s="10">
        <f t="shared" si="217"/>
        <v>0</v>
      </c>
      <c r="Q1599" t="s">
        <v>8339</v>
      </c>
      <c r="R1599" t="s">
        <v>8346</v>
      </c>
      <c r="S1599" s="8">
        <f t="shared" si="218"/>
        <v>42603.354131944448</v>
      </c>
      <c r="T1599" s="8" t="str">
        <f t="shared" si="219"/>
        <v>Aug</v>
      </c>
      <c r="U1599" s="8" t="str">
        <f t="shared" si="220"/>
        <v>2016</v>
      </c>
      <c r="V1599" s="8">
        <f t="shared" si="221"/>
        <v>42633.354131944448</v>
      </c>
      <c r="W1599" s="8" t="str">
        <f t="shared" si="222"/>
        <v>Sep</v>
      </c>
      <c r="X1599" s="8" t="str">
        <f t="shared" si="223"/>
        <v>2016</v>
      </c>
      <c r="Y1599" s="7">
        <f t="shared" si="224"/>
        <v>30</v>
      </c>
    </row>
    <row r="1600" spans="1:25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6">
        <f t="shared" si="216"/>
        <v>0.125</v>
      </c>
      <c r="P1600" s="10">
        <f t="shared" si="217"/>
        <v>1</v>
      </c>
      <c r="Q1600" t="s">
        <v>8339</v>
      </c>
      <c r="R1600" t="s">
        <v>8346</v>
      </c>
      <c r="S1600" s="8">
        <f t="shared" si="218"/>
        <v>42151.667337962965</v>
      </c>
      <c r="T1600" s="8" t="str">
        <f t="shared" si="219"/>
        <v>May</v>
      </c>
      <c r="U1600" s="8" t="str">
        <f t="shared" si="220"/>
        <v>2015</v>
      </c>
      <c r="V1600" s="8">
        <f t="shared" si="221"/>
        <v>42211.667337962965</v>
      </c>
      <c r="W1600" s="8" t="str">
        <f t="shared" si="222"/>
        <v>Jul</v>
      </c>
      <c r="X1600" s="8" t="str">
        <f t="shared" si="223"/>
        <v>2015</v>
      </c>
      <c r="Y1600" s="7">
        <f t="shared" si="224"/>
        <v>29</v>
      </c>
    </row>
    <row r="1601" spans="1:25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6">
        <f t="shared" si="216"/>
        <v>0</v>
      </c>
      <c r="P1601" s="10">
        <f t="shared" si="217"/>
        <v>0</v>
      </c>
      <c r="Q1601" t="s">
        <v>8339</v>
      </c>
      <c r="R1601" t="s">
        <v>8346</v>
      </c>
      <c r="S1601" s="8">
        <f t="shared" si="218"/>
        <v>42438.53907407407</v>
      </c>
      <c r="T1601" s="8" t="str">
        <f t="shared" si="219"/>
        <v>Mar</v>
      </c>
      <c r="U1601" s="8" t="str">
        <f t="shared" si="220"/>
        <v>2016</v>
      </c>
      <c r="V1601" s="8">
        <f t="shared" si="221"/>
        <v>42468.497407407413</v>
      </c>
      <c r="W1601" s="8" t="str">
        <f t="shared" si="222"/>
        <v>Apr</v>
      </c>
      <c r="X1601" s="8" t="str">
        <f t="shared" si="223"/>
        <v>2016</v>
      </c>
      <c r="Y1601" s="7">
        <f t="shared" si="224"/>
        <v>29</v>
      </c>
    </row>
    <row r="1602" spans="1:25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6">
        <f t="shared" si="216"/>
        <v>7.3400000000000007</v>
      </c>
      <c r="P1602" s="10">
        <f t="shared" si="217"/>
        <v>40.777777777777779</v>
      </c>
      <c r="Q1602" t="s">
        <v>8339</v>
      </c>
      <c r="R1602" t="s">
        <v>8346</v>
      </c>
      <c r="S1602" s="8">
        <f t="shared" si="218"/>
        <v>41791.057314814818</v>
      </c>
      <c r="T1602" s="8" t="str">
        <f t="shared" si="219"/>
        <v>Jun</v>
      </c>
      <c r="U1602" s="8" t="str">
        <f t="shared" si="220"/>
        <v>2014</v>
      </c>
      <c r="V1602" s="8">
        <f t="shared" si="221"/>
        <v>41835.21597222222</v>
      </c>
      <c r="W1602" s="8" t="str">
        <f t="shared" si="222"/>
        <v>Jul</v>
      </c>
      <c r="X1602" s="8" t="str">
        <f t="shared" si="223"/>
        <v>2014</v>
      </c>
      <c r="Y1602" s="7">
        <f t="shared" si="224"/>
        <v>13</v>
      </c>
    </row>
    <row r="1603" spans="1:25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6">
        <f t="shared" ref="O1603:O1666" si="225">E1603/D1603*100</f>
        <v>108.2492</v>
      </c>
      <c r="P1603" s="10">
        <f t="shared" ref="P1603:P1666" si="226">IFERROR(E1603/L1603,0)</f>
        <v>48.325535714285714</v>
      </c>
      <c r="Q1603" t="s">
        <v>8326</v>
      </c>
      <c r="R1603" t="s">
        <v>8327</v>
      </c>
      <c r="S1603" s="8">
        <f t="shared" ref="S1603:S1666" si="227">(((J1603/60)/60)/24)+DATE(1970,1,1)</f>
        <v>40638.092974537038</v>
      </c>
      <c r="T1603" s="8" t="str">
        <f t="shared" ref="T1603:T1666" si="228">TEXT(S1603,"MMM")</f>
        <v>Apr</v>
      </c>
      <c r="U1603" s="8" t="str">
        <f t="shared" ref="U1603:U1666" si="229">TEXT(S1603,"YYYY")</f>
        <v>2011</v>
      </c>
      <c r="V1603" s="8">
        <f t="shared" ref="V1603:V1666" si="230">(((I1603/60)/60)/24)+DATE(1970,1,1)</f>
        <v>40668.092974537038</v>
      </c>
      <c r="W1603" s="8" t="str">
        <f t="shared" ref="W1603:W1666" si="231">TEXT(V1603,"MMM")</f>
        <v>May</v>
      </c>
      <c r="X1603" s="8" t="str">
        <f t="shared" ref="X1603:X1666" si="232">TEXT(V1603,"YYYY")</f>
        <v>2011</v>
      </c>
      <c r="Y1603" s="7">
        <f t="shared" ref="Y1603:Y1666" si="233">DAY(V1603-S1603)</f>
        <v>30</v>
      </c>
    </row>
    <row r="1604" spans="1:25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6">
        <f t="shared" si="225"/>
        <v>100.16666666666667</v>
      </c>
      <c r="P1604" s="10">
        <f t="shared" si="226"/>
        <v>46.953125</v>
      </c>
      <c r="Q1604" t="s">
        <v>8326</v>
      </c>
      <c r="R1604" t="s">
        <v>8327</v>
      </c>
      <c r="S1604" s="8">
        <f t="shared" si="227"/>
        <v>40788.297650462962</v>
      </c>
      <c r="T1604" s="8" t="str">
        <f t="shared" si="228"/>
        <v>Sep</v>
      </c>
      <c r="U1604" s="8" t="str">
        <f t="shared" si="229"/>
        <v>2011</v>
      </c>
      <c r="V1604" s="8">
        <f t="shared" si="230"/>
        <v>40830.958333333336</v>
      </c>
      <c r="W1604" s="8" t="str">
        <f t="shared" si="231"/>
        <v>Oct</v>
      </c>
      <c r="X1604" s="8" t="str">
        <f t="shared" si="232"/>
        <v>2011</v>
      </c>
      <c r="Y1604" s="7">
        <f t="shared" si="233"/>
        <v>11</v>
      </c>
    </row>
    <row r="1605" spans="1:25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6">
        <f t="shared" si="225"/>
        <v>100.03299999999999</v>
      </c>
      <c r="P1605" s="10">
        <f t="shared" si="226"/>
        <v>66.688666666666663</v>
      </c>
      <c r="Q1605" t="s">
        <v>8326</v>
      </c>
      <c r="R1605" t="s">
        <v>8327</v>
      </c>
      <c r="S1605" s="8">
        <f t="shared" si="227"/>
        <v>40876.169664351852</v>
      </c>
      <c r="T1605" s="8" t="str">
        <f t="shared" si="228"/>
        <v>Nov</v>
      </c>
      <c r="U1605" s="8" t="str">
        <f t="shared" si="229"/>
        <v>2011</v>
      </c>
      <c r="V1605" s="8">
        <f t="shared" si="230"/>
        <v>40936.169664351852</v>
      </c>
      <c r="W1605" s="8" t="str">
        <f t="shared" si="231"/>
        <v>Jan</v>
      </c>
      <c r="X1605" s="8" t="str">
        <f t="shared" si="232"/>
        <v>2012</v>
      </c>
      <c r="Y1605" s="7">
        <f t="shared" si="233"/>
        <v>29</v>
      </c>
    </row>
    <row r="1606" spans="1:25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6">
        <f t="shared" si="225"/>
        <v>122.10714285714286</v>
      </c>
      <c r="P1606" s="10">
        <f t="shared" si="226"/>
        <v>48.842857142857142</v>
      </c>
      <c r="Q1606" t="s">
        <v>8326</v>
      </c>
      <c r="R1606" t="s">
        <v>8327</v>
      </c>
      <c r="S1606" s="8">
        <f t="shared" si="227"/>
        <v>40945.845312500001</v>
      </c>
      <c r="T1606" s="8" t="str">
        <f t="shared" si="228"/>
        <v>Feb</v>
      </c>
      <c r="U1606" s="8" t="str">
        <f t="shared" si="229"/>
        <v>2012</v>
      </c>
      <c r="V1606" s="8">
        <f t="shared" si="230"/>
        <v>40985.80364583333</v>
      </c>
      <c r="W1606" s="8" t="str">
        <f t="shared" si="231"/>
        <v>Mar</v>
      </c>
      <c r="X1606" s="8" t="str">
        <f t="shared" si="232"/>
        <v>2012</v>
      </c>
      <c r="Y1606" s="7">
        <f t="shared" si="233"/>
        <v>8</v>
      </c>
    </row>
    <row r="1607" spans="1:25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6">
        <f t="shared" si="225"/>
        <v>100.69333333333334</v>
      </c>
      <c r="P1607" s="10">
        <f t="shared" si="226"/>
        <v>137.30909090909091</v>
      </c>
      <c r="Q1607" t="s">
        <v>8326</v>
      </c>
      <c r="R1607" t="s">
        <v>8327</v>
      </c>
      <c r="S1607" s="8">
        <f t="shared" si="227"/>
        <v>40747.012881944444</v>
      </c>
      <c r="T1607" s="8" t="str">
        <f t="shared" si="228"/>
        <v>Jul</v>
      </c>
      <c r="U1607" s="8" t="str">
        <f t="shared" si="229"/>
        <v>2011</v>
      </c>
      <c r="V1607" s="8">
        <f t="shared" si="230"/>
        <v>40756.291666666664</v>
      </c>
      <c r="W1607" s="8" t="str">
        <f t="shared" si="231"/>
        <v>Aug</v>
      </c>
      <c r="X1607" s="8" t="str">
        <f t="shared" si="232"/>
        <v>2011</v>
      </c>
      <c r="Y1607" s="7">
        <f t="shared" si="233"/>
        <v>9</v>
      </c>
    </row>
    <row r="1608" spans="1:25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6">
        <f t="shared" si="225"/>
        <v>101.004125</v>
      </c>
      <c r="P1608" s="10">
        <f t="shared" si="226"/>
        <v>87.829673913043479</v>
      </c>
      <c r="Q1608" t="s">
        <v>8326</v>
      </c>
      <c r="R1608" t="s">
        <v>8327</v>
      </c>
      <c r="S1608" s="8">
        <f t="shared" si="227"/>
        <v>40536.111550925925</v>
      </c>
      <c r="T1608" s="8" t="str">
        <f t="shared" si="228"/>
        <v>Dec</v>
      </c>
      <c r="U1608" s="8" t="str">
        <f t="shared" si="229"/>
        <v>2010</v>
      </c>
      <c r="V1608" s="8">
        <f t="shared" si="230"/>
        <v>40626.069884259261</v>
      </c>
      <c r="W1608" s="8" t="str">
        <f t="shared" si="231"/>
        <v>Mar</v>
      </c>
      <c r="X1608" s="8" t="str">
        <f t="shared" si="232"/>
        <v>2011</v>
      </c>
      <c r="Y1608" s="7">
        <f t="shared" si="233"/>
        <v>29</v>
      </c>
    </row>
    <row r="1609" spans="1:25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6">
        <f t="shared" si="225"/>
        <v>145.11000000000001</v>
      </c>
      <c r="P1609" s="10">
        <f t="shared" si="226"/>
        <v>70.785365853658533</v>
      </c>
      <c r="Q1609" t="s">
        <v>8326</v>
      </c>
      <c r="R1609" t="s">
        <v>8327</v>
      </c>
      <c r="S1609" s="8">
        <f t="shared" si="227"/>
        <v>41053.80846064815</v>
      </c>
      <c r="T1609" s="8" t="str">
        <f t="shared" si="228"/>
        <v>May</v>
      </c>
      <c r="U1609" s="8" t="str">
        <f t="shared" si="229"/>
        <v>2012</v>
      </c>
      <c r="V1609" s="8">
        <f t="shared" si="230"/>
        <v>41074.80846064815</v>
      </c>
      <c r="W1609" s="8" t="str">
        <f t="shared" si="231"/>
        <v>Jun</v>
      </c>
      <c r="X1609" s="8" t="str">
        <f t="shared" si="232"/>
        <v>2012</v>
      </c>
      <c r="Y1609" s="7">
        <f t="shared" si="233"/>
        <v>21</v>
      </c>
    </row>
    <row r="1610" spans="1:25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6">
        <f t="shared" si="225"/>
        <v>101.25</v>
      </c>
      <c r="P1610" s="10">
        <f t="shared" si="226"/>
        <v>52.826086956521742</v>
      </c>
      <c r="Q1610" t="s">
        <v>8326</v>
      </c>
      <c r="R1610" t="s">
        <v>8327</v>
      </c>
      <c r="S1610" s="8">
        <f t="shared" si="227"/>
        <v>41607.83085648148</v>
      </c>
      <c r="T1610" s="8" t="str">
        <f t="shared" si="228"/>
        <v>Nov</v>
      </c>
      <c r="U1610" s="8" t="str">
        <f t="shared" si="229"/>
        <v>2013</v>
      </c>
      <c r="V1610" s="8">
        <f t="shared" si="230"/>
        <v>41640.226388888892</v>
      </c>
      <c r="W1610" s="8" t="str">
        <f t="shared" si="231"/>
        <v>Jan</v>
      </c>
      <c r="X1610" s="8" t="str">
        <f t="shared" si="232"/>
        <v>2014</v>
      </c>
      <c r="Y1610" s="7">
        <f t="shared" si="233"/>
        <v>1</v>
      </c>
    </row>
    <row r="1611" spans="1:25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6">
        <f t="shared" si="225"/>
        <v>118.33333333333333</v>
      </c>
      <c r="P1611" s="10">
        <f t="shared" si="226"/>
        <v>443.75</v>
      </c>
      <c r="Q1611" t="s">
        <v>8326</v>
      </c>
      <c r="R1611" t="s">
        <v>8327</v>
      </c>
      <c r="S1611" s="8">
        <f t="shared" si="227"/>
        <v>40796.001261574071</v>
      </c>
      <c r="T1611" s="8" t="str">
        <f t="shared" si="228"/>
        <v>Sep</v>
      </c>
      <c r="U1611" s="8" t="str">
        <f t="shared" si="229"/>
        <v>2011</v>
      </c>
      <c r="V1611" s="8">
        <f t="shared" si="230"/>
        <v>40849.333333333336</v>
      </c>
      <c r="W1611" s="8" t="str">
        <f t="shared" si="231"/>
        <v>Nov</v>
      </c>
      <c r="X1611" s="8" t="str">
        <f t="shared" si="232"/>
        <v>2011</v>
      </c>
      <c r="Y1611" s="7">
        <f t="shared" si="233"/>
        <v>22</v>
      </c>
    </row>
    <row r="1612" spans="1:25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6">
        <f t="shared" si="225"/>
        <v>271.85000000000002</v>
      </c>
      <c r="P1612" s="10">
        <f t="shared" si="226"/>
        <v>48.544642857142854</v>
      </c>
      <c r="Q1612" t="s">
        <v>8326</v>
      </c>
      <c r="R1612" t="s">
        <v>8327</v>
      </c>
      <c r="S1612" s="8">
        <f t="shared" si="227"/>
        <v>41228.924884259257</v>
      </c>
      <c r="T1612" s="8" t="str">
        <f t="shared" si="228"/>
        <v>Nov</v>
      </c>
      <c r="U1612" s="8" t="str">
        <f t="shared" si="229"/>
        <v>2012</v>
      </c>
      <c r="V1612" s="8">
        <f t="shared" si="230"/>
        <v>41258.924884259257</v>
      </c>
      <c r="W1612" s="8" t="str">
        <f t="shared" si="231"/>
        <v>Dec</v>
      </c>
      <c r="X1612" s="8" t="str">
        <f t="shared" si="232"/>
        <v>2012</v>
      </c>
      <c r="Y1612" s="7">
        <f t="shared" si="233"/>
        <v>30</v>
      </c>
    </row>
    <row r="1613" spans="1:25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6">
        <f t="shared" si="225"/>
        <v>125.125</v>
      </c>
      <c r="P1613" s="10">
        <f t="shared" si="226"/>
        <v>37.074074074074076</v>
      </c>
      <c r="Q1613" t="s">
        <v>8326</v>
      </c>
      <c r="R1613" t="s">
        <v>8327</v>
      </c>
      <c r="S1613" s="8">
        <f t="shared" si="227"/>
        <v>41409.00037037037</v>
      </c>
      <c r="T1613" s="8" t="str">
        <f t="shared" si="228"/>
        <v>May</v>
      </c>
      <c r="U1613" s="8" t="str">
        <f t="shared" si="229"/>
        <v>2013</v>
      </c>
      <c r="V1613" s="8">
        <f t="shared" si="230"/>
        <v>41430.00037037037</v>
      </c>
      <c r="W1613" s="8" t="str">
        <f t="shared" si="231"/>
        <v>Jun</v>
      </c>
      <c r="X1613" s="8" t="str">
        <f t="shared" si="232"/>
        <v>2013</v>
      </c>
      <c r="Y1613" s="7">
        <f t="shared" si="233"/>
        <v>21</v>
      </c>
    </row>
    <row r="1614" spans="1:25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6">
        <f t="shared" si="225"/>
        <v>110.00000000000001</v>
      </c>
      <c r="P1614" s="10">
        <f t="shared" si="226"/>
        <v>50</v>
      </c>
      <c r="Q1614" t="s">
        <v>8326</v>
      </c>
      <c r="R1614" t="s">
        <v>8327</v>
      </c>
      <c r="S1614" s="8">
        <f t="shared" si="227"/>
        <v>41246.874814814815</v>
      </c>
      <c r="T1614" s="8" t="str">
        <f t="shared" si="228"/>
        <v>Dec</v>
      </c>
      <c r="U1614" s="8" t="str">
        <f t="shared" si="229"/>
        <v>2012</v>
      </c>
      <c r="V1614" s="8">
        <f t="shared" si="230"/>
        <v>41276.874814814815</v>
      </c>
      <c r="W1614" s="8" t="str">
        <f t="shared" si="231"/>
        <v>Jan</v>
      </c>
      <c r="X1614" s="8" t="str">
        <f t="shared" si="232"/>
        <v>2013</v>
      </c>
      <c r="Y1614" s="7">
        <f t="shared" si="233"/>
        <v>30</v>
      </c>
    </row>
    <row r="1615" spans="1:25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6">
        <f t="shared" si="225"/>
        <v>101.49999999999999</v>
      </c>
      <c r="P1615" s="10">
        <f t="shared" si="226"/>
        <v>39.03846153846154</v>
      </c>
      <c r="Q1615" t="s">
        <v>8326</v>
      </c>
      <c r="R1615" t="s">
        <v>8327</v>
      </c>
      <c r="S1615" s="8">
        <f t="shared" si="227"/>
        <v>41082.069467592592</v>
      </c>
      <c r="T1615" s="8" t="str">
        <f t="shared" si="228"/>
        <v>Jun</v>
      </c>
      <c r="U1615" s="8" t="str">
        <f t="shared" si="229"/>
        <v>2012</v>
      </c>
      <c r="V1615" s="8">
        <f t="shared" si="230"/>
        <v>41112.069467592592</v>
      </c>
      <c r="W1615" s="8" t="str">
        <f t="shared" si="231"/>
        <v>Jul</v>
      </c>
      <c r="X1615" s="8" t="str">
        <f t="shared" si="232"/>
        <v>2012</v>
      </c>
      <c r="Y1615" s="7">
        <f t="shared" si="233"/>
        <v>30</v>
      </c>
    </row>
    <row r="1616" spans="1:25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6">
        <f t="shared" si="225"/>
        <v>102.69999999999999</v>
      </c>
      <c r="P1616" s="10">
        <f t="shared" si="226"/>
        <v>66.688311688311686</v>
      </c>
      <c r="Q1616" t="s">
        <v>8326</v>
      </c>
      <c r="R1616" t="s">
        <v>8327</v>
      </c>
      <c r="S1616" s="8">
        <f t="shared" si="227"/>
        <v>41794.981122685182</v>
      </c>
      <c r="T1616" s="8" t="str">
        <f t="shared" si="228"/>
        <v>Jun</v>
      </c>
      <c r="U1616" s="8" t="str">
        <f t="shared" si="229"/>
        <v>2014</v>
      </c>
      <c r="V1616" s="8">
        <f t="shared" si="230"/>
        <v>41854.708333333336</v>
      </c>
      <c r="W1616" s="8" t="str">
        <f t="shared" si="231"/>
        <v>Aug</v>
      </c>
      <c r="X1616" s="8" t="str">
        <f t="shared" si="232"/>
        <v>2014</v>
      </c>
      <c r="Y1616" s="7">
        <f t="shared" si="233"/>
        <v>28</v>
      </c>
    </row>
    <row r="1617" spans="1:25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6">
        <f t="shared" si="225"/>
        <v>114.12500000000001</v>
      </c>
      <c r="P1617" s="10">
        <f t="shared" si="226"/>
        <v>67.132352941176464</v>
      </c>
      <c r="Q1617" t="s">
        <v>8326</v>
      </c>
      <c r="R1617" t="s">
        <v>8327</v>
      </c>
      <c r="S1617" s="8">
        <f t="shared" si="227"/>
        <v>40845.050879629627</v>
      </c>
      <c r="T1617" s="8" t="str">
        <f t="shared" si="228"/>
        <v>Oct</v>
      </c>
      <c r="U1617" s="8" t="str">
        <f t="shared" si="229"/>
        <v>2011</v>
      </c>
      <c r="V1617" s="8">
        <f t="shared" si="230"/>
        <v>40890.092546296299</v>
      </c>
      <c r="W1617" s="8" t="str">
        <f t="shared" si="231"/>
        <v>Dec</v>
      </c>
      <c r="X1617" s="8" t="str">
        <f t="shared" si="232"/>
        <v>2011</v>
      </c>
      <c r="Y1617" s="7">
        <f t="shared" si="233"/>
        <v>14</v>
      </c>
    </row>
    <row r="1618" spans="1:25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6">
        <f t="shared" si="225"/>
        <v>104.2</v>
      </c>
      <c r="P1618" s="10">
        <f t="shared" si="226"/>
        <v>66.369426751592357</v>
      </c>
      <c r="Q1618" t="s">
        <v>8326</v>
      </c>
      <c r="R1618" t="s">
        <v>8327</v>
      </c>
      <c r="S1618" s="8">
        <f t="shared" si="227"/>
        <v>41194.715520833335</v>
      </c>
      <c r="T1618" s="8" t="str">
        <f t="shared" si="228"/>
        <v>Oct</v>
      </c>
      <c r="U1618" s="8" t="str">
        <f t="shared" si="229"/>
        <v>2012</v>
      </c>
      <c r="V1618" s="8">
        <f t="shared" si="230"/>
        <v>41235.916666666664</v>
      </c>
      <c r="W1618" s="8" t="str">
        <f t="shared" si="231"/>
        <v>Nov</v>
      </c>
      <c r="X1618" s="8" t="str">
        <f t="shared" si="232"/>
        <v>2012</v>
      </c>
      <c r="Y1618" s="7">
        <f t="shared" si="233"/>
        <v>10</v>
      </c>
    </row>
    <row r="1619" spans="1:25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6">
        <f t="shared" si="225"/>
        <v>145.85714285714286</v>
      </c>
      <c r="P1619" s="10">
        <f t="shared" si="226"/>
        <v>64.620253164556956</v>
      </c>
      <c r="Q1619" t="s">
        <v>8326</v>
      </c>
      <c r="R1619" t="s">
        <v>8327</v>
      </c>
      <c r="S1619" s="8">
        <f t="shared" si="227"/>
        <v>41546.664212962962</v>
      </c>
      <c r="T1619" s="8" t="str">
        <f t="shared" si="228"/>
        <v>Sep</v>
      </c>
      <c r="U1619" s="8" t="str">
        <f t="shared" si="229"/>
        <v>2013</v>
      </c>
      <c r="V1619" s="8">
        <f t="shared" si="230"/>
        <v>41579.791666666664</v>
      </c>
      <c r="W1619" s="8" t="str">
        <f t="shared" si="231"/>
        <v>Nov</v>
      </c>
      <c r="X1619" s="8" t="str">
        <f t="shared" si="232"/>
        <v>2013</v>
      </c>
      <c r="Y1619" s="7">
        <f t="shared" si="233"/>
        <v>2</v>
      </c>
    </row>
    <row r="1620" spans="1:25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6">
        <f t="shared" si="225"/>
        <v>105.06666666666666</v>
      </c>
      <c r="P1620" s="10">
        <f t="shared" si="226"/>
        <v>58.370370370370374</v>
      </c>
      <c r="Q1620" t="s">
        <v>8326</v>
      </c>
      <c r="R1620" t="s">
        <v>8327</v>
      </c>
      <c r="S1620" s="8">
        <f t="shared" si="227"/>
        <v>41301.654340277775</v>
      </c>
      <c r="T1620" s="8" t="str">
        <f t="shared" si="228"/>
        <v>Jan</v>
      </c>
      <c r="U1620" s="8" t="str">
        <f t="shared" si="229"/>
        <v>2013</v>
      </c>
      <c r="V1620" s="8">
        <f t="shared" si="230"/>
        <v>41341.654340277775</v>
      </c>
      <c r="W1620" s="8" t="str">
        <f t="shared" si="231"/>
        <v>Mar</v>
      </c>
      <c r="X1620" s="8" t="str">
        <f t="shared" si="232"/>
        <v>2013</v>
      </c>
      <c r="Y1620" s="7">
        <f t="shared" si="233"/>
        <v>9</v>
      </c>
    </row>
    <row r="1621" spans="1:25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6">
        <f t="shared" si="225"/>
        <v>133.33333333333331</v>
      </c>
      <c r="P1621" s="10">
        <f t="shared" si="226"/>
        <v>86.956521739130437</v>
      </c>
      <c r="Q1621" t="s">
        <v>8326</v>
      </c>
      <c r="R1621" t="s">
        <v>8327</v>
      </c>
      <c r="S1621" s="8">
        <f t="shared" si="227"/>
        <v>41876.18618055556</v>
      </c>
      <c r="T1621" s="8" t="str">
        <f t="shared" si="228"/>
        <v>Aug</v>
      </c>
      <c r="U1621" s="8" t="str">
        <f t="shared" si="229"/>
        <v>2014</v>
      </c>
      <c r="V1621" s="8">
        <f t="shared" si="230"/>
        <v>41897.18618055556</v>
      </c>
      <c r="W1621" s="8" t="str">
        <f t="shared" si="231"/>
        <v>Sep</v>
      </c>
      <c r="X1621" s="8" t="str">
        <f t="shared" si="232"/>
        <v>2014</v>
      </c>
      <c r="Y1621" s="7">
        <f t="shared" si="233"/>
        <v>21</v>
      </c>
    </row>
    <row r="1622" spans="1:25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6">
        <f t="shared" si="225"/>
        <v>112.99999999999999</v>
      </c>
      <c r="P1622" s="10">
        <f t="shared" si="226"/>
        <v>66.470588235294116</v>
      </c>
      <c r="Q1622" t="s">
        <v>8326</v>
      </c>
      <c r="R1622" t="s">
        <v>8327</v>
      </c>
      <c r="S1622" s="8">
        <f t="shared" si="227"/>
        <v>41321.339583333334</v>
      </c>
      <c r="T1622" s="8" t="str">
        <f t="shared" si="228"/>
        <v>Feb</v>
      </c>
      <c r="U1622" s="8" t="str">
        <f t="shared" si="229"/>
        <v>2013</v>
      </c>
      <c r="V1622" s="8">
        <f t="shared" si="230"/>
        <v>41328.339583333334</v>
      </c>
      <c r="W1622" s="8" t="str">
        <f t="shared" si="231"/>
        <v>Feb</v>
      </c>
      <c r="X1622" s="8" t="str">
        <f t="shared" si="232"/>
        <v>2013</v>
      </c>
      <c r="Y1622" s="7">
        <f t="shared" si="233"/>
        <v>7</v>
      </c>
    </row>
    <row r="1623" spans="1:25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6">
        <f t="shared" si="225"/>
        <v>121.2</v>
      </c>
      <c r="P1623" s="10">
        <f t="shared" si="226"/>
        <v>163.78378378378378</v>
      </c>
      <c r="Q1623" t="s">
        <v>8326</v>
      </c>
      <c r="R1623" t="s">
        <v>8327</v>
      </c>
      <c r="S1623" s="8">
        <f t="shared" si="227"/>
        <v>41003.60665509259</v>
      </c>
      <c r="T1623" s="8" t="str">
        <f t="shared" si="228"/>
        <v>Apr</v>
      </c>
      <c r="U1623" s="8" t="str">
        <f t="shared" si="229"/>
        <v>2012</v>
      </c>
      <c r="V1623" s="8">
        <f t="shared" si="230"/>
        <v>41057.165972222225</v>
      </c>
      <c r="W1623" s="8" t="str">
        <f t="shared" si="231"/>
        <v>May</v>
      </c>
      <c r="X1623" s="8" t="str">
        <f t="shared" si="232"/>
        <v>2012</v>
      </c>
      <c r="Y1623" s="7">
        <f t="shared" si="233"/>
        <v>22</v>
      </c>
    </row>
    <row r="1624" spans="1:25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6">
        <f t="shared" si="225"/>
        <v>101.72463768115942</v>
      </c>
      <c r="P1624" s="10">
        <f t="shared" si="226"/>
        <v>107.98461538461538</v>
      </c>
      <c r="Q1624" t="s">
        <v>8326</v>
      </c>
      <c r="R1624" t="s">
        <v>8327</v>
      </c>
      <c r="S1624" s="8">
        <f t="shared" si="227"/>
        <v>41950.29483796296</v>
      </c>
      <c r="T1624" s="8" t="str">
        <f t="shared" si="228"/>
        <v>Nov</v>
      </c>
      <c r="U1624" s="8" t="str">
        <f t="shared" si="229"/>
        <v>2014</v>
      </c>
      <c r="V1624" s="8">
        <f t="shared" si="230"/>
        <v>41990.332638888889</v>
      </c>
      <c r="W1624" s="8" t="str">
        <f t="shared" si="231"/>
        <v>Dec</v>
      </c>
      <c r="X1624" s="8" t="str">
        <f t="shared" si="232"/>
        <v>2014</v>
      </c>
      <c r="Y1624" s="7">
        <f t="shared" si="233"/>
        <v>9</v>
      </c>
    </row>
    <row r="1625" spans="1:25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6">
        <f t="shared" si="225"/>
        <v>101.06666666666666</v>
      </c>
      <c r="P1625" s="10">
        <f t="shared" si="226"/>
        <v>42.111111111111114</v>
      </c>
      <c r="Q1625" t="s">
        <v>8326</v>
      </c>
      <c r="R1625" t="s">
        <v>8327</v>
      </c>
      <c r="S1625" s="8">
        <f t="shared" si="227"/>
        <v>41453.688530092593</v>
      </c>
      <c r="T1625" s="8" t="str">
        <f t="shared" si="228"/>
        <v>Jun</v>
      </c>
      <c r="U1625" s="8" t="str">
        <f t="shared" si="229"/>
        <v>2013</v>
      </c>
      <c r="V1625" s="8">
        <f t="shared" si="230"/>
        <v>41513.688530092593</v>
      </c>
      <c r="W1625" s="8" t="str">
        <f t="shared" si="231"/>
        <v>Aug</v>
      </c>
      <c r="X1625" s="8" t="str">
        <f t="shared" si="232"/>
        <v>2013</v>
      </c>
      <c r="Y1625" s="7">
        <f t="shared" si="233"/>
        <v>29</v>
      </c>
    </row>
    <row r="1626" spans="1:25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6">
        <f t="shared" si="225"/>
        <v>118</v>
      </c>
      <c r="P1626" s="10">
        <f t="shared" si="226"/>
        <v>47.2</v>
      </c>
      <c r="Q1626" t="s">
        <v>8326</v>
      </c>
      <c r="R1626" t="s">
        <v>8327</v>
      </c>
      <c r="S1626" s="8">
        <f t="shared" si="227"/>
        <v>41243.367303240739</v>
      </c>
      <c r="T1626" s="8" t="str">
        <f t="shared" si="228"/>
        <v>Nov</v>
      </c>
      <c r="U1626" s="8" t="str">
        <f t="shared" si="229"/>
        <v>2012</v>
      </c>
      <c r="V1626" s="8">
        <f t="shared" si="230"/>
        <v>41283.367303240739</v>
      </c>
      <c r="W1626" s="8" t="str">
        <f t="shared" si="231"/>
        <v>Jan</v>
      </c>
      <c r="X1626" s="8" t="str">
        <f t="shared" si="232"/>
        <v>2013</v>
      </c>
      <c r="Y1626" s="7">
        <f t="shared" si="233"/>
        <v>9</v>
      </c>
    </row>
    <row r="1627" spans="1:25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6">
        <f t="shared" si="225"/>
        <v>155.33333333333331</v>
      </c>
      <c r="P1627" s="10">
        <f t="shared" si="226"/>
        <v>112.01923076923077</v>
      </c>
      <c r="Q1627" t="s">
        <v>8326</v>
      </c>
      <c r="R1627" t="s">
        <v>8327</v>
      </c>
      <c r="S1627" s="8">
        <f t="shared" si="227"/>
        <v>41135.699687500004</v>
      </c>
      <c r="T1627" s="8" t="str">
        <f t="shared" si="228"/>
        <v>Aug</v>
      </c>
      <c r="U1627" s="8" t="str">
        <f t="shared" si="229"/>
        <v>2012</v>
      </c>
      <c r="V1627" s="8">
        <f t="shared" si="230"/>
        <v>41163.699687500004</v>
      </c>
      <c r="W1627" s="8" t="str">
        <f t="shared" si="231"/>
        <v>Sep</v>
      </c>
      <c r="X1627" s="8" t="str">
        <f t="shared" si="232"/>
        <v>2012</v>
      </c>
      <c r="Y1627" s="7">
        <f t="shared" si="233"/>
        <v>28</v>
      </c>
    </row>
    <row r="1628" spans="1:25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6">
        <f t="shared" si="225"/>
        <v>101.18750000000001</v>
      </c>
      <c r="P1628" s="10">
        <f t="shared" si="226"/>
        <v>74.953703703703709</v>
      </c>
      <c r="Q1628" t="s">
        <v>8326</v>
      </c>
      <c r="R1628" t="s">
        <v>8327</v>
      </c>
      <c r="S1628" s="8">
        <f t="shared" si="227"/>
        <v>41579.847997685189</v>
      </c>
      <c r="T1628" s="8" t="str">
        <f t="shared" si="228"/>
        <v>Nov</v>
      </c>
      <c r="U1628" s="8" t="str">
        <f t="shared" si="229"/>
        <v>2013</v>
      </c>
      <c r="V1628" s="8">
        <f t="shared" si="230"/>
        <v>41609.889664351853</v>
      </c>
      <c r="W1628" s="8" t="str">
        <f t="shared" si="231"/>
        <v>Dec</v>
      </c>
      <c r="X1628" s="8" t="str">
        <f t="shared" si="232"/>
        <v>2013</v>
      </c>
      <c r="Y1628" s="7">
        <f t="shared" si="233"/>
        <v>30</v>
      </c>
    </row>
    <row r="1629" spans="1:25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6">
        <f t="shared" si="225"/>
        <v>117</v>
      </c>
      <c r="P1629" s="10">
        <f t="shared" si="226"/>
        <v>61.578947368421055</v>
      </c>
      <c r="Q1629" t="s">
        <v>8326</v>
      </c>
      <c r="R1629" t="s">
        <v>8327</v>
      </c>
      <c r="S1629" s="8">
        <f t="shared" si="227"/>
        <v>41205.707048611112</v>
      </c>
      <c r="T1629" s="8" t="str">
        <f t="shared" si="228"/>
        <v>Oct</v>
      </c>
      <c r="U1629" s="8" t="str">
        <f t="shared" si="229"/>
        <v>2012</v>
      </c>
      <c r="V1629" s="8">
        <f t="shared" si="230"/>
        <v>41239.207638888889</v>
      </c>
      <c r="W1629" s="8" t="str">
        <f t="shared" si="231"/>
        <v>Nov</v>
      </c>
      <c r="X1629" s="8" t="str">
        <f t="shared" si="232"/>
        <v>2012</v>
      </c>
      <c r="Y1629" s="7">
        <f t="shared" si="233"/>
        <v>2</v>
      </c>
    </row>
    <row r="1630" spans="1:25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6">
        <f t="shared" si="225"/>
        <v>100.925</v>
      </c>
      <c r="P1630" s="10">
        <f t="shared" si="226"/>
        <v>45.875</v>
      </c>
      <c r="Q1630" t="s">
        <v>8326</v>
      </c>
      <c r="R1630" t="s">
        <v>8327</v>
      </c>
      <c r="S1630" s="8">
        <f t="shared" si="227"/>
        <v>41774.737060185187</v>
      </c>
      <c r="T1630" s="8" t="str">
        <f t="shared" si="228"/>
        <v>May</v>
      </c>
      <c r="U1630" s="8" t="str">
        <f t="shared" si="229"/>
        <v>2014</v>
      </c>
      <c r="V1630" s="8">
        <f t="shared" si="230"/>
        <v>41807.737060185187</v>
      </c>
      <c r="W1630" s="8" t="str">
        <f t="shared" si="231"/>
        <v>Jun</v>
      </c>
      <c r="X1630" s="8" t="str">
        <f t="shared" si="232"/>
        <v>2014</v>
      </c>
      <c r="Y1630" s="7">
        <f t="shared" si="233"/>
        <v>2</v>
      </c>
    </row>
    <row r="1631" spans="1:25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6">
        <f t="shared" si="225"/>
        <v>103.66666666666666</v>
      </c>
      <c r="P1631" s="10">
        <f t="shared" si="226"/>
        <v>75.853658536585371</v>
      </c>
      <c r="Q1631" t="s">
        <v>8326</v>
      </c>
      <c r="R1631" t="s">
        <v>8327</v>
      </c>
      <c r="S1631" s="8">
        <f t="shared" si="227"/>
        <v>41645.867280092592</v>
      </c>
      <c r="T1631" s="8" t="str">
        <f t="shared" si="228"/>
        <v>Jan</v>
      </c>
      <c r="U1631" s="8" t="str">
        <f t="shared" si="229"/>
        <v>2014</v>
      </c>
      <c r="V1631" s="8">
        <f t="shared" si="230"/>
        <v>41690.867280092592</v>
      </c>
      <c r="W1631" s="8" t="str">
        <f t="shared" si="231"/>
        <v>Feb</v>
      </c>
      <c r="X1631" s="8" t="str">
        <f t="shared" si="232"/>
        <v>2014</v>
      </c>
      <c r="Y1631" s="7">
        <f t="shared" si="233"/>
        <v>14</v>
      </c>
    </row>
    <row r="1632" spans="1:25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6">
        <f t="shared" si="225"/>
        <v>265.25</v>
      </c>
      <c r="P1632" s="10">
        <f t="shared" si="226"/>
        <v>84.206349206349202</v>
      </c>
      <c r="Q1632" t="s">
        <v>8326</v>
      </c>
      <c r="R1632" t="s">
        <v>8327</v>
      </c>
      <c r="S1632" s="8">
        <f t="shared" si="227"/>
        <v>40939.837673611109</v>
      </c>
      <c r="T1632" s="8" t="str">
        <f t="shared" si="228"/>
        <v>Jan</v>
      </c>
      <c r="U1632" s="8" t="str">
        <f t="shared" si="229"/>
        <v>2012</v>
      </c>
      <c r="V1632" s="8">
        <f t="shared" si="230"/>
        <v>40970.290972222225</v>
      </c>
      <c r="W1632" s="8" t="str">
        <f t="shared" si="231"/>
        <v>Mar</v>
      </c>
      <c r="X1632" s="8" t="str">
        <f t="shared" si="232"/>
        <v>2012</v>
      </c>
      <c r="Y1632" s="7">
        <f t="shared" si="233"/>
        <v>30</v>
      </c>
    </row>
    <row r="1633" spans="1:25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6">
        <f t="shared" si="225"/>
        <v>155.91</v>
      </c>
      <c r="P1633" s="10">
        <f t="shared" si="226"/>
        <v>117.22556390977444</v>
      </c>
      <c r="Q1633" t="s">
        <v>8326</v>
      </c>
      <c r="R1633" t="s">
        <v>8327</v>
      </c>
      <c r="S1633" s="8">
        <f t="shared" si="227"/>
        <v>41164.859502314815</v>
      </c>
      <c r="T1633" s="8" t="str">
        <f t="shared" si="228"/>
        <v>Sep</v>
      </c>
      <c r="U1633" s="8" t="str">
        <f t="shared" si="229"/>
        <v>2012</v>
      </c>
      <c r="V1633" s="8">
        <f t="shared" si="230"/>
        <v>41194.859502314815</v>
      </c>
      <c r="W1633" s="8" t="str">
        <f t="shared" si="231"/>
        <v>Oct</v>
      </c>
      <c r="X1633" s="8" t="str">
        <f t="shared" si="232"/>
        <v>2012</v>
      </c>
      <c r="Y1633" s="7">
        <f t="shared" si="233"/>
        <v>30</v>
      </c>
    </row>
    <row r="1634" spans="1:25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6">
        <f t="shared" si="225"/>
        <v>101.62500000000001</v>
      </c>
      <c r="P1634" s="10">
        <f t="shared" si="226"/>
        <v>86.489361702127653</v>
      </c>
      <c r="Q1634" t="s">
        <v>8326</v>
      </c>
      <c r="R1634" t="s">
        <v>8327</v>
      </c>
      <c r="S1634" s="8">
        <f t="shared" si="227"/>
        <v>40750.340902777774</v>
      </c>
      <c r="T1634" s="8" t="str">
        <f t="shared" si="228"/>
        <v>Jul</v>
      </c>
      <c r="U1634" s="8" t="str">
        <f t="shared" si="229"/>
        <v>2011</v>
      </c>
      <c r="V1634" s="8">
        <f t="shared" si="230"/>
        <v>40810.340902777774</v>
      </c>
      <c r="W1634" s="8" t="str">
        <f t="shared" si="231"/>
        <v>Sep</v>
      </c>
      <c r="X1634" s="8" t="str">
        <f t="shared" si="232"/>
        <v>2011</v>
      </c>
      <c r="Y1634" s="7">
        <f t="shared" si="233"/>
        <v>29</v>
      </c>
    </row>
    <row r="1635" spans="1:25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6">
        <f t="shared" si="225"/>
        <v>100</v>
      </c>
      <c r="P1635" s="10">
        <f t="shared" si="226"/>
        <v>172.41379310344828</v>
      </c>
      <c r="Q1635" t="s">
        <v>8326</v>
      </c>
      <c r="R1635" t="s">
        <v>8327</v>
      </c>
      <c r="S1635" s="8">
        <f t="shared" si="227"/>
        <v>40896.883750000001</v>
      </c>
      <c r="T1635" s="8" t="str">
        <f t="shared" si="228"/>
        <v>Dec</v>
      </c>
      <c r="U1635" s="8" t="str">
        <f t="shared" si="229"/>
        <v>2011</v>
      </c>
      <c r="V1635" s="8">
        <f t="shared" si="230"/>
        <v>40924.208333333336</v>
      </c>
      <c r="W1635" s="8" t="str">
        <f t="shared" si="231"/>
        <v>Jan</v>
      </c>
      <c r="X1635" s="8" t="str">
        <f t="shared" si="232"/>
        <v>2012</v>
      </c>
      <c r="Y1635" s="7">
        <f t="shared" si="233"/>
        <v>27</v>
      </c>
    </row>
    <row r="1636" spans="1:25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6">
        <f t="shared" si="225"/>
        <v>100.49999999999999</v>
      </c>
      <c r="P1636" s="10">
        <f t="shared" si="226"/>
        <v>62.8125</v>
      </c>
      <c r="Q1636" t="s">
        <v>8326</v>
      </c>
      <c r="R1636" t="s">
        <v>8327</v>
      </c>
      <c r="S1636" s="8">
        <f t="shared" si="227"/>
        <v>40658.189826388887</v>
      </c>
      <c r="T1636" s="8" t="str">
        <f t="shared" si="228"/>
        <v>Apr</v>
      </c>
      <c r="U1636" s="8" t="str">
        <f t="shared" si="229"/>
        <v>2011</v>
      </c>
      <c r="V1636" s="8">
        <f t="shared" si="230"/>
        <v>40696.249305555553</v>
      </c>
      <c r="W1636" s="8" t="str">
        <f t="shared" si="231"/>
        <v>Jun</v>
      </c>
      <c r="X1636" s="8" t="str">
        <f t="shared" si="232"/>
        <v>2011</v>
      </c>
      <c r="Y1636" s="7">
        <f t="shared" si="233"/>
        <v>7</v>
      </c>
    </row>
    <row r="1637" spans="1:25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6">
        <f t="shared" si="225"/>
        <v>125.29999999999998</v>
      </c>
      <c r="P1637" s="10">
        <f t="shared" si="226"/>
        <v>67.729729729729726</v>
      </c>
      <c r="Q1637" t="s">
        <v>8326</v>
      </c>
      <c r="R1637" t="s">
        <v>8327</v>
      </c>
      <c r="S1637" s="8">
        <f t="shared" si="227"/>
        <v>42502.868761574078</v>
      </c>
      <c r="T1637" s="8" t="str">
        <f t="shared" si="228"/>
        <v>May</v>
      </c>
      <c r="U1637" s="8" t="str">
        <f t="shared" si="229"/>
        <v>2016</v>
      </c>
      <c r="V1637" s="8">
        <f t="shared" si="230"/>
        <v>42562.868761574078</v>
      </c>
      <c r="W1637" s="8" t="str">
        <f t="shared" si="231"/>
        <v>Jul</v>
      </c>
      <c r="X1637" s="8" t="str">
        <f t="shared" si="232"/>
        <v>2016</v>
      </c>
      <c r="Y1637" s="7">
        <f t="shared" si="233"/>
        <v>29</v>
      </c>
    </row>
    <row r="1638" spans="1:25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6">
        <f t="shared" si="225"/>
        <v>103.55555555555556</v>
      </c>
      <c r="P1638" s="10">
        <f t="shared" si="226"/>
        <v>53.5632183908046</v>
      </c>
      <c r="Q1638" t="s">
        <v>8326</v>
      </c>
      <c r="R1638" t="s">
        <v>8327</v>
      </c>
      <c r="S1638" s="8">
        <f t="shared" si="227"/>
        <v>40663.08666666667</v>
      </c>
      <c r="T1638" s="8" t="str">
        <f t="shared" si="228"/>
        <v>Apr</v>
      </c>
      <c r="U1638" s="8" t="str">
        <f t="shared" si="229"/>
        <v>2011</v>
      </c>
      <c r="V1638" s="8">
        <f t="shared" si="230"/>
        <v>40706.166666666664</v>
      </c>
      <c r="W1638" s="8" t="str">
        <f t="shared" si="231"/>
        <v>Jun</v>
      </c>
      <c r="X1638" s="8" t="str">
        <f t="shared" si="232"/>
        <v>2011</v>
      </c>
      <c r="Y1638" s="7">
        <f t="shared" si="233"/>
        <v>12</v>
      </c>
    </row>
    <row r="1639" spans="1:25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6">
        <f t="shared" si="225"/>
        <v>103.8</v>
      </c>
      <c r="P1639" s="10">
        <f t="shared" si="226"/>
        <v>34.6</v>
      </c>
      <c r="Q1639" t="s">
        <v>8326</v>
      </c>
      <c r="R1639" t="s">
        <v>8327</v>
      </c>
      <c r="S1639" s="8">
        <f t="shared" si="227"/>
        <v>40122.751620370371</v>
      </c>
      <c r="T1639" s="8" t="str">
        <f t="shared" si="228"/>
        <v>Nov</v>
      </c>
      <c r="U1639" s="8" t="str">
        <f t="shared" si="229"/>
        <v>2009</v>
      </c>
      <c r="V1639" s="8">
        <f t="shared" si="230"/>
        <v>40178.98541666667</v>
      </c>
      <c r="W1639" s="8" t="str">
        <f t="shared" si="231"/>
        <v>Dec</v>
      </c>
      <c r="X1639" s="8" t="str">
        <f t="shared" si="232"/>
        <v>2009</v>
      </c>
      <c r="Y1639" s="7">
        <f t="shared" si="233"/>
        <v>25</v>
      </c>
    </row>
    <row r="1640" spans="1:25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6">
        <f t="shared" si="225"/>
        <v>105</v>
      </c>
      <c r="P1640" s="10">
        <f t="shared" si="226"/>
        <v>38.888888888888886</v>
      </c>
      <c r="Q1640" t="s">
        <v>8326</v>
      </c>
      <c r="R1640" t="s">
        <v>8327</v>
      </c>
      <c r="S1640" s="8">
        <f t="shared" si="227"/>
        <v>41288.68712962963</v>
      </c>
      <c r="T1640" s="8" t="str">
        <f t="shared" si="228"/>
        <v>Jan</v>
      </c>
      <c r="U1640" s="8" t="str">
        <f t="shared" si="229"/>
        <v>2013</v>
      </c>
      <c r="V1640" s="8">
        <f t="shared" si="230"/>
        <v>41333.892361111109</v>
      </c>
      <c r="W1640" s="8" t="str">
        <f t="shared" si="231"/>
        <v>Feb</v>
      </c>
      <c r="X1640" s="8" t="str">
        <f t="shared" si="232"/>
        <v>2013</v>
      </c>
      <c r="Y1640" s="7">
        <f t="shared" si="233"/>
        <v>14</v>
      </c>
    </row>
    <row r="1641" spans="1:25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6">
        <f t="shared" si="225"/>
        <v>100</v>
      </c>
      <c r="P1641" s="10">
        <f t="shared" si="226"/>
        <v>94.736842105263165</v>
      </c>
      <c r="Q1641" t="s">
        <v>8326</v>
      </c>
      <c r="R1641" t="s">
        <v>8327</v>
      </c>
      <c r="S1641" s="8">
        <f t="shared" si="227"/>
        <v>40941.652372685188</v>
      </c>
      <c r="T1641" s="8" t="str">
        <f t="shared" si="228"/>
        <v>Feb</v>
      </c>
      <c r="U1641" s="8" t="str">
        <f t="shared" si="229"/>
        <v>2012</v>
      </c>
      <c r="V1641" s="8">
        <f t="shared" si="230"/>
        <v>40971.652372685188</v>
      </c>
      <c r="W1641" s="8" t="str">
        <f t="shared" si="231"/>
        <v>Mar</v>
      </c>
      <c r="X1641" s="8" t="str">
        <f t="shared" si="232"/>
        <v>2012</v>
      </c>
      <c r="Y1641" s="7">
        <f t="shared" si="233"/>
        <v>30</v>
      </c>
    </row>
    <row r="1642" spans="1:25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6">
        <f t="shared" si="225"/>
        <v>169.86</v>
      </c>
      <c r="P1642" s="10">
        <f t="shared" si="226"/>
        <v>39.967058823529413</v>
      </c>
      <c r="Q1642" t="s">
        <v>8326</v>
      </c>
      <c r="R1642" t="s">
        <v>8327</v>
      </c>
      <c r="S1642" s="8">
        <f t="shared" si="227"/>
        <v>40379.23096064815</v>
      </c>
      <c r="T1642" s="8" t="str">
        <f t="shared" si="228"/>
        <v>Jul</v>
      </c>
      <c r="U1642" s="8" t="str">
        <f t="shared" si="229"/>
        <v>2010</v>
      </c>
      <c r="V1642" s="8">
        <f t="shared" si="230"/>
        <v>40393.082638888889</v>
      </c>
      <c r="W1642" s="8" t="str">
        <f t="shared" si="231"/>
        <v>Aug</v>
      </c>
      <c r="X1642" s="8" t="str">
        <f t="shared" si="232"/>
        <v>2010</v>
      </c>
      <c r="Y1642" s="7">
        <f t="shared" si="233"/>
        <v>13</v>
      </c>
    </row>
    <row r="1643" spans="1:25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6">
        <f t="shared" si="225"/>
        <v>101.4</v>
      </c>
      <c r="P1643" s="10">
        <f t="shared" si="226"/>
        <v>97.5</v>
      </c>
      <c r="Q1643" t="s">
        <v>8326</v>
      </c>
      <c r="R1643" t="s">
        <v>8347</v>
      </c>
      <c r="S1643" s="8">
        <f t="shared" si="227"/>
        <v>41962.596574074079</v>
      </c>
      <c r="T1643" s="8" t="str">
        <f t="shared" si="228"/>
        <v>Nov</v>
      </c>
      <c r="U1643" s="8" t="str">
        <f t="shared" si="229"/>
        <v>2014</v>
      </c>
      <c r="V1643" s="8">
        <f t="shared" si="230"/>
        <v>41992.596574074079</v>
      </c>
      <c r="W1643" s="8" t="str">
        <f t="shared" si="231"/>
        <v>Dec</v>
      </c>
      <c r="X1643" s="8" t="str">
        <f t="shared" si="232"/>
        <v>2014</v>
      </c>
      <c r="Y1643" s="7">
        <f t="shared" si="233"/>
        <v>30</v>
      </c>
    </row>
    <row r="1644" spans="1:25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6">
        <f t="shared" si="225"/>
        <v>100</v>
      </c>
      <c r="P1644" s="10">
        <f t="shared" si="226"/>
        <v>42.857142857142854</v>
      </c>
      <c r="Q1644" t="s">
        <v>8326</v>
      </c>
      <c r="R1644" t="s">
        <v>8347</v>
      </c>
      <c r="S1644" s="8">
        <f t="shared" si="227"/>
        <v>40688.024618055555</v>
      </c>
      <c r="T1644" s="8" t="str">
        <f t="shared" si="228"/>
        <v>May</v>
      </c>
      <c r="U1644" s="8" t="str">
        <f t="shared" si="229"/>
        <v>2011</v>
      </c>
      <c r="V1644" s="8">
        <f t="shared" si="230"/>
        <v>40708.024618055555</v>
      </c>
      <c r="W1644" s="8" t="str">
        <f t="shared" si="231"/>
        <v>Jun</v>
      </c>
      <c r="X1644" s="8" t="str">
        <f t="shared" si="232"/>
        <v>2011</v>
      </c>
      <c r="Y1644" s="7">
        <f t="shared" si="233"/>
        <v>20</v>
      </c>
    </row>
    <row r="1645" spans="1:25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6">
        <f t="shared" si="225"/>
        <v>124.70000000000002</v>
      </c>
      <c r="P1645" s="10">
        <f t="shared" si="226"/>
        <v>168.51351351351352</v>
      </c>
      <c r="Q1645" t="s">
        <v>8326</v>
      </c>
      <c r="R1645" t="s">
        <v>8347</v>
      </c>
      <c r="S1645" s="8">
        <f t="shared" si="227"/>
        <v>41146.824212962965</v>
      </c>
      <c r="T1645" s="8" t="str">
        <f t="shared" si="228"/>
        <v>Aug</v>
      </c>
      <c r="U1645" s="8" t="str">
        <f t="shared" si="229"/>
        <v>2012</v>
      </c>
      <c r="V1645" s="8">
        <f t="shared" si="230"/>
        <v>41176.824212962965</v>
      </c>
      <c r="W1645" s="8" t="str">
        <f t="shared" si="231"/>
        <v>Sep</v>
      </c>
      <c r="X1645" s="8" t="str">
        <f t="shared" si="232"/>
        <v>2012</v>
      </c>
      <c r="Y1645" s="7">
        <f t="shared" si="233"/>
        <v>30</v>
      </c>
    </row>
    <row r="1646" spans="1:25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6">
        <f t="shared" si="225"/>
        <v>109.5</v>
      </c>
      <c r="P1646" s="10">
        <f t="shared" si="226"/>
        <v>85.546875</v>
      </c>
      <c r="Q1646" t="s">
        <v>8326</v>
      </c>
      <c r="R1646" t="s">
        <v>8347</v>
      </c>
      <c r="S1646" s="8">
        <f t="shared" si="227"/>
        <v>41175.05972222222</v>
      </c>
      <c r="T1646" s="8" t="str">
        <f t="shared" si="228"/>
        <v>Sep</v>
      </c>
      <c r="U1646" s="8" t="str">
        <f t="shared" si="229"/>
        <v>2012</v>
      </c>
      <c r="V1646" s="8">
        <f t="shared" si="230"/>
        <v>41235.101388888892</v>
      </c>
      <c r="W1646" s="8" t="str">
        <f t="shared" si="231"/>
        <v>Nov</v>
      </c>
      <c r="X1646" s="8" t="str">
        <f t="shared" si="232"/>
        <v>2012</v>
      </c>
      <c r="Y1646" s="7">
        <f t="shared" si="233"/>
        <v>29</v>
      </c>
    </row>
    <row r="1647" spans="1:25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6">
        <f t="shared" si="225"/>
        <v>110.80000000000001</v>
      </c>
      <c r="P1647" s="10">
        <f t="shared" si="226"/>
        <v>554</v>
      </c>
      <c r="Q1647" t="s">
        <v>8326</v>
      </c>
      <c r="R1647" t="s">
        <v>8347</v>
      </c>
      <c r="S1647" s="8">
        <f t="shared" si="227"/>
        <v>41521.617361111108</v>
      </c>
      <c r="T1647" s="8" t="str">
        <f t="shared" si="228"/>
        <v>Sep</v>
      </c>
      <c r="U1647" s="8" t="str">
        <f t="shared" si="229"/>
        <v>2013</v>
      </c>
      <c r="V1647" s="8">
        <f t="shared" si="230"/>
        <v>41535.617361111108</v>
      </c>
      <c r="W1647" s="8" t="str">
        <f t="shared" si="231"/>
        <v>Sep</v>
      </c>
      <c r="X1647" s="8" t="str">
        <f t="shared" si="232"/>
        <v>2013</v>
      </c>
      <c r="Y1647" s="7">
        <f t="shared" si="233"/>
        <v>14</v>
      </c>
    </row>
    <row r="1648" spans="1:25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6">
        <f t="shared" si="225"/>
        <v>110.2</v>
      </c>
      <c r="P1648" s="10">
        <f t="shared" si="226"/>
        <v>26.554216867469879</v>
      </c>
      <c r="Q1648" t="s">
        <v>8326</v>
      </c>
      <c r="R1648" t="s">
        <v>8347</v>
      </c>
      <c r="S1648" s="8">
        <f t="shared" si="227"/>
        <v>41833.450266203705</v>
      </c>
      <c r="T1648" s="8" t="str">
        <f t="shared" si="228"/>
        <v>Jul</v>
      </c>
      <c r="U1648" s="8" t="str">
        <f t="shared" si="229"/>
        <v>2014</v>
      </c>
      <c r="V1648" s="8">
        <f t="shared" si="230"/>
        <v>41865.757638888892</v>
      </c>
      <c r="W1648" s="8" t="str">
        <f t="shared" si="231"/>
        <v>Aug</v>
      </c>
      <c r="X1648" s="8" t="str">
        <f t="shared" si="232"/>
        <v>2014</v>
      </c>
      <c r="Y1648" s="7">
        <f t="shared" si="233"/>
        <v>1</v>
      </c>
    </row>
    <row r="1649" spans="1:25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6">
        <f t="shared" si="225"/>
        <v>104.71999999999998</v>
      </c>
      <c r="P1649" s="10">
        <f t="shared" si="226"/>
        <v>113.82608695652173</v>
      </c>
      <c r="Q1649" t="s">
        <v>8326</v>
      </c>
      <c r="R1649" t="s">
        <v>8347</v>
      </c>
      <c r="S1649" s="8">
        <f t="shared" si="227"/>
        <v>41039.409456018519</v>
      </c>
      <c r="T1649" s="8" t="str">
        <f t="shared" si="228"/>
        <v>May</v>
      </c>
      <c r="U1649" s="8" t="str">
        <f t="shared" si="229"/>
        <v>2012</v>
      </c>
      <c r="V1649" s="8">
        <f t="shared" si="230"/>
        <v>41069.409456018519</v>
      </c>
      <c r="W1649" s="8" t="str">
        <f t="shared" si="231"/>
        <v>Jun</v>
      </c>
      <c r="X1649" s="8" t="str">
        <f t="shared" si="232"/>
        <v>2012</v>
      </c>
      <c r="Y1649" s="7">
        <f t="shared" si="233"/>
        <v>30</v>
      </c>
    </row>
    <row r="1650" spans="1:25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6">
        <f t="shared" si="225"/>
        <v>125.26086956521738</v>
      </c>
      <c r="P1650" s="10">
        <f t="shared" si="226"/>
        <v>32.011111111111113</v>
      </c>
      <c r="Q1650" t="s">
        <v>8326</v>
      </c>
      <c r="R1650" t="s">
        <v>8347</v>
      </c>
      <c r="S1650" s="8">
        <f t="shared" si="227"/>
        <v>40592.704652777778</v>
      </c>
      <c r="T1650" s="8" t="str">
        <f t="shared" si="228"/>
        <v>Feb</v>
      </c>
      <c r="U1650" s="8" t="str">
        <f t="shared" si="229"/>
        <v>2011</v>
      </c>
      <c r="V1650" s="8">
        <f t="shared" si="230"/>
        <v>40622.662986111114</v>
      </c>
      <c r="W1650" s="8" t="str">
        <f t="shared" si="231"/>
        <v>Mar</v>
      </c>
      <c r="X1650" s="8" t="str">
        <f t="shared" si="232"/>
        <v>2011</v>
      </c>
      <c r="Y1650" s="7">
        <f t="shared" si="233"/>
        <v>29</v>
      </c>
    </row>
    <row r="1651" spans="1:25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6">
        <f t="shared" si="225"/>
        <v>100.58763157894737</v>
      </c>
      <c r="P1651" s="10">
        <f t="shared" si="226"/>
        <v>47.189259259259259</v>
      </c>
      <c r="Q1651" t="s">
        <v>8326</v>
      </c>
      <c r="R1651" t="s">
        <v>8347</v>
      </c>
      <c r="S1651" s="8">
        <f t="shared" si="227"/>
        <v>41737.684664351851</v>
      </c>
      <c r="T1651" s="8" t="str">
        <f t="shared" si="228"/>
        <v>Apr</v>
      </c>
      <c r="U1651" s="8" t="str">
        <f t="shared" si="229"/>
        <v>2014</v>
      </c>
      <c r="V1651" s="8">
        <f t="shared" si="230"/>
        <v>41782.684664351851</v>
      </c>
      <c r="W1651" s="8" t="str">
        <f t="shared" si="231"/>
        <v>May</v>
      </c>
      <c r="X1651" s="8" t="str">
        <f t="shared" si="232"/>
        <v>2014</v>
      </c>
      <c r="Y1651" s="7">
        <f t="shared" si="233"/>
        <v>14</v>
      </c>
    </row>
    <row r="1652" spans="1:25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6">
        <f t="shared" si="225"/>
        <v>141.55000000000001</v>
      </c>
      <c r="P1652" s="10">
        <f t="shared" si="226"/>
        <v>88.46875</v>
      </c>
      <c r="Q1652" t="s">
        <v>8326</v>
      </c>
      <c r="R1652" t="s">
        <v>8347</v>
      </c>
      <c r="S1652" s="8">
        <f t="shared" si="227"/>
        <v>41526.435613425929</v>
      </c>
      <c r="T1652" s="8" t="str">
        <f t="shared" si="228"/>
        <v>Sep</v>
      </c>
      <c r="U1652" s="8" t="str">
        <f t="shared" si="229"/>
        <v>2013</v>
      </c>
      <c r="V1652" s="8">
        <f t="shared" si="230"/>
        <v>41556.435613425929</v>
      </c>
      <c r="W1652" s="8" t="str">
        <f t="shared" si="231"/>
        <v>Oct</v>
      </c>
      <c r="X1652" s="8" t="str">
        <f t="shared" si="232"/>
        <v>2013</v>
      </c>
      <c r="Y1652" s="7">
        <f t="shared" si="233"/>
        <v>30</v>
      </c>
    </row>
    <row r="1653" spans="1:25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6">
        <f t="shared" si="225"/>
        <v>100.75</v>
      </c>
      <c r="P1653" s="10">
        <f t="shared" si="226"/>
        <v>100.75</v>
      </c>
      <c r="Q1653" t="s">
        <v>8326</v>
      </c>
      <c r="R1653" t="s">
        <v>8347</v>
      </c>
      <c r="S1653" s="8">
        <f t="shared" si="227"/>
        <v>40625.900694444441</v>
      </c>
      <c r="T1653" s="8" t="str">
        <f t="shared" si="228"/>
        <v>Mar</v>
      </c>
      <c r="U1653" s="8" t="str">
        <f t="shared" si="229"/>
        <v>2011</v>
      </c>
      <c r="V1653" s="8">
        <f t="shared" si="230"/>
        <v>40659.290972222225</v>
      </c>
      <c r="W1653" s="8" t="str">
        <f t="shared" si="231"/>
        <v>Apr</v>
      </c>
      <c r="X1653" s="8" t="str">
        <f t="shared" si="232"/>
        <v>2011</v>
      </c>
      <c r="Y1653" s="7">
        <f t="shared" si="233"/>
        <v>2</v>
      </c>
    </row>
    <row r="1654" spans="1:25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6">
        <f t="shared" si="225"/>
        <v>100.66666666666666</v>
      </c>
      <c r="P1654" s="10">
        <f t="shared" si="226"/>
        <v>64.714285714285708</v>
      </c>
      <c r="Q1654" t="s">
        <v>8326</v>
      </c>
      <c r="R1654" t="s">
        <v>8347</v>
      </c>
      <c r="S1654" s="8">
        <f t="shared" si="227"/>
        <v>41572.492974537039</v>
      </c>
      <c r="T1654" s="8" t="str">
        <f t="shared" si="228"/>
        <v>Oct</v>
      </c>
      <c r="U1654" s="8" t="str">
        <f t="shared" si="229"/>
        <v>2013</v>
      </c>
      <c r="V1654" s="8">
        <f t="shared" si="230"/>
        <v>41602.534641203703</v>
      </c>
      <c r="W1654" s="8" t="str">
        <f t="shared" si="231"/>
        <v>Nov</v>
      </c>
      <c r="X1654" s="8" t="str">
        <f t="shared" si="232"/>
        <v>2013</v>
      </c>
      <c r="Y1654" s="7">
        <f t="shared" si="233"/>
        <v>30</v>
      </c>
    </row>
    <row r="1655" spans="1:25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6">
        <f t="shared" si="225"/>
        <v>174.2304</v>
      </c>
      <c r="P1655" s="10">
        <f t="shared" si="226"/>
        <v>51.854285714285716</v>
      </c>
      <c r="Q1655" t="s">
        <v>8326</v>
      </c>
      <c r="R1655" t="s">
        <v>8347</v>
      </c>
      <c r="S1655" s="8">
        <f t="shared" si="227"/>
        <v>40626.834444444445</v>
      </c>
      <c r="T1655" s="8" t="str">
        <f t="shared" si="228"/>
        <v>Mar</v>
      </c>
      <c r="U1655" s="8" t="str">
        <f t="shared" si="229"/>
        <v>2011</v>
      </c>
      <c r="V1655" s="8">
        <f t="shared" si="230"/>
        <v>40657.834444444445</v>
      </c>
      <c r="W1655" s="8" t="str">
        <f t="shared" si="231"/>
        <v>Apr</v>
      </c>
      <c r="X1655" s="8" t="str">
        <f t="shared" si="232"/>
        <v>2011</v>
      </c>
      <c r="Y1655" s="7">
        <f t="shared" si="233"/>
        <v>31</v>
      </c>
    </row>
    <row r="1656" spans="1:25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6">
        <f t="shared" si="225"/>
        <v>119.90909090909089</v>
      </c>
      <c r="P1656" s="10">
        <f t="shared" si="226"/>
        <v>38.794117647058826</v>
      </c>
      <c r="Q1656" t="s">
        <v>8326</v>
      </c>
      <c r="R1656" t="s">
        <v>8347</v>
      </c>
      <c r="S1656" s="8">
        <f t="shared" si="227"/>
        <v>40987.890740740739</v>
      </c>
      <c r="T1656" s="8" t="str">
        <f t="shared" si="228"/>
        <v>Mar</v>
      </c>
      <c r="U1656" s="8" t="str">
        <f t="shared" si="229"/>
        <v>2012</v>
      </c>
      <c r="V1656" s="8">
        <f t="shared" si="230"/>
        <v>41017.890740740739</v>
      </c>
      <c r="W1656" s="8" t="str">
        <f t="shared" si="231"/>
        <v>Apr</v>
      </c>
      <c r="X1656" s="8" t="str">
        <f t="shared" si="232"/>
        <v>2012</v>
      </c>
      <c r="Y1656" s="7">
        <f t="shared" si="233"/>
        <v>30</v>
      </c>
    </row>
    <row r="1657" spans="1:25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6">
        <f t="shared" si="225"/>
        <v>142.86666666666667</v>
      </c>
      <c r="P1657" s="10">
        <f t="shared" si="226"/>
        <v>44.645833333333336</v>
      </c>
      <c r="Q1657" t="s">
        <v>8326</v>
      </c>
      <c r="R1657" t="s">
        <v>8347</v>
      </c>
      <c r="S1657" s="8">
        <f t="shared" si="227"/>
        <v>40974.791898148149</v>
      </c>
      <c r="T1657" s="8" t="str">
        <f t="shared" si="228"/>
        <v>Mar</v>
      </c>
      <c r="U1657" s="8" t="str">
        <f t="shared" si="229"/>
        <v>2012</v>
      </c>
      <c r="V1657" s="8">
        <f t="shared" si="230"/>
        <v>41004.750231481477</v>
      </c>
      <c r="W1657" s="8" t="str">
        <f t="shared" si="231"/>
        <v>Apr</v>
      </c>
      <c r="X1657" s="8" t="str">
        <f t="shared" si="232"/>
        <v>2012</v>
      </c>
      <c r="Y1657" s="7">
        <f t="shared" si="233"/>
        <v>29</v>
      </c>
    </row>
    <row r="1658" spans="1:25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6">
        <f t="shared" si="225"/>
        <v>100.33493333333334</v>
      </c>
      <c r="P1658" s="10">
        <f t="shared" si="226"/>
        <v>156.77333333333334</v>
      </c>
      <c r="Q1658" t="s">
        <v>8326</v>
      </c>
      <c r="R1658" t="s">
        <v>8347</v>
      </c>
      <c r="S1658" s="8">
        <f t="shared" si="227"/>
        <v>41226.928842592592</v>
      </c>
      <c r="T1658" s="8" t="str">
        <f t="shared" si="228"/>
        <v>Nov</v>
      </c>
      <c r="U1658" s="8" t="str">
        <f t="shared" si="229"/>
        <v>2012</v>
      </c>
      <c r="V1658" s="8">
        <f t="shared" si="230"/>
        <v>41256.928842592592</v>
      </c>
      <c r="W1658" s="8" t="str">
        <f t="shared" si="231"/>
        <v>Dec</v>
      </c>
      <c r="X1658" s="8" t="str">
        <f t="shared" si="232"/>
        <v>2012</v>
      </c>
      <c r="Y1658" s="7">
        <f t="shared" si="233"/>
        <v>30</v>
      </c>
    </row>
    <row r="1659" spans="1:25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6">
        <f t="shared" si="225"/>
        <v>104.93380000000001</v>
      </c>
      <c r="P1659" s="10">
        <f t="shared" si="226"/>
        <v>118.70339366515837</v>
      </c>
      <c r="Q1659" t="s">
        <v>8326</v>
      </c>
      <c r="R1659" t="s">
        <v>8347</v>
      </c>
      <c r="S1659" s="8">
        <f t="shared" si="227"/>
        <v>41023.782037037039</v>
      </c>
      <c r="T1659" s="8" t="str">
        <f t="shared" si="228"/>
        <v>Apr</v>
      </c>
      <c r="U1659" s="8" t="str">
        <f t="shared" si="229"/>
        <v>2012</v>
      </c>
      <c r="V1659" s="8">
        <f t="shared" si="230"/>
        <v>41053.782037037039</v>
      </c>
      <c r="W1659" s="8" t="str">
        <f t="shared" si="231"/>
        <v>May</v>
      </c>
      <c r="X1659" s="8" t="str">
        <f t="shared" si="232"/>
        <v>2012</v>
      </c>
      <c r="Y1659" s="7">
        <f t="shared" si="233"/>
        <v>30</v>
      </c>
    </row>
    <row r="1660" spans="1:25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6">
        <f t="shared" si="225"/>
        <v>132.23333333333335</v>
      </c>
      <c r="P1660" s="10">
        <f t="shared" si="226"/>
        <v>74.149532710280369</v>
      </c>
      <c r="Q1660" t="s">
        <v>8326</v>
      </c>
      <c r="R1660" t="s">
        <v>8347</v>
      </c>
      <c r="S1660" s="8">
        <f t="shared" si="227"/>
        <v>41223.22184027778</v>
      </c>
      <c r="T1660" s="8" t="str">
        <f t="shared" si="228"/>
        <v>Nov</v>
      </c>
      <c r="U1660" s="8" t="str">
        <f t="shared" si="229"/>
        <v>2012</v>
      </c>
      <c r="V1660" s="8">
        <f t="shared" si="230"/>
        <v>41261.597222222219</v>
      </c>
      <c r="W1660" s="8" t="str">
        <f t="shared" si="231"/>
        <v>Dec</v>
      </c>
      <c r="X1660" s="8" t="str">
        <f t="shared" si="232"/>
        <v>2012</v>
      </c>
      <c r="Y1660" s="7">
        <f t="shared" si="233"/>
        <v>7</v>
      </c>
    </row>
    <row r="1661" spans="1:25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6">
        <f t="shared" si="225"/>
        <v>112.79999999999998</v>
      </c>
      <c r="P1661" s="10">
        <f t="shared" si="226"/>
        <v>12.533333333333333</v>
      </c>
      <c r="Q1661" t="s">
        <v>8326</v>
      </c>
      <c r="R1661" t="s">
        <v>8347</v>
      </c>
      <c r="S1661" s="8">
        <f t="shared" si="227"/>
        <v>41596.913437499999</v>
      </c>
      <c r="T1661" s="8" t="str">
        <f t="shared" si="228"/>
        <v>Nov</v>
      </c>
      <c r="U1661" s="8" t="str">
        <f t="shared" si="229"/>
        <v>2013</v>
      </c>
      <c r="V1661" s="8">
        <f t="shared" si="230"/>
        <v>41625.5</v>
      </c>
      <c r="W1661" s="8" t="str">
        <f t="shared" si="231"/>
        <v>Dec</v>
      </c>
      <c r="X1661" s="8" t="str">
        <f t="shared" si="232"/>
        <v>2013</v>
      </c>
      <c r="Y1661" s="7">
        <f t="shared" si="233"/>
        <v>28</v>
      </c>
    </row>
    <row r="1662" spans="1:25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6">
        <f t="shared" si="225"/>
        <v>1253.75</v>
      </c>
      <c r="P1662" s="10">
        <f t="shared" si="226"/>
        <v>27.861111111111111</v>
      </c>
      <c r="Q1662" t="s">
        <v>8326</v>
      </c>
      <c r="R1662" t="s">
        <v>8347</v>
      </c>
      <c r="S1662" s="8">
        <f t="shared" si="227"/>
        <v>42459.693865740745</v>
      </c>
      <c r="T1662" s="8" t="str">
        <f t="shared" si="228"/>
        <v>Mar</v>
      </c>
      <c r="U1662" s="8" t="str">
        <f t="shared" si="229"/>
        <v>2016</v>
      </c>
      <c r="V1662" s="8">
        <f t="shared" si="230"/>
        <v>42490.915972222225</v>
      </c>
      <c r="W1662" s="8" t="str">
        <f t="shared" si="231"/>
        <v>Apr</v>
      </c>
      <c r="X1662" s="8" t="str">
        <f t="shared" si="232"/>
        <v>2016</v>
      </c>
      <c r="Y1662" s="7">
        <f t="shared" si="233"/>
        <v>31</v>
      </c>
    </row>
    <row r="1663" spans="1:25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6">
        <f t="shared" si="225"/>
        <v>102.50632911392405</v>
      </c>
      <c r="P1663" s="10">
        <f t="shared" si="226"/>
        <v>80.178217821782184</v>
      </c>
      <c r="Q1663" t="s">
        <v>8326</v>
      </c>
      <c r="R1663" t="s">
        <v>8347</v>
      </c>
      <c r="S1663" s="8">
        <f t="shared" si="227"/>
        <v>42343.998043981483</v>
      </c>
      <c r="T1663" s="8" t="str">
        <f t="shared" si="228"/>
        <v>Dec</v>
      </c>
      <c r="U1663" s="8" t="str">
        <f t="shared" si="229"/>
        <v>2015</v>
      </c>
      <c r="V1663" s="8">
        <f t="shared" si="230"/>
        <v>42386.875</v>
      </c>
      <c r="W1663" s="8" t="str">
        <f t="shared" si="231"/>
        <v>Jan</v>
      </c>
      <c r="X1663" s="8" t="str">
        <f t="shared" si="232"/>
        <v>2016</v>
      </c>
      <c r="Y1663" s="7">
        <f t="shared" si="233"/>
        <v>11</v>
      </c>
    </row>
    <row r="1664" spans="1:25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6">
        <f t="shared" si="225"/>
        <v>102.6375</v>
      </c>
      <c r="P1664" s="10">
        <f t="shared" si="226"/>
        <v>132.43548387096774</v>
      </c>
      <c r="Q1664" t="s">
        <v>8326</v>
      </c>
      <c r="R1664" t="s">
        <v>8347</v>
      </c>
      <c r="S1664" s="8">
        <f t="shared" si="227"/>
        <v>40848.198333333334</v>
      </c>
      <c r="T1664" s="8" t="str">
        <f t="shared" si="228"/>
        <v>Nov</v>
      </c>
      <c r="U1664" s="8" t="str">
        <f t="shared" si="229"/>
        <v>2011</v>
      </c>
      <c r="V1664" s="8">
        <f t="shared" si="230"/>
        <v>40908.239999999998</v>
      </c>
      <c r="W1664" s="8" t="str">
        <f t="shared" si="231"/>
        <v>Dec</v>
      </c>
      <c r="X1664" s="8" t="str">
        <f t="shared" si="232"/>
        <v>2011</v>
      </c>
      <c r="Y1664" s="7">
        <f t="shared" si="233"/>
        <v>29</v>
      </c>
    </row>
    <row r="1665" spans="1:25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6">
        <f t="shared" si="225"/>
        <v>108</v>
      </c>
      <c r="P1665" s="10">
        <f t="shared" si="226"/>
        <v>33.75</v>
      </c>
      <c r="Q1665" t="s">
        <v>8326</v>
      </c>
      <c r="R1665" t="s">
        <v>8347</v>
      </c>
      <c r="S1665" s="8">
        <f t="shared" si="227"/>
        <v>42006.02207175926</v>
      </c>
      <c r="T1665" s="8" t="str">
        <f t="shared" si="228"/>
        <v>Jan</v>
      </c>
      <c r="U1665" s="8" t="str">
        <f t="shared" si="229"/>
        <v>2015</v>
      </c>
      <c r="V1665" s="8">
        <f t="shared" si="230"/>
        <v>42036.02207175926</v>
      </c>
      <c r="W1665" s="8" t="str">
        <f t="shared" si="231"/>
        <v>Feb</v>
      </c>
      <c r="X1665" s="8" t="str">
        <f t="shared" si="232"/>
        <v>2015</v>
      </c>
      <c r="Y1665" s="7">
        <f t="shared" si="233"/>
        <v>30</v>
      </c>
    </row>
    <row r="1666" spans="1:25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6">
        <f t="shared" si="225"/>
        <v>122.40879999999999</v>
      </c>
      <c r="P1666" s="10">
        <f t="shared" si="226"/>
        <v>34.384494382022467</v>
      </c>
      <c r="Q1666" t="s">
        <v>8326</v>
      </c>
      <c r="R1666" t="s">
        <v>8347</v>
      </c>
      <c r="S1666" s="8">
        <f t="shared" si="227"/>
        <v>40939.761782407404</v>
      </c>
      <c r="T1666" s="8" t="str">
        <f t="shared" si="228"/>
        <v>Jan</v>
      </c>
      <c r="U1666" s="8" t="str">
        <f t="shared" si="229"/>
        <v>2012</v>
      </c>
      <c r="V1666" s="8">
        <f t="shared" si="230"/>
        <v>40984.165972222225</v>
      </c>
      <c r="W1666" s="8" t="str">
        <f t="shared" si="231"/>
        <v>Mar</v>
      </c>
      <c r="X1666" s="8" t="str">
        <f t="shared" si="232"/>
        <v>2012</v>
      </c>
      <c r="Y1666" s="7">
        <f t="shared" si="233"/>
        <v>13</v>
      </c>
    </row>
    <row r="1667" spans="1:25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6">
        <f t="shared" ref="O1667:O1730" si="234">E1667/D1667*100</f>
        <v>119.45714285714286</v>
      </c>
      <c r="P1667" s="10">
        <f t="shared" ref="P1667:P1730" si="235">IFERROR(E1667/L1667,0)</f>
        <v>44.956989247311824</v>
      </c>
      <c r="Q1667" t="s">
        <v>8326</v>
      </c>
      <c r="R1667" t="s">
        <v>8347</v>
      </c>
      <c r="S1667" s="8">
        <f t="shared" ref="S1667:S1730" si="236">(((J1667/60)/60)/24)+DATE(1970,1,1)</f>
        <v>40564.649456018517</v>
      </c>
      <c r="T1667" s="8" t="str">
        <f t="shared" ref="T1667:T1730" si="237">TEXT(S1667,"MMM")</f>
        <v>Jan</v>
      </c>
      <c r="U1667" s="8" t="str">
        <f t="shared" ref="U1667:U1730" si="238">TEXT(S1667,"YYYY")</f>
        <v>2011</v>
      </c>
      <c r="V1667" s="8">
        <f t="shared" ref="V1667:V1730" si="239">(((I1667/60)/60)/24)+DATE(1970,1,1)</f>
        <v>40596.125</v>
      </c>
      <c r="W1667" s="8" t="str">
        <f t="shared" ref="W1667:W1730" si="240">TEXT(V1667,"MMM")</f>
        <v>Feb</v>
      </c>
      <c r="X1667" s="8" t="str">
        <f t="shared" ref="X1667:X1730" si="241">TEXT(V1667,"YYYY")</f>
        <v>2011</v>
      </c>
      <c r="Y1667" s="7">
        <f t="shared" ref="Y1667:Y1730" si="242">DAY(V1667-S1667)</f>
        <v>31</v>
      </c>
    </row>
    <row r="1668" spans="1:25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6">
        <f t="shared" si="234"/>
        <v>160.88</v>
      </c>
      <c r="P1668" s="10">
        <f t="shared" si="235"/>
        <v>41.04081632653061</v>
      </c>
      <c r="Q1668" t="s">
        <v>8326</v>
      </c>
      <c r="R1668" t="s">
        <v>8347</v>
      </c>
      <c r="S1668" s="8">
        <f t="shared" si="236"/>
        <v>41331.253159722226</v>
      </c>
      <c r="T1668" s="8" t="str">
        <f t="shared" si="237"/>
        <v>Feb</v>
      </c>
      <c r="U1668" s="8" t="str">
        <f t="shared" si="238"/>
        <v>2013</v>
      </c>
      <c r="V1668" s="8">
        <f t="shared" si="239"/>
        <v>41361.211493055554</v>
      </c>
      <c r="W1668" s="8" t="str">
        <f t="shared" si="240"/>
        <v>Mar</v>
      </c>
      <c r="X1668" s="8" t="str">
        <f t="shared" si="241"/>
        <v>2013</v>
      </c>
      <c r="Y1668" s="7">
        <f t="shared" si="242"/>
        <v>29</v>
      </c>
    </row>
    <row r="1669" spans="1:25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6">
        <f t="shared" si="234"/>
        <v>126.85294117647059</v>
      </c>
      <c r="P1669" s="10">
        <f t="shared" si="235"/>
        <v>52.597560975609753</v>
      </c>
      <c r="Q1669" t="s">
        <v>8326</v>
      </c>
      <c r="R1669" t="s">
        <v>8347</v>
      </c>
      <c r="S1669" s="8">
        <f t="shared" si="236"/>
        <v>41682.0705787037</v>
      </c>
      <c r="T1669" s="8" t="str">
        <f t="shared" si="237"/>
        <v>Feb</v>
      </c>
      <c r="U1669" s="8" t="str">
        <f t="shared" si="238"/>
        <v>2014</v>
      </c>
      <c r="V1669" s="8">
        <f t="shared" si="239"/>
        <v>41709.290972222225</v>
      </c>
      <c r="W1669" s="8" t="str">
        <f t="shared" si="240"/>
        <v>Mar</v>
      </c>
      <c r="X1669" s="8" t="str">
        <f t="shared" si="241"/>
        <v>2014</v>
      </c>
      <c r="Y1669" s="7">
        <f t="shared" si="242"/>
        <v>27</v>
      </c>
    </row>
    <row r="1670" spans="1:25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6">
        <f t="shared" si="234"/>
        <v>102.6375</v>
      </c>
      <c r="P1670" s="10">
        <f t="shared" si="235"/>
        <v>70.784482758620683</v>
      </c>
      <c r="Q1670" t="s">
        <v>8326</v>
      </c>
      <c r="R1670" t="s">
        <v>8347</v>
      </c>
      <c r="S1670" s="8">
        <f t="shared" si="236"/>
        <v>40845.14975694444</v>
      </c>
      <c r="T1670" s="8" t="str">
        <f t="shared" si="237"/>
        <v>Oct</v>
      </c>
      <c r="U1670" s="8" t="str">
        <f t="shared" si="238"/>
        <v>2011</v>
      </c>
      <c r="V1670" s="8">
        <f t="shared" si="239"/>
        <v>40875.191423611112</v>
      </c>
      <c r="W1670" s="8" t="str">
        <f t="shared" si="240"/>
        <v>Nov</v>
      </c>
      <c r="X1670" s="8" t="str">
        <f t="shared" si="241"/>
        <v>2011</v>
      </c>
      <c r="Y1670" s="7">
        <f t="shared" si="242"/>
        <v>30</v>
      </c>
    </row>
    <row r="1671" spans="1:25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6">
        <f t="shared" si="234"/>
        <v>139.75</v>
      </c>
      <c r="P1671" s="10">
        <f t="shared" si="235"/>
        <v>53.75</v>
      </c>
      <c r="Q1671" t="s">
        <v>8326</v>
      </c>
      <c r="R1671" t="s">
        <v>8347</v>
      </c>
      <c r="S1671" s="8">
        <f t="shared" si="236"/>
        <v>42461.885138888887</v>
      </c>
      <c r="T1671" s="8" t="str">
        <f t="shared" si="237"/>
        <v>Apr</v>
      </c>
      <c r="U1671" s="8" t="str">
        <f t="shared" si="238"/>
        <v>2016</v>
      </c>
      <c r="V1671" s="8">
        <f t="shared" si="239"/>
        <v>42521.885138888887</v>
      </c>
      <c r="W1671" s="8" t="str">
        <f t="shared" si="240"/>
        <v>May</v>
      </c>
      <c r="X1671" s="8" t="str">
        <f t="shared" si="241"/>
        <v>2016</v>
      </c>
      <c r="Y1671" s="7">
        <f t="shared" si="242"/>
        <v>29</v>
      </c>
    </row>
    <row r="1672" spans="1:25" ht="4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6">
        <f t="shared" si="234"/>
        <v>102.60000000000001</v>
      </c>
      <c r="P1672" s="10">
        <f t="shared" si="235"/>
        <v>44.608695652173914</v>
      </c>
      <c r="Q1672" t="s">
        <v>8326</v>
      </c>
      <c r="R1672" t="s">
        <v>8347</v>
      </c>
      <c r="S1672" s="8">
        <f t="shared" si="236"/>
        <v>40313.930543981485</v>
      </c>
      <c r="T1672" s="8" t="str">
        <f t="shared" si="237"/>
        <v>May</v>
      </c>
      <c r="U1672" s="8" t="str">
        <f t="shared" si="238"/>
        <v>2010</v>
      </c>
      <c r="V1672" s="8">
        <f t="shared" si="239"/>
        <v>40364.166666666664</v>
      </c>
      <c r="W1672" s="8" t="str">
        <f t="shared" si="240"/>
        <v>Jul</v>
      </c>
      <c r="X1672" s="8" t="str">
        <f t="shared" si="241"/>
        <v>2010</v>
      </c>
      <c r="Y1672" s="7">
        <f t="shared" si="242"/>
        <v>19</v>
      </c>
    </row>
    <row r="1673" spans="1:25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6">
        <f t="shared" si="234"/>
        <v>100.67349999999999</v>
      </c>
      <c r="P1673" s="10">
        <f t="shared" si="235"/>
        <v>26.148961038961041</v>
      </c>
      <c r="Q1673" t="s">
        <v>8326</v>
      </c>
      <c r="R1673" t="s">
        <v>8347</v>
      </c>
      <c r="S1673" s="8">
        <f t="shared" si="236"/>
        <v>42553.54414351852</v>
      </c>
      <c r="T1673" s="8" t="str">
        <f t="shared" si="237"/>
        <v>Jul</v>
      </c>
      <c r="U1673" s="8" t="str">
        <f t="shared" si="238"/>
        <v>2016</v>
      </c>
      <c r="V1673" s="8">
        <f t="shared" si="239"/>
        <v>42583.54414351852</v>
      </c>
      <c r="W1673" s="8" t="str">
        <f t="shared" si="240"/>
        <v>Aug</v>
      </c>
      <c r="X1673" s="8" t="str">
        <f t="shared" si="241"/>
        <v>2016</v>
      </c>
      <c r="Y1673" s="7">
        <f t="shared" si="242"/>
        <v>30</v>
      </c>
    </row>
    <row r="1674" spans="1:25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6">
        <f t="shared" si="234"/>
        <v>112.94117647058823</v>
      </c>
      <c r="P1674" s="10">
        <f t="shared" si="235"/>
        <v>39.183673469387756</v>
      </c>
      <c r="Q1674" t="s">
        <v>8326</v>
      </c>
      <c r="R1674" t="s">
        <v>8347</v>
      </c>
      <c r="S1674" s="8">
        <f t="shared" si="236"/>
        <v>41034.656597222223</v>
      </c>
      <c r="T1674" s="8" t="str">
        <f t="shared" si="237"/>
        <v>May</v>
      </c>
      <c r="U1674" s="8" t="str">
        <f t="shared" si="238"/>
        <v>2012</v>
      </c>
      <c r="V1674" s="8">
        <f t="shared" si="239"/>
        <v>41064.656597222223</v>
      </c>
      <c r="W1674" s="8" t="str">
        <f t="shared" si="240"/>
        <v>Jun</v>
      </c>
      <c r="X1674" s="8" t="str">
        <f t="shared" si="241"/>
        <v>2012</v>
      </c>
      <c r="Y1674" s="7">
        <f t="shared" si="242"/>
        <v>30</v>
      </c>
    </row>
    <row r="1675" spans="1:25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6">
        <f t="shared" si="234"/>
        <v>128.09523809523807</v>
      </c>
      <c r="P1675" s="10">
        <f t="shared" si="235"/>
        <v>45.593220338983052</v>
      </c>
      <c r="Q1675" t="s">
        <v>8326</v>
      </c>
      <c r="R1675" t="s">
        <v>8347</v>
      </c>
      <c r="S1675" s="8">
        <f t="shared" si="236"/>
        <v>42039.878379629634</v>
      </c>
      <c r="T1675" s="8" t="str">
        <f t="shared" si="237"/>
        <v>Feb</v>
      </c>
      <c r="U1675" s="8" t="str">
        <f t="shared" si="238"/>
        <v>2015</v>
      </c>
      <c r="V1675" s="8">
        <f t="shared" si="239"/>
        <v>42069.878379629634</v>
      </c>
      <c r="W1675" s="8" t="str">
        <f t="shared" si="240"/>
        <v>Mar</v>
      </c>
      <c r="X1675" s="8" t="str">
        <f t="shared" si="241"/>
        <v>2015</v>
      </c>
      <c r="Y1675" s="7">
        <f t="shared" si="242"/>
        <v>30</v>
      </c>
    </row>
    <row r="1676" spans="1:25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6">
        <f t="shared" si="234"/>
        <v>201.7</v>
      </c>
      <c r="P1676" s="10">
        <f t="shared" si="235"/>
        <v>89.247787610619469</v>
      </c>
      <c r="Q1676" t="s">
        <v>8326</v>
      </c>
      <c r="R1676" t="s">
        <v>8347</v>
      </c>
      <c r="S1676" s="8">
        <f t="shared" si="236"/>
        <v>42569.605393518519</v>
      </c>
      <c r="T1676" s="8" t="str">
        <f t="shared" si="237"/>
        <v>Jul</v>
      </c>
      <c r="U1676" s="8" t="str">
        <f t="shared" si="238"/>
        <v>2016</v>
      </c>
      <c r="V1676" s="8">
        <f t="shared" si="239"/>
        <v>42600.290972222225</v>
      </c>
      <c r="W1676" s="8" t="str">
        <f t="shared" si="240"/>
        <v>Aug</v>
      </c>
      <c r="X1676" s="8" t="str">
        <f t="shared" si="241"/>
        <v>2016</v>
      </c>
      <c r="Y1676" s="7">
        <f t="shared" si="242"/>
        <v>30</v>
      </c>
    </row>
    <row r="1677" spans="1:25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6">
        <f t="shared" si="234"/>
        <v>137.416</v>
      </c>
      <c r="P1677" s="10">
        <f t="shared" si="235"/>
        <v>40.416470588235299</v>
      </c>
      <c r="Q1677" t="s">
        <v>8326</v>
      </c>
      <c r="R1677" t="s">
        <v>8347</v>
      </c>
      <c r="S1677" s="8">
        <f t="shared" si="236"/>
        <v>40802.733101851853</v>
      </c>
      <c r="T1677" s="8" t="str">
        <f t="shared" si="237"/>
        <v>Sep</v>
      </c>
      <c r="U1677" s="8" t="str">
        <f t="shared" si="238"/>
        <v>2011</v>
      </c>
      <c r="V1677" s="8">
        <f t="shared" si="239"/>
        <v>40832.918749999997</v>
      </c>
      <c r="W1677" s="8" t="str">
        <f t="shared" si="240"/>
        <v>Oct</v>
      </c>
      <c r="X1677" s="8" t="str">
        <f t="shared" si="241"/>
        <v>2011</v>
      </c>
      <c r="Y1677" s="7">
        <f t="shared" si="242"/>
        <v>30</v>
      </c>
    </row>
    <row r="1678" spans="1:25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6">
        <f t="shared" si="234"/>
        <v>115.33333333333333</v>
      </c>
      <c r="P1678" s="10">
        <f t="shared" si="235"/>
        <v>82.38095238095238</v>
      </c>
      <c r="Q1678" t="s">
        <v>8326</v>
      </c>
      <c r="R1678" t="s">
        <v>8347</v>
      </c>
      <c r="S1678" s="8">
        <f t="shared" si="236"/>
        <v>40973.72623842593</v>
      </c>
      <c r="T1678" s="8" t="str">
        <f t="shared" si="237"/>
        <v>Mar</v>
      </c>
      <c r="U1678" s="8" t="str">
        <f t="shared" si="238"/>
        <v>2012</v>
      </c>
      <c r="V1678" s="8">
        <f t="shared" si="239"/>
        <v>41020.165972222225</v>
      </c>
      <c r="W1678" s="8" t="str">
        <f t="shared" si="240"/>
        <v>Apr</v>
      </c>
      <c r="X1678" s="8" t="str">
        <f t="shared" si="241"/>
        <v>2012</v>
      </c>
      <c r="Y1678" s="7">
        <f t="shared" si="242"/>
        <v>15</v>
      </c>
    </row>
    <row r="1679" spans="1:25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6">
        <f t="shared" si="234"/>
        <v>111.66666666666667</v>
      </c>
      <c r="P1679" s="10">
        <f t="shared" si="235"/>
        <v>159.52380952380952</v>
      </c>
      <c r="Q1679" t="s">
        <v>8326</v>
      </c>
      <c r="R1679" t="s">
        <v>8347</v>
      </c>
      <c r="S1679" s="8">
        <f t="shared" si="236"/>
        <v>42416.407129629632</v>
      </c>
      <c r="T1679" s="8" t="str">
        <f t="shared" si="237"/>
        <v>Feb</v>
      </c>
      <c r="U1679" s="8" t="str">
        <f t="shared" si="238"/>
        <v>2016</v>
      </c>
      <c r="V1679" s="8">
        <f t="shared" si="239"/>
        <v>42476.249305555553</v>
      </c>
      <c r="W1679" s="8" t="str">
        <f t="shared" si="240"/>
        <v>Apr</v>
      </c>
      <c r="X1679" s="8" t="str">
        <f t="shared" si="241"/>
        <v>2016</v>
      </c>
      <c r="Y1679" s="7">
        <f t="shared" si="242"/>
        <v>28</v>
      </c>
    </row>
    <row r="1680" spans="1:25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6">
        <f t="shared" si="234"/>
        <v>118.39999999999999</v>
      </c>
      <c r="P1680" s="10">
        <f t="shared" si="235"/>
        <v>36.244897959183675</v>
      </c>
      <c r="Q1680" t="s">
        <v>8326</v>
      </c>
      <c r="R1680" t="s">
        <v>8347</v>
      </c>
      <c r="S1680" s="8">
        <f t="shared" si="236"/>
        <v>41662.854988425926</v>
      </c>
      <c r="T1680" s="8" t="str">
        <f t="shared" si="237"/>
        <v>Jan</v>
      </c>
      <c r="U1680" s="8" t="str">
        <f t="shared" si="238"/>
        <v>2014</v>
      </c>
      <c r="V1680" s="8">
        <f t="shared" si="239"/>
        <v>41676.854988425926</v>
      </c>
      <c r="W1680" s="8" t="str">
        <f t="shared" si="240"/>
        <v>Feb</v>
      </c>
      <c r="X1680" s="8" t="str">
        <f t="shared" si="241"/>
        <v>2014</v>
      </c>
      <c r="Y1680" s="7">
        <f t="shared" si="242"/>
        <v>14</v>
      </c>
    </row>
    <row r="1681" spans="1:25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6">
        <f t="shared" si="234"/>
        <v>175</v>
      </c>
      <c r="P1681" s="10">
        <f t="shared" si="235"/>
        <v>62.5</v>
      </c>
      <c r="Q1681" t="s">
        <v>8326</v>
      </c>
      <c r="R1681" t="s">
        <v>8347</v>
      </c>
      <c r="S1681" s="8">
        <f t="shared" si="236"/>
        <v>40723.068807870368</v>
      </c>
      <c r="T1681" s="8" t="str">
        <f t="shared" si="237"/>
        <v>Jun</v>
      </c>
      <c r="U1681" s="8" t="str">
        <f t="shared" si="238"/>
        <v>2011</v>
      </c>
      <c r="V1681" s="8">
        <f t="shared" si="239"/>
        <v>40746.068807870368</v>
      </c>
      <c r="W1681" s="8" t="str">
        <f t="shared" si="240"/>
        <v>Jul</v>
      </c>
      <c r="X1681" s="8" t="str">
        <f t="shared" si="241"/>
        <v>2011</v>
      </c>
      <c r="Y1681" s="7">
        <f t="shared" si="242"/>
        <v>23</v>
      </c>
    </row>
    <row r="1682" spans="1:25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6">
        <f t="shared" si="234"/>
        <v>117.5</v>
      </c>
      <c r="P1682" s="10">
        <f t="shared" si="235"/>
        <v>47</v>
      </c>
      <c r="Q1682" t="s">
        <v>8326</v>
      </c>
      <c r="R1682" t="s">
        <v>8347</v>
      </c>
      <c r="S1682" s="8">
        <f t="shared" si="236"/>
        <v>41802.757719907408</v>
      </c>
      <c r="T1682" s="8" t="str">
        <f t="shared" si="237"/>
        <v>Jun</v>
      </c>
      <c r="U1682" s="8" t="str">
        <f t="shared" si="238"/>
        <v>2014</v>
      </c>
      <c r="V1682" s="8">
        <f t="shared" si="239"/>
        <v>41832.757719907408</v>
      </c>
      <c r="W1682" s="8" t="str">
        <f t="shared" si="240"/>
        <v>Jul</v>
      </c>
      <c r="X1682" s="8" t="str">
        <f t="shared" si="241"/>
        <v>2014</v>
      </c>
      <c r="Y1682" s="7">
        <f t="shared" si="242"/>
        <v>30</v>
      </c>
    </row>
    <row r="1683" spans="1:25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6">
        <f t="shared" si="234"/>
        <v>101.42212307692309</v>
      </c>
      <c r="P1683" s="10">
        <f t="shared" si="235"/>
        <v>74.575090497737563</v>
      </c>
      <c r="Q1683" t="s">
        <v>8326</v>
      </c>
      <c r="R1683" t="s">
        <v>8348</v>
      </c>
      <c r="S1683" s="8">
        <f t="shared" si="236"/>
        <v>42774.121342592596</v>
      </c>
      <c r="T1683" s="8" t="str">
        <f t="shared" si="237"/>
        <v>Feb</v>
      </c>
      <c r="U1683" s="8" t="str">
        <f t="shared" si="238"/>
        <v>2017</v>
      </c>
      <c r="V1683" s="8">
        <f t="shared" si="239"/>
        <v>42823.083333333328</v>
      </c>
      <c r="W1683" s="8" t="str">
        <f t="shared" si="240"/>
        <v>Mar</v>
      </c>
      <c r="X1683" s="8" t="str">
        <f t="shared" si="241"/>
        <v>2017</v>
      </c>
      <c r="Y1683" s="7">
        <f t="shared" si="242"/>
        <v>17</v>
      </c>
    </row>
    <row r="1684" spans="1:25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6">
        <f t="shared" si="234"/>
        <v>0</v>
      </c>
      <c r="P1684" s="10">
        <f t="shared" si="235"/>
        <v>0</v>
      </c>
      <c r="Q1684" t="s">
        <v>8326</v>
      </c>
      <c r="R1684" t="s">
        <v>8348</v>
      </c>
      <c r="S1684" s="8">
        <f t="shared" si="236"/>
        <v>42779.21365740741</v>
      </c>
      <c r="T1684" s="8" t="str">
        <f t="shared" si="237"/>
        <v>Feb</v>
      </c>
      <c r="U1684" s="8" t="str">
        <f t="shared" si="238"/>
        <v>2017</v>
      </c>
      <c r="V1684" s="8">
        <f t="shared" si="239"/>
        <v>42839.171990740739</v>
      </c>
      <c r="W1684" s="8" t="str">
        <f t="shared" si="240"/>
        <v>Apr</v>
      </c>
      <c r="X1684" s="8" t="str">
        <f t="shared" si="241"/>
        <v>2017</v>
      </c>
      <c r="Y1684" s="7">
        <f t="shared" si="242"/>
        <v>28</v>
      </c>
    </row>
    <row r="1685" spans="1:25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6">
        <f t="shared" si="234"/>
        <v>21.714285714285715</v>
      </c>
      <c r="P1685" s="10">
        <f t="shared" si="235"/>
        <v>76</v>
      </c>
      <c r="Q1685" t="s">
        <v>8326</v>
      </c>
      <c r="R1685" t="s">
        <v>8348</v>
      </c>
      <c r="S1685" s="8">
        <f t="shared" si="236"/>
        <v>42808.781689814816</v>
      </c>
      <c r="T1685" s="8" t="str">
        <f t="shared" si="237"/>
        <v>Mar</v>
      </c>
      <c r="U1685" s="8" t="str">
        <f t="shared" si="238"/>
        <v>2017</v>
      </c>
      <c r="V1685" s="8">
        <f t="shared" si="239"/>
        <v>42832.781689814816</v>
      </c>
      <c r="W1685" s="8" t="str">
        <f t="shared" si="240"/>
        <v>Apr</v>
      </c>
      <c r="X1685" s="8" t="str">
        <f t="shared" si="241"/>
        <v>2017</v>
      </c>
      <c r="Y1685" s="7">
        <f t="shared" si="242"/>
        <v>24</v>
      </c>
    </row>
    <row r="1686" spans="1:25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6">
        <f t="shared" si="234"/>
        <v>109.125</v>
      </c>
      <c r="P1686" s="10">
        <f t="shared" si="235"/>
        <v>86.43564356435644</v>
      </c>
      <c r="Q1686" t="s">
        <v>8326</v>
      </c>
      <c r="R1686" t="s">
        <v>8348</v>
      </c>
      <c r="S1686" s="8">
        <f t="shared" si="236"/>
        <v>42783.815289351856</v>
      </c>
      <c r="T1686" s="8" t="str">
        <f t="shared" si="237"/>
        <v>Feb</v>
      </c>
      <c r="U1686" s="8" t="str">
        <f t="shared" si="238"/>
        <v>2017</v>
      </c>
      <c r="V1686" s="8">
        <f t="shared" si="239"/>
        <v>42811.773622685185</v>
      </c>
      <c r="W1686" s="8" t="str">
        <f t="shared" si="240"/>
        <v>Mar</v>
      </c>
      <c r="X1686" s="8" t="str">
        <f t="shared" si="241"/>
        <v>2017</v>
      </c>
      <c r="Y1686" s="7">
        <f t="shared" si="242"/>
        <v>27</v>
      </c>
    </row>
    <row r="1687" spans="1:25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6">
        <f t="shared" si="234"/>
        <v>102.85714285714285</v>
      </c>
      <c r="P1687" s="10">
        <f t="shared" si="235"/>
        <v>24</v>
      </c>
      <c r="Q1687" t="s">
        <v>8326</v>
      </c>
      <c r="R1687" t="s">
        <v>8348</v>
      </c>
      <c r="S1687" s="8">
        <f t="shared" si="236"/>
        <v>42788.2502662037</v>
      </c>
      <c r="T1687" s="8" t="str">
        <f t="shared" si="237"/>
        <v>Feb</v>
      </c>
      <c r="U1687" s="8" t="str">
        <f t="shared" si="238"/>
        <v>2017</v>
      </c>
      <c r="V1687" s="8">
        <f t="shared" si="239"/>
        <v>42818.208599537036</v>
      </c>
      <c r="W1687" s="8" t="str">
        <f t="shared" si="240"/>
        <v>Mar</v>
      </c>
      <c r="X1687" s="8" t="str">
        <f t="shared" si="241"/>
        <v>2017</v>
      </c>
      <c r="Y1687" s="7">
        <f t="shared" si="242"/>
        <v>29</v>
      </c>
    </row>
    <row r="1688" spans="1:25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6">
        <f t="shared" si="234"/>
        <v>0.36</v>
      </c>
      <c r="P1688" s="10">
        <f t="shared" si="235"/>
        <v>18</v>
      </c>
      <c r="Q1688" t="s">
        <v>8326</v>
      </c>
      <c r="R1688" t="s">
        <v>8348</v>
      </c>
      <c r="S1688" s="8">
        <f t="shared" si="236"/>
        <v>42792.843969907408</v>
      </c>
      <c r="T1688" s="8" t="str">
        <f t="shared" si="237"/>
        <v>Feb</v>
      </c>
      <c r="U1688" s="8" t="str">
        <f t="shared" si="238"/>
        <v>2017</v>
      </c>
      <c r="V1688" s="8">
        <f t="shared" si="239"/>
        <v>42852.802303240736</v>
      </c>
      <c r="W1688" s="8" t="str">
        <f t="shared" si="240"/>
        <v>Apr</v>
      </c>
      <c r="X1688" s="8" t="str">
        <f t="shared" si="241"/>
        <v>2017</v>
      </c>
      <c r="Y1688" s="7">
        <f t="shared" si="242"/>
        <v>28</v>
      </c>
    </row>
    <row r="1689" spans="1:25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6">
        <f t="shared" si="234"/>
        <v>31.25</v>
      </c>
      <c r="P1689" s="10">
        <f t="shared" si="235"/>
        <v>80.128205128205124</v>
      </c>
      <c r="Q1689" t="s">
        <v>8326</v>
      </c>
      <c r="R1689" t="s">
        <v>8348</v>
      </c>
      <c r="S1689" s="8">
        <f t="shared" si="236"/>
        <v>42802.046817129631</v>
      </c>
      <c r="T1689" s="8" t="str">
        <f t="shared" si="237"/>
        <v>Mar</v>
      </c>
      <c r="U1689" s="8" t="str">
        <f t="shared" si="238"/>
        <v>2017</v>
      </c>
      <c r="V1689" s="8">
        <f t="shared" si="239"/>
        <v>42835.84375</v>
      </c>
      <c r="W1689" s="8" t="str">
        <f t="shared" si="240"/>
        <v>Apr</v>
      </c>
      <c r="X1689" s="8" t="str">
        <f t="shared" si="241"/>
        <v>2017</v>
      </c>
      <c r="Y1689" s="7">
        <f t="shared" si="242"/>
        <v>2</v>
      </c>
    </row>
    <row r="1690" spans="1:25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6">
        <f t="shared" si="234"/>
        <v>44.3</v>
      </c>
      <c r="P1690" s="10">
        <f t="shared" si="235"/>
        <v>253.14285714285714</v>
      </c>
      <c r="Q1690" t="s">
        <v>8326</v>
      </c>
      <c r="R1690" t="s">
        <v>8348</v>
      </c>
      <c r="S1690" s="8">
        <f t="shared" si="236"/>
        <v>42804.534652777773</v>
      </c>
      <c r="T1690" s="8" t="str">
        <f t="shared" si="237"/>
        <v>Mar</v>
      </c>
      <c r="U1690" s="8" t="str">
        <f t="shared" si="238"/>
        <v>2017</v>
      </c>
      <c r="V1690" s="8">
        <f t="shared" si="239"/>
        <v>42834.492986111116</v>
      </c>
      <c r="W1690" s="8" t="str">
        <f t="shared" si="240"/>
        <v>Apr</v>
      </c>
      <c r="X1690" s="8" t="str">
        <f t="shared" si="241"/>
        <v>2017</v>
      </c>
      <c r="Y1690" s="7">
        <f t="shared" si="242"/>
        <v>29</v>
      </c>
    </row>
    <row r="1691" spans="1:25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6">
        <f t="shared" si="234"/>
        <v>100</v>
      </c>
      <c r="P1691" s="10">
        <f t="shared" si="235"/>
        <v>171.42857142857142</v>
      </c>
      <c r="Q1691" t="s">
        <v>8326</v>
      </c>
      <c r="R1691" t="s">
        <v>8348</v>
      </c>
      <c r="S1691" s="8">
        <f t="shared" si="236"/>
        <v>42780.942476851851</v>
      </c>
      <c r="T1691" s="8" t="str">
        <f t="shared" si="237"/>
        <v>Feb</v>
      </c>
      <c r="U1691" s="8" t="str">
        <f t="shared" si="238"/>
        <v>2017</v>
      </c>
      <c r="V1691" s="8">
        <f t="shared" si="239"/>
        <v>42810.900810185187</v>
      </c>
      <c r="W1691" s="8" t="str">
        <f t="shared" si="240"/>
        <v>Mar</v>
      </c>
      <c r="X1691" s="8" t="str">
        <f t="shared" si="241"/>
        <v>2017</v>
      </c>
      <c r="Y1691" s="7">
        <f t="shared" si="242"/>
        <v>29</v>
      </c>
    </row>
    <row r="1692" spans="1:25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6">
        <f t="shared" si="234"/>
        <v>25.4</v>
      </c>
      <c r="P1692" s="10">
        <f t="shared" si="235"/>
        <v>57.727272727272727</v>
      </c>
      <c r="Q1692" t="s">
        <v>8326</v>
      </c>
      <c r="R1692" t="s">
        <v>8348</v>
      </c>
      <c r="S1692" s="8">
        <f t="shared" si="236"/>
        <v>42801.43104166667</v>
      </c>
      <c r="T1692" s="8" t="str">
        <f t="shared" si="237"/>
        <v>Mar</v>
      </c>
      <c r="U1692" s="8" t="str">
        <f t="shared" si="238"/>
        <v>2017</v>
      </c>
      <c r="V1692" s="8">
        <f t="shared" si="239"/>
        <v>42831.389374999999</v>
      </c>
      <c r="W1692" s="8" t="str">
        <f t="shared" si="240"/>
        <v>Apr</v>
      </c>
      <c r="X1692" s="8" t="str">
        <f t="shared" si="241"/>
        <v>2017</v>
      </c>
      <c r="Y1692" s="7">
        <f t="shared" si="242"/>
        <v>29</v>
      </c>
    </row>
    <row r="1693" spans="1:25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6">
        <f t="shared" si="234"/>
        <v>33.473333333333329</v>
      </c>
      <c r="P1693" s="10">
        <f t="shared" si="235"/>
        <v>264.26315789473682</v>
      </c>
      <c r="Q1693" t="s">
        <v>8326</v>
      </c>
      <c r="R1693" t="s">
        <v>8348</v>
      </c>
      <c r="S1693" s="8">
        <f t="shared" si="236"/>
        <v>42795.701481481476</v>
      </c>
      <c r="T1693" s="8" t="str">
        <f t="shared" si="237"/>
        <v>Mar</v>
      </c>
      <c r="U1693" s="8" t="str">
        <f t="shared" si="238"/>
        <v>2017</v>
      </c>
      <c r="V1693" s="8">
        <f t="shared" si="239"/>
        <v>42828.041666666672</v>
      </c>
      <c r="W1693" s="8" t="str">
        <f t="shared" si="240"/>
        <v>Apr</v>
      </c>
      <c r="X1693" s="8" t="str">
        <f t="shared" si="241"/>
        <v>2017</v>
      </c>
      <c r="Y1693" s="7">
        <f t="shared" si="242"/>
        <v>1</v>
      </c>
    </row>
    <row r="1694" spans="1:25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6">
        <f t="shared" si="234"/>
        <v>47.8</v>
      </c>
      <c r="P1694" s="10">
        <f t="shared" si="235"/>
        <v>159.33333333333334</v>
      </c>
      <c r="Q1694" t="s">
        <v>8326</v>
      </c>
      <c r="R1694" t="s">
        <v>8348</v>
      </c>
      <c r="S1694" s="8">
        <f t="shared" si="236"/>
        <v>42788.151238425926</v>
      </c>
      <c r="T1694" s="8" t="str">
        <f t="shared" si="237"/>
        <v>Feb</v>
      </c>
      <c r="U1694" s="8" t="str">
        <f t="shared" si="238"/>
        <v>2017</v>
      </c>
      <c r="V1694" s="8">
        <f t="shared" si="239"/>
        <v>42820.999305555553</v>
      </c>
      <c r="W1694" s="8" t="str">
        <f t="shared" si="240"/>
        <v>Mar</v>
      </c>
      <c r="X1694" s="8" t="str">
        <f t="shared" si="241"/>
        <v>2017</v>
      </c>
      <c r="Y1694" s="7">
        <f t="shared" si="242"/>
        <v>1</v>
      </c>
    </row>
    <row r="1695" spans="1:25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6">
        <f t="shared" si="234"/>
        <v>9.3333333333333339</v>
      </c>
      <c r="P1695" s="10">
        <f t="shared" si="235"/>
        <v>35</v>
      </c>
      <c r="Q1695" t="s">
        <v>8326</v>
      </c>
      <c r="R1695" t="s">
        <v>8348</v>
      </c>
      <c r="S1695" s="8">
        <f t="shared" si="236"/>
        <v>42803.920277777783</v>
      </c>
      <c r="T1695" s="8" t="str">
        <f t="shared" si="237"/>
        <v>Mar</v>
      </c>
      <c r="U1695" s="8" t="str">
        <f t="shared" si="238"/>
        <v>2017</v>
      </c>
      <c r="V1695" s="8">
        <f t="shared" si="239"/>
        <v>42834.833333333328</v>
      </c>
      <c r="W1695" s="8" t="str">
        <f t="shared" si="240"/>
        <v>Apr</v>
      </c>
      <c r="X1695" s="8" t="str">
        <f t="shared" si="241"/>
        <v>2017</v>
      </c>
      <c r="Y1695" s="7">
        <f t="shared" si="242"/>
        <v>30</v>
      </c>
    </row>
    <row r="1696" spans="1:25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6">
        <f t="shared" si="234"/>
        <v>0.05</v>
      </c>
      <c r="P1696" s="10">
        <f t="shared" si="235"/>
        <v>5</v>
      </c>
      <c r="Q1696" t="s">
        <v>8326</v>
      </c>
      <c r="R1696" t="s">
        <v>8348</v>
      </c>
      <c r="S1696" s="8">
        <f t="shared" si="236"/>
        <v>42791.669837962967</v>
      </c>
      <c r="T1696" s="8" t="str">
        <f t="shared" si="237"/>
        <v>Feb</v>
      </c>
      <c r="U1696" s="8" t="str">
        <f t="shared" si="238"/>
        <v>2017</v>
      </c>
      <c r="V1696" s="8">
        <f t="shared" si="239"/>
        <v>42821.191666666666</v>
      </c>
      <c r="W1696" s="8" t="str">
        <f t="shared" si="240"/>
        <v>Mar</v>
      </c>
      <c r="X1696" s="8" t="str">
        <f t="shared" si="241"/>
        <v>2017</v>
      </c>
      <c r="Y1696" s="7">
        <f t="shared" si="242"/>
        <v>29</v>
      </c>
    </row>
    <row r="1697" spans="1:25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6">
        <f t="shared" si="234"/>
        <v>11.708333333333334</v>
      </c>
      <c r="P1697" s="10">
        <f t="shared" si="235"/>
        <v>61.086956521739133</v>
      </c>
      <c r="Q1697" t="s">
        <v>8326</v>
      </c>
      <c r="R1697" t="s">
        <v>8348</v>
      </c>
      <c r="S1697" s="8">
        <f t="shared" si="236"/>
        <v>42801.031412037039</v>
      </c>
      <c r="T1697" s="8" t="str">
        <f t="shared" si="237"/>
        <v>Mar</v>
      </c>
      <c r="U1697" s="8" t="str">
        <f t="shared" si="238"/>
        <v>2017</v>
      </c>
      <c r="V1697" s="8">
        <f t="shared" si="239"/>
        <v>42835.041666666672</v>
      </c>
      <c r="W1697" s="8" t="str">
        <f t="shared" si="240"/>
        <v>Apr</v>
      </c>
      <c r="X1697" s="8" t="str">
        <f t="shared" si="241"/>
        <v>2017</v>
      </c>
      <c r="Y1697" s="7">
        <f t="shared" si="242"/>
        <v>3</v>
      </c>
    </row>
    <row r="1698" spans="1:25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6">
        <f t="shared" si="234"/>
        <v>0</v>
      </c>
      <c r="P1698" s="10">
        <f t="shared" si="235"/>
        <v>0</v>
      </c>
      <c r="Q1698" t="s">
        <v>8326</v>
      </c>
      <c r="R1698" t="s">
        <v>8348</v>
      </c>
      <c r="S1698" s="8">
        <f t="shared" si="236"/>
        <v>42796.069571759261</v>
      </c>
      <c r="T1698" s="8" t="str">
        <f t="shared" si="237"/>
        <v>Mar</v>
      </c>
      <c r="U1698" s="8" t="str">
        <f t="shared" si="238"/>
        <v>2017</v>
      </c>
      <c r="V1698" s="8">
        <f t="shared" si="239"/>
        <v>42826.027905092589</v>
      </c>
      <c r="W1698" s="8" t="str">
        <f t="shared" si="240"/>
        <v>Apr</v>
      </c>
      <c r="X1698" s="8" t="str">
        <f t="shared" si="241"/>
        <v>2017</v>
      </c>
      <c r="Y1698" s="7">
        <f t="shared" si="242"/>
        <v>29</v>
      </c>
    </row>
    <row r="1699" spans="1:25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6">
        <f t="shared" si="234"/>
        <v>20.208000000000002</v>
      </c>
      <c r="P1699" s="10">
        <f t="shared" si="235"/>
        <v>114.81818181818181</v>
      </c>
      <c r="Q1699" t="s">
        <v>8326</v>
      </c>
      <c r="R1699" t="s">
        <v>8348</v>
      </c>
      <c r="S1699" s="8">
        <f t="shared" si="236"/>
        <v>42805.032962962956</v>
      </c>
      <c r="T1699" s="8" t="str">
        <f t="shared" si="237"/>
        <v>Mar</v>
      </c>
      <c r="U1699" s="8" t="str">
        <f t="shared" si="238"/>
        <v>2017</v>
      </c>
      <c r="V1699" s="8">
        <f t="shared" si="239"/>
        <v>42834.991296296299</v>
      </c>
      <c r="W1699" s="8" t="str">
        <f t="shared" si="240"/>
        <v>Apr</v>
      </c>
      <c r="X1699" s="8" t="str">
        <f t="shared" si="241"/>
        <v>2017</v>
      </c>
      <c r="Y1699" s="7">
        <f t="shared" si="242"/>
        <v>29</v>
      </c>
    </row>
    <row r="1700" spans="1:25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6">
        <f t="shared" si="234"/>
        <v>0</v>
      </c>
      <c r="P1700" s="10">
        <f t="shared" si="235"/>
        <v>0</v>
      </c>
      <c r="Q1700" t="s">
        <v>8326</v>
      </c>
      <c r="R1700" t="s">
        <v>8348</v>
      </c>
      <c r="S1700" s="8">
        <f t="shared" si="236"/>
        <v>42796.207870370374</v>
      </c>
      <c r="T1700" s="8" t="str">
        <f t="shared" si="237"/>
        <v>Mar</v>
      </c>
      <c r="U1700" s="8" t="str">
        <f t="shared" si="238"/>
        <v>2017</v>
      </c>
      <c r="V1700" s="8">
        <f t="shared" si="239"/>
        <v>42820.147916666669</v>
      </c>
      <c r="W1700" s="8" t="str">
        <f t="shared" si="240"/>
        <v>Mar</v>
      </c>
      <c r="X1700" s="8" t="str">
        <f t="shared" si="241"/>
        <v>2017</v>
      </c>
      <c r="Y1700" s="7">
        <f t="shared" si="242"/>
        <v>23</v>
      </c>
    </row>
    <row r="1701" spans="1:25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6">
        <f t="shared" si="234"/>
        <v>4.2311459353574925</v>
      </c>
      <c r="P1701" s="10">
        <f t="shared" si="235"/>
        <v>54</v>
      </c>
      <c r="Q1701" t="s">
        <v>8326</v>
      </c>
      <c r="R1701" t="s">
        <v>8348</v>
      </c>
      <c r="S1701" s="8">
        <f t="shared" si="236"/>
        <v>42806.863946759258</v>
      </c>
      <c r="T1701" s="8" t="str">
        <f t="shared" si="237"/>
        <v>Mar</v>
      </c>
      <c r="U1701" s="8" t="str">
        <f t="shared" si="238"/>
        <v>2017</v>
      </c>
      <c r="V1701" s="8">
        <f t="shared" si="239"/>
        <v>42836.863946759258</v>
      </c>
      <c r="W1701" s="8" t="str">
        <f t="shared" si="240"/>
        <v>Apr</v>
      </c>
      <c r="X1701" s="8" t="str">
        <f t="shared" si="241"/>
        <v>2017</v>
      </c>
      <c r="Y1701" s="7">
        <f t="shared" si="242"/>
        <v>30</v>
      </c>
    </row>
    <row r="1702" spans="1:25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6">
        <f t="shared" si="234"/>
        <v>26.06</v>
      </c>
      <c r="P1702" s="10">
        <f t="shared" si="235"/>
        <v>65.974683544303801</v>
      </c>
      <c r="Q1702" t="s">
        <v>8326</v>
      </c>
      <c r="R1702" t="s">
        <v>8348</v>
      </c>
      <c r="S1702" s="8">
        <f t="shared" si="236"/>
        <v>42796.071643518517</v>
      </c>
      <c r="T1702" s="8" t="str">
        <f t="shared" si="237"/>
        <v>Mar</v>
      </c>
      <c r="U1702" s="8" t="str">
        <f t="shared" si="238"/>
        <v>2017</v>
      </c>
      <c r="V1702" s="8">
        <f t="shared" si="239"/>
        <v>42826.166666666672</v>
      </c>
      <c r="W1702" s="8" t="str">
        <f t="shared" si="240"/>
        <v>Apr</v>
      </c>
      <c r="X1702" s="8" t="str">
        <f t="shared" si="241"/>
        <v>2017</v>
      </c>
      <c r="Y1702" s="7">
        <f t="shared" si="242"/>
        <v>30</v>
      </c>
    </row>
    <row r="1703" spans="1:25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6">
        <f t="shared" si="234"/>
        <v>0.19801980198019803</v>
      </c>
      <c r="P1703" s="10">
        <f t="shared" si="235"/>
        <v>5</v>
      </c>
      <c r="Q1703" t="s">
        <v>8326</v>
      </c>
      <c r="R1703" t="s">
        <v>8348</v>
      </c>
      <c r="S1703" s="8">
        <f t="shared" si="236"/>
        <v>41989.664409722223</v>
      </c>
      <c r="T1703" s="8" t="str">
        <f t="shared" si="237"/>
        <v>Dec</v>
      </c>
      <c r="U1703" s="8" t="str">
        <f t="shared" si="238"/>
        <v>2014</v>
      </c>
      <c r="V1703" s="8">
        <f t="shared" si="239"/>
        <v>42019.664409722223</v>
      </c>
      <c r="W1703" s="8" t="str">
        <f t="shared" si="240"/>
        <v>Jan</v>
      </c>
      <c r="X1703" s="8" t="str">
        <f t="shared" si="241"/>
        <v>2015</v>
      </c>
      <c r="Y1703" s="7">
        <f t="shared" si="242"/>
        <v>30</v>
      </c>
    </row>
    <row r="1704" spans="1:25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6">
        <f t="shared" si="234"/>
        <v>6.0606060606060606E-3</v>
      </c>
      <c r="P1704" s="10">
        <f t="shared" si="235"/>
        <v>1</v>
      </c>
      <c r="Q1704" t="s">
        <v>8326</v>
      </c>
      <c r="R1704" t="s">
        <v>8348</v>
      </c>
      <c r="S1704" s="8">
        <f t="shared" si="236"/>
        <v>42063.869791666672</v>
      </c>
      <c r="T1704" s="8" t="str">
        <f t="shared" si="237"/>
        <v>Feb</v>
      </c>
      <c r="U1704" s="8" t="str">
        <f t="shared" si="238"/>
        <v>2015</v>
      </c>
      <c r="V1704" s="8">
        <f t="shared" si="239"/>
        <v>42093.828125</v>
      </c>
      <c r="W1704" s="8" t="str">
        <f t="shared" si="240"/>
        <v>Mar</v>
      </c>
      <c r="X1704" s="8" t="str">
        <f t="shared" si="241"/>
        <v>2015</v>
      </c>
      <c r="Y1704" s="7">
        <f t="shared" si="242"/>
        <v>29</v>
      </c>
    </row>
    <row r="1705" spans="1:25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6">
        <f t="shared" si="234"/>
        <v>1.02</v>
      </c>
      <c r="P1705" s="10">
        <f t="shared" si="235"/>
        <v>25.5</v>
      </c>
      <c r="Q1705" t="s">
        <v>8326</v>
      </c>
      <c r="R1705" t="s">
        <v>8348</v>
      </c>
      <c r="S1705" s="8">
        <f t="shared" si="236"/>
        <v>42187.281678240746</v>
      </c>
      <c r="T1705" s="8" t="str">
        <f t="shared" si="237"/>
        <v>Jul</v>
      </c>
      <c r="U1705" s="8" t="str">
        <f t="shared" si="238"/>
        <v>2015</v>
      </c>
      <c r="V1705" s="8">
        <f t="shared" si="239"/>
        <v>42247.281678240746</v>
      </c>
      <c r="W1705" s="8" t="str">
        <f t="shared" si="240"/>
        <v>Aug</v>
      </c>
      <c r="X1705" s="8" t="str">
        <f t="shared" si="241"/>
        <v>2015</v>
      </c>
      <c r="Y1705" s="7">
        <f t="shared" si="242"/>
        <v>29</v>
      </c>
    </row>
    <row r="1706" spans="1:25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6">
        <f t="shared" si="234"/>
        <v>65.100000000000009</v>
      </c>
      <c r="P1706" s="10">
        <f t="shared" si="235"/>
        <v>118.36363636363636</v>
      </c>
      <c r="Q1706" t="s">
        <v>8326</v>
      </c>
      <c r="R1706" t="s">
        <v>8348</v>
      </c>
      <c r="S1706" s="8">
        <f t="shared" si="236"/>
        <v>42021.139733796299</v>
      </c>
      <c r="T1706" s="8" t="str">
        <f t="shared" si="237"/>
        <v>Jan</v>
      </c>
      <c r="U1706" s="8" t="str">
        <f t="shared" si="238"/>
        <v>2015</v>
      </c>
      <c r="V1706" s="8">
        <f t="shared" si="239"/>
        <v>42051.139733796299</v>
      </c>
      <c r="W1706" s="8" t="str">
        <f t="shared" si="240"/>
        <v>Feb</v>
      </c>
      <c r="X1706" s="8" t="str">
        <f t="shared" si="241"/>
        <v>2015</v>
      </c>
      <c r="Y1706" s="7">
        <f t="shared" si="242"/>
        <v>30</v>
      </c>
    </row>
    <row r="1707" spans="1:25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6">
        <f t="shared" si="234"/>
        <v>0</v>
      </c>
      <c r="P1707" s="10">
        <f t="shared" si="235"/>
        <v>0</v>
      </c>
      <c r="Q1707" t="s">
        <v>8326</v>
      </c>
      <c r="R1707" t="s">
        <v>8348</v>
      </c>
      <c r="S1707" s="8">
        <f t="shared" si="236"/>
        <v>42245.016736111109</v>
      </c>
      <c r="T1707" s="8" t="str">
        <f t="shared" si="237"/>
        <v>Aug</v>
      </c>
      <c r="U1707" s="8" t="str">
        <f t="shared" si="238"/>
        <v>2015</v>
      </c>
      <c r="V1707" s="8">
        <f t="shared" si="239"/>
        <v>42256.666666666672</v>
      </c>
      <c r="W1707" s="8" t="str">
        <f t="shared" si="240"/>
        <v>Sep</v>
      </c>
      <c r="X1707" s="8" t="str">
        <f t="shared" si="241"/>
        <v>2015</v>
      </c>
      <c r="Y1707" s="7">
        <f t="shared" si="242"/>
        <v>11</v>
      </c>
    </row>
    <row r="1708" spans="1:25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6">
        <f t="shared" si="234"/>
        <v>0</v>
      </c>
      <c r="P1708" s="10">
        <f t="shared" si="235"/>
        <v>0</v>
      </c>
      <c r="Q1708" t="s">
        <v>8326</v>
      </c>
      <c r="R1708" t="s">
        <v>8348</v>
      </c>
      <c r="S1708" s="8">
        <f t="shared" si="236"/>
        <v>42179.306388888886</v>
      </c>
      <c r="T1708" s="8" t="str">
        <f t="shared" si="237"/>
        <v>Jun</v>
      </c>
      <c r="U1708" s="8" t="str">
        <f t="shared" si="238"/>
        <v>2015</v>
      </c>
      <c r="V1708" s="8">
        <f t="shared" si="239"/>
        <v>42239.306388888886</v>
      </c>
      <c r="W1708" s="8" t="str">
        <f t="shared" si="240"/>
        <v>Aug</v>
      </c>
      <c r="X1708" s="8" t="str">
        <f t="shared" si="241"/>
        <v>2015</v>
      </c>
      <c r="Y1708" s="7">
        <f t="shared" si="242"/>
        <v>29</v>
      </c>
    </row>
    <row r="1709" spans="1:25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6">
        <f t="shared" si="234"/>
        <v>9.74</v>
      </c>
      <c r="P1709" s="10">
        <f t="shared" si="235"/>
        <v>54.111111111111114</v>
      </c>
      <c r="Q1709" t="s">
        <v>8326</v>
      </c>
      <c r="R1709" t="s">
        <v>8348</v>
      </c>
      <c r="S1709" s="8">
        <f t="shared" si="236"/>
        <v>42427.721006944441</v>
      </c>
      <c r="T1709" s="8" t="str">
        <f t="shared" si="237"/>
        <v>Feb</v>
      </c>
      <c r="U1709" s="8" t="str">
        <f t="shared" si="238"/>
        <v>2016</v>
      </c>
      <c r="V1709" s="8">
        <f t="shared" si="239"/>
        <v>42457.679340277777</v>
      </c>
      <c r="W1709" s="8" t="str">
        <f t="shared" si="240"/>
        <v>Mar</v>
      </c>
      <c r="X1709" s="8" t="str">
        <f t="shared" si="241"/>
        <v>2016</v>
      </c>
      <c r="Y1709" s="7">
        <f t="shared" si="242"/>
        <v>29</v>
      </c>
    </row>
    <row r="1710" spans="1:25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6">
        <f t="shared" si="234"/>
        <v>0</v>
      </c>
      <c r="P1710" s="10">
        <f t="shared" si="235"/>
        <v>0</v>
      </c>
      <c r="Q1710" t="s">
        <v>8326</v>
      </c>
      <c r="R1710" t="s">
        <v>8348</v>
      </c>
      <c r="S1710" s="8">
        <f t="shared" si="236"/>
        <v>42451.866967592592</v>
      </c>
      <c r="T1710" s="8" t="str">
        <f t="shared" si="237"/>
        <v>Mar</v>
      </c>
      <c r="U1710" s="8" t="str">
        <f t="shared" si="238"/>
        <v>2016</v>
      </c>
      <c r="V1710" s="8">
        <f t="shared" si="239"/>
        <v>42491.866967592592</v>
      </c>
      <c r="W1710" s="8" t="str">
        <f t="shared" si="240"/>
        <v>May</v>
      </c>
      <c r="X1710" s="8" t="str">
        <f t="shared" si="241"/>
        <v>2016</v>
      </c>
      <c r="Y1710" s="7">
        <f t="shared" si="242"/>
        <v>9</v>
      </c>
    </row>
    <row r="1711" spans="1:25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6">
        <f t="shared" si="234"/>
        <v>4.8571428571428568</v>
      </c>
      <c r="P1711" s="10">
        <f t="shared" si="235"/>
        <v>21.25</v>
      </c>
      <c r="Q1711" t="s">
        <v>8326</v>
      </c>
      <c r="R1711" t="s">
        <v>8348</v>
      </c>
      <c r="S1711" s="8">
        <f t="shared" si="236"/>
        <v>41841.56381944444</v>
      </c>
      <c r="T1711" s="8" t="str">
        <f t="shared" si="237"/>
        <v>Jul</v>
      </c>
      <c r="U1711" s="8" t="str">
        <f t="shared" si="238"/>
        <v>2014</v>
      </c>
      <c r="V1711" s="8">
        <f t="shared" si="239"/>
        <v>41882.818749999999</v>
      </c>
      <c r="W1711" s="8" t="str">
        <f t="shared" si="240"/>
        <v>Aug</v>
      </c>
      <c r="X1711" s="8" t="str">
        <f t="shared" si="241"/>
        <v>2014</v>
      </c>
      <c r="Y1711" s="7">
        <f t="shared" si="242"/>
        <v>10</v>
      </c>
    </row>
    <row r="1712" spans="1:25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6">
        <f t="shared" si="234"/>
        <v>0.67999999999999994</v>
      </c>
      <c r="P1712" s="10">
        <f t="shared" si="235"/>
        <v>34</v>
      </c>
      <c r="Q1712" t="s">
        <v>8326</v>
      </c>
      <c r="R1712" t="s">
        <v>8348</v>
      </c>
      <c r="S1712" s="8">
        <f t="shared" si="236"/>
        <v>42341.59129629629</v>
      </c>
      <c r="T1712" s="8" t="str">
        <f t="shared" si="237"/>
        <v>Dec</v>
      </c>
      <c r="U1712" s="8" t="str">
        <f t="shared" si="238"/>
        <v>2015</v>
      </c>
      <c r="V1712" s="8">
        <f t="shared" si="239"/>
        <v>42387.541666666672</v>
      </c>
      <c r="W1712" s="8" t="str">
        <f t="shared" si="240"/>
        <v>Jan</v>
      </c>
      <c r="X1712" s="8" t="str">
        <f t="shared" si="241"/>
        <v>2016</v>
      </c>
      <c r="Y1712" s="7">
        <f t="shared" si="242"/>
        <v>14</v>
      </c>
    </row>
    <row r="1713" spans="1:25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6">
        <f t="shared" si="234"/>
        <v>10.5</v>
      </c>
      <c r="P1713" s="10">
        <f t="shared" si="235"/>
        <v>525</v>
      </c>
      <c r="Q1713" t="s">
        <v>8326</v>
      </c>
      <c r="R1713" t="s">
        <v>8348</v>
      </c>
      <c r="S1713" s="8">
        <f t="shared" si="236"/>
        <v>41852.646226851852</v>
      </c>
      <c r="T1713" s="8" t="str">
        <f t="shared" si="237"/>
        <v>Aug</v>
      </c>
      <c r="U1713" s="8" t="str">
        <f t="shared" si="238"/>
        <v>2014</v>
      </c>
      <c r="V1713" s="8">
        <f t="shared" si="239"/>
        <v>41883.646226851852</v>
      </c>
      <c r="W1713" s="8" t="str">
        <f t="shared" si="240"/>
        <v>Sep</v>
      </c>
      <c r="X1713" s="8" t="str">
        <f t="shared" si="241"/>
        <v>2014</v>
      </c>
      <c r="Y1713" s="7">
        <f t="shared" si="242"/>
        <v>31</v>
      </c>
    </row>
    <row r="1714" spans="1:25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6">
        <f t="shared" si="234"/>
        <v>0</v>
      </c>
      <c r="P1714" s="10">
        <f t="shared" si="235"/>
        <v>0</v>
      </c>
      <c r="Q1714" t="s">
        <v>8326</v>
      </c>
      <c r="R1714" t="s">
        <v>8348</v>
      </c>
      <c r="S1714" s="8">
        <f t="shared" si="236"/>
        <v>42125.913807870369</v>
      </c>
      <c r="T1714" s="8" t="str">
        <f t="shared" si="237"/>
        <v>May</v>
      </c>
      <c r="U1714" s="8" t="str">
        <f t="shared" si="238"/>
        <v>2015</v>
      </c>
      <c r="V1714" s="8">
        <f t="shared" si="239"/>
        <v>42185.913807870369</v>
      </c>
      <c r="W1714" s="8" t="str">
        <f t="shared" si="240"/>
        <v>Jun</v>
      </c>
      <c r="X1714" s="8" t="str">
        <f t="shared" si="241"/>
        <v>2015</v>
      </c>
      <c r="Y1714" s="7">
        <f t="shared" si="242"/>
        <v>29</v>
      </c>
    </row>
    <row r="1715" spans="1:25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6">
        <f t="shared" si="234"/>
        <v>1.6666666666666667</v>
      </c>
      <c r="P1715" s="10">
        <f t="shared" si="235"/>
        <v>50</v>
      </c>
      <c r="Q1715" t="s">
        <v>8326</v>
      </c>
      <c r="R1715" t="s">
        <v>8348</v>
      </c>
      <c r="S1715" s="8">
        <f t="shared" si="236"/>
        <v>41887.801064814819</v>
      </c>
      <c r="T1715" s="8" t="str">
        <f t="shared" si="237"/>
        <v>Sep</v>
      </c>
      <c r="U1715" s="8" t="str">
        <f t="shared" si="238"/>
        <v>2014</v>
      </c>
      <c r="V1715" s="8">
        <f t="shared" si="239"/>
        <v>41917.801064814819</v>
      </c>
      <c r="W1715" s="8" t="str">
        <f t="shared" si="240"/>
        <v>Oct</v>
      </c>
      <c r="X1715" s="8" t="str">
        <f t="shared" si="241"/>
        <v>2014</v>
      </c>
      <c r="Y1715" s="7">
        <f t="shared" si="242"/>
        <v>30</v>
      </c>
    </row>
    <row r="1716" spans="1:25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6">
        <f t="shared" si="234"/>
        <v>7.8680000000000003</v>
      </c>
      <c r="P1716" s="10">
        <f t="shared" si="235"/>
        <v>115.70588235294117</v>
      </c>
      <c r="Q1716" t="s">
        <v>8326</v>
      </c>
      <c r="R1716" t="s">
        <v>8348</v>
      </c>
      <c r="S1716" s="8">
        <f t="shared" si="236"/>
        <v>42095.918530092589</v>
      </c>
      <c r="T1716" s="8" t="str">
        <f t="shared" si="237"/>
        <v>Apr</v>
      </c>
      <c r="U1716" s="8" t="str">
        <f t="shared" si="238"/>
        <v>2015</v>
      </c>
      <c r="V1716" s="8">
        <f t="shared" si="239"/>
        <v>42125.918530092589</v>
      </c>
      <c r="W1716" s="8" t="str">
        <f t="shared" si="240"/>
        <v>May</v>
      </c>
      <c r="X1716" s="8" t="str">
        <f t="shared" si="241"/>
        <v>2015</v>
      </c>
      <c r="Y1716" s="7">
        <f t="shared" si="242"/>
        <v>30</v>
      </c>
    </row>
    <row r="1717" spans="1:25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6">
        <f t="shared" si="234"/>
        <v>0.22</v>
      </c>
      <c r="P1717" s="10">
        <f t="shared" si="235"/>
        <v>5.5</v>
      </c>
      <c r="Q1717" t="s">
        <v>8326</v>
      </c>
      <c r="R1717" t="s">
        <v>8348</v>
      </c>
      <c r="S1717" s="8">
        <f t="shared" si="236"/>
        <v>42064.217418981483</v>
      </c>
      <c r="T1717" s="8" t="str">
        <f t="shared" si="237"/>
        <v>Mar</v>
      </c>
      <c r="U1717" s="8" t="str">
        <f t="shared" si="238"/>
        <v>2015</v>
      </c>
      <c r="V1717" s="8">
        <f t="shared" si="239"/>
        <v>42094.140277777777</v>
      </c>
      <c r="W1717" s="8" t="str">
        <f t="shared" si="240"/>
        <v>Mar</v>
      </c>
      <c r="X1717" s="8" t="str">
        <f t="shared" si="241"/>
        <v>2015</v>
      </c>
      <c r="Y1717" s="7">
        <f t="shared" si="242"/>
        <v>29</v>
      </c>
    </row>
    <row r="1718" spans="1:25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6">
        <f t="shared" si="234"/>
        <v>7.5</v>
      </c>
      <c r="P1718" s="10">
        <f t="shared" si="235"/>
        <v>50</v>
      </c>
      <c r="Q1718" t="s">
        <v>8326</v>
      </c>
      <c r="R1718" t="s">
        <v>8348</v>
      </c>
      <c r="S1718" s="8">
        <f t="shared" si="236"/>
        <v>42673.577534722222</v>
      </c>
      <c r="T1718" s="8" t="str">
        <f t="shared" si="237"/>
        <v>Oct</v>
      </c>
      <c r="U1718" s="8" t="str">
        <f t="shared" si="238"/>
        <v>2016</v>
      </c>
      <c r="V1718" s="8">
        <f t="shared" si="239"/>
        <v>42713.619201388887</v>
      </c>
      <c r="W1718" s="8" t="str">
        <f t="shared" si="240"/>
        <v>Dec</v>
      </c>
      <c r="X1718" s="8" t="str">
        <f t="shared" si="241"/>
        <v>2016</v>
      </c>
      <c r="Y1718" s="7">
        <f t="shared" si="242"/>
        <v>9</v>
      </c>
    </row>
    <row r="1719" spans="1:25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6">
        <f t="shared" si="234"/>
        <v>42.725880551301685</v>
      </c>
      <c r="P1719" s="10">
        <f t="shared" si="235"/>
        <v>34.024390243902438</v>
      </c>
      <c r="Q1719" t="s">
        <v>8326</v>
      </c>
      <c r="R1719" t="s">
        <v>8348</v>
      </c>
      <c r="S1719" s="8">
        <f t="shared" si="236"/>
        <v>42460.98192129629</v>
      </c>
      <c r="T1719" s="8" t="str">
        <f t="shared" si="237"/>
        <v>Mar</v>
      </c>
      <c r="U1719" s="8" t="str">
        <f t="shared" si="238"/>
        <v>2016</v>
      </c>
      <c r="V1719" s="8">
        <f t="shared" si="239"/>
        <v>42481.166666666672</v>
      </c>
      <c r="W1719" s="8" t="str">
        <f t="shared" si="240"/>
        <v>Apr</v>
      </c>
      <c r="X1719" s="8" t="str">
        <f t="shared" si="241"/>
        <v>2016</v>
      </c>
      <c r="Y1719" s="7">
        <f t="shared" si="242"/>
        <v>20</v>
      </c>
    </row>
    <row r="1720" spans="1:25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6">
        <f t="shared" si="234"/>
        <v>0.2142857142857143</v>
      </c>
      <c r="P1720" s="10">
        <f t="shared" si="235"/>
        <v>37.5</v>
      </c>
      <c r="Q1720" t="s">
        <v>8326</v>
      </c>
      <c r="R1720" t="s">
        <v>8348</v>
      </c>
      <c r="S1720" s="8">
        <f t="shared" si="236"/>
        <v>42460.610520833332</v>
      </c>
      <c r="T1720" s="8" t="str">
        <f t="shared" si="237"/>
        <v>Mar</v>
      </c>
      <c r="U1720" s="8" t="str">
        <f t="shared" si="238"/>
        <v>2016</v>
      </c>
      <c r="V1720" s="8">
        <f t="shared" si="239"/>
        <v>42504.207638888889</v>
      </c>
      <c r="W1720" s="8" t="str">
        <f t="shared" si="240"/>
        <v>May</v>
      </c>
      <c r="X1720" s="8" t="str">
        <f t="shared" si="241"/>
        <v>2016</v>
      </c>
      <c r="Y1720" s="7">
        <f t="shared" si="242"/>
        <v>12</v>
      </c>
    </row>
    <row r="1721" spans="1:25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6">
        <f t="shared" si="234"/>
        <v>0.87500000000000011</v>
      </c>
      <c r="P1721" s="10">
        <f t="shared" si="235"/>
        <v>11.666666666666666</v>
      </c>
      <c r="Q1721" t="s">
        <v>8326</v>
      </c>
      <c r="R1721" t="s">
        <v>8348</v>
      </c>
      <c r="S1721" s="8">
        <f t="shared" si="236"/>
        <v>41869.534618055557</v>
      </c>
      <c r="T1721" s="8" t="str">
        <f t="shared" si="237"/>
        <v>Aug</v>
      </c>
      <c r="U1721" s="8" t="str">
        <f t="shared" si="238"/>
        <v>2014</v>
      </c>
      <c r="V1721" s="8">
        <f t="shared" si="239"/>
        <v>41899.534618055557</v>
      </c>
      <c r="W1721" s="8" t="str">
        <f t="shared" si="240"/>
        <v>Sep</v>
      </c>
      <c r="X1721" s="8" t="str">
        <f t="shared" si="241"/>
        <v>2014</v>
      </c>
      <c r="Y1721" s="7">
        <f t="shared" si="242"/>
        <v>30</v>
      </c>
    </row>
    <row r="1722" spans="1:25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6">
        <f t="shared" si="234"/>
        <v>5.625</v>
      </c>
      <c r="P1722" s="10">
        <f t="shared" si="235"/>
        <v>28.125</v>
      </c>
      <c r="Q1722" t="s">
        <v>8326</v>
      </c>
      <c r="R1722" t="s">
        <v>8348</v>
      </c>
      <c r="S1722" s="8">
        <f t="shared" si="236"/>
        <v>41922.783229166671</v>
      </c>
      <c r="T1722" s="8" t="str">
        <f t="shared" si="237"/>
        <v>Oct</v>
      </c>
      <c r="U1722" s="8" t="str">
        <f t="shared" si="238"/>
        <v>2014</v>
      </c>
      <c r="V1722" s="8">
        <f t="shared" si="239"/>
        <v>41952.824895833335</v>
      </c>
      <c r="W1722" s="8" t="str">
        <f t="shared" si="240"/>
        <v>Nov</v>
      </c>
      <c r="X1722" s="8" t="str">
        <f t="shared" si="241"/>
        <v>2014</v>
      </c>
      <c r="Y1722" s="7">
        <f t="shared" si="242"/>
        <v>30</v>
      </c>
    </row>
    <row r="1723" spans="1:25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6">
        <f t="shared" si="234"/>
        <v>0</v>
      </c>
      <c r="P1723" s="10">
        <f t="shared" si="235"/>
        <v>0</v>
      </c>
      <c r="Q1723" t="s">
        <v>8326</v>
      </c>
      <c r="R1723" t="s">
        <v>8348</v>
      </c>
      <c r="S1723" s="8">
        <f t="shared" si="236"/>
        <v>42319.461377314816</v>
      </c>
      <c r="T1723" s="8" t="str">
        <f t="shared" si="237"/>
        <v>Nov</v>
      </c>
      <c r="U1723" s="8" t="str">
        <f t="shared" si="238"/>
        <v>2015</v>
      </c>
      <c r="V1723" s="8">
        <f t="shared" si="239"/>
        <v>42349.461377314816</v>
      </c>
      <c r="W1723" s="8" t="str">
        <f t="shared" si="240"/>
        <v>Dec</v>
      </c>
      <c r="X1723" s="8" t="str">
        <f t="shared" si="241"/>
        <v>2015</v>
      </c>
      <c r="Y1723" s="7">
        <f t="shared" si="242"/>
        <v>30</v>
      </c>
    </row>
    <row r="1724" spans="1:25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6">
        <f t="shared" si="234"/>
        <v>3.4722222222222224E-2</v>
      </c>
      <c r="P1724" s="10">
        <f t="shared" si="235"/>
        <v>1</v>
      </c>
      <c r="Q1724" t="s">
        <v>8326</v>
      </c>
      <c r="R1724" t="s">
        <v>8348</v>
      </c>
      <c r="S1724" s="8">
        <f t="shared" si="236"/>
        <v>42425.960983796293</v>
      </c>
      <c r="T1724" s="8" t="str">
        <f t="shared" si="237"/>
        <v>Feb</v>
      </c>
      <c r="U1724" s="8" t="str">
        <f t="shared" si="238"/>
        <v>2016</v>
      </c>
      <c r="V1724" s="8">
        <f t="shared" si="239"/>
        <v>42463.006944444445</v>
      </c>
      <c r="W1724" s="8" t="str">
        <f t="shared" si="240"/>
        <v>Apr</v>
      </c>
      <c r="X1724" s="8" t="str">
        <f t="shared" si="241"/>
        <v>2016</v>
      </c>
      <c r="Y1724" s="7">
        <f t="shared" si="242"/>
        <v>6</v>
      </c>
    </row>
    <row r="1725" spans="1:25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6">
        <f t="shared" si="234"/>
        <v>6.5</v>
      </c>
      <c r="P1725" s="10">
        <f t="shared" si="235"/>
        <v>216.66666666666666</v>
      </c>
      <c r="Q1725" t="s">
        <v>8326</v>
      </c>
      <c r="R1725" t="s">
        <v>8348</v>
      </c>
      <c r="S1725" s="8">
        <f t="shared" si="236"/>
        <v>42129.82540509259</v>
      </c>
      <c r="T1725" s="8" t="str">
        <f t="shared" si="237"/>
        <v>May</v>
      </c>
      <c r="U1725" s="8" t="str">
        <f t="shared" si="238"/>
        <v>2015</v>
      </c>
      <c r="V1725" s="8">
        <f t="shared" si="239"/>
        <v>42186.25</v>
      </c>
      <c r="W1725" s="8" t="str">
        <f t="shared" si="240"/>
        <v>Jul</v>
      </c>
      <c r="X1725" s="8" t="str">
        <f t="shared" si="241"/>
        <v>2015</v>
      </c>
      <c r="Y1725" s="7">
        <f t="shared" si="242"/>
        <v>25</v>
      </c>
    </row>
    <row r="1726" spans="1:25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6">
        <f t="shared" si="234"/>
        <v>0.58333333333333337</v>
      </c>
      <c r="P1726" s="10">
        <f t="shared" si="235"/>
        <v>8.75</v>
      </c>
      <c r="Q1726" t="s">
        <v>8326</v>
      </c>
      <c r="R1726" t="s">
        <v>8348</v>
      </c>
      <c r="S1726" s="8">
        <f t="shared" si="236"/>
        <v>41912.932430555556</v>
      </c>
      <c r="T1726" s="8" t="str">
        <f t="shared" si="237"/>
        <v>Sep</v>
      </c>
      <c r="U1726" s="8" t="str">
        <f t="shared" si="238"/>
        <v>2014</v>
      </c>
      <c r="V1726" s="8">
        <f t="shared" si="239"/>
        <v>41942.932430555556</v>
      </c>
      <c r="W1726" s="8" t="str">
        <f t="shared" si="240"/>
        <v>Oct</v>
      </c>
      <c r="X1726" s="8" t="str">
        <f t="shared" si="241"/>
        <v>2014</v>
      </c>
      <c r="Y1726" s="7">
        <f t="shared" si="242"/>
        <v>30</v>
      </c>
    </row>
    <row r="1727" spans="1:25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6">
        <f t="shared" si="234"/>
        <v>10.181818181818182</v>
      </c>
      <c r="P1727" s="10">
        <f t="shared" si="235"/>
        <v>62.222222222222221</v>
      </c>
      <c r="Q1727" t="s">
        <v>8326</v>
      </c>
      <c r="R1727" t="s">
        <v>8348</v>
      </c>
      <c r="S1727" s="8">
        <f t="shared" si="236"/>
        <v>41845.968159722222</v>
      </c>
      <c r="T1727" s="8" t="str">
        <f t="shared" si="237"/>
        <v>Jul</v>
      </c>
      <c r="U1727" s="8" t="str">
        <f t="shared" si="238"/>
        <v>2014</v>
      </c>
      <c r="V1727" s="8">
        <f t="shared" si="239"/>
        <v>41875.968159722222</v>
      </c>
      <c r="W1727" s="8" t="str">
        <f t="shared" si="240"/>
        <v>Aug</v>
      </c>
      <c r="X1727" s="8" t="str">
        <f t="shared" si="241"/>
        <v>2014</v>
      </c>
      <c r="Y1727" s="7">
        <f t="shared" si="242"/>
        <v>30</v>
      </c>
    </row>
    <row r="1728" spans="1:25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6">
        <f t="shared" si="234"/>
        <v>33.784615384615385</v>
      </c>
      <c r="P1728" s="10">
        <f t="shared" si="235"/>
        <v>137.25</v>
      </c>
      <c r="Q1728" t="s">
        <v>8326</v>
      </c>
      <c r="R1728" t="s">
        <v>8348</v>
      </c>
      <c r="S1728" s="8">
        <f t="shared" si="236"/>
        <v>41788.919722222221</v>
      </c>
      <c r="T1728" s="8" t="str">
        <f t="shared" si="237"/>
        <v>May</v>
      </c>
      <c r="U1728" s="8" t="str">
        <f t="shared" si="238"/>
        <v>2014</v>
      </c>
      <c r="V1728" s="8">
        <f t="shared" si="239"/>
        <v>41817.919722222221</v>
      </c>
      <c r="W1728" s="8" t="str">
        <f t="shared" si="240"/>
        <v>Jun</v>
      </c>
      <c r="X1728" s="8" t="str">
        <f t="shared" si="241"/>
        <v>2014</v>
      </c>
      <c r="Y1728" s="7">
        <f t="shared" si="242"/>
        <v>29</v>
      </c>
    </row>
    <row r="1729" spans="1:25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6">
        <f t="shared" si="234"/>
        <v>3.3333333333333333E-2</v>
      </c>
      <c r="P1729" s="10">
        <f t="shared" si="235"/>
        <v>1</v>
      </c>
      <c r="Q1729" t="s">
        <v>8326</v>
      </c>
      <c r="R1729" t="s">
        <v>8348</v>
      </c>
      <c r="S1729" s="8">
        <f t="shared" si="236"/>
        <v>42044.927974537044</v>
      </c>
      <c r="T1729" s="8" t="str">
        <f t="shared" si="237"/>
        <v>Feb</v>
      </c>
      <c r="U1729" s="8" t="str">
        <f t="shared" si="238"/>
        <v>2015</v>
      </c>
      <c r="V1729" s="8">
        <f t="shared" si="239"/>
        <v>42099.458333333328</v>
      </c>
      <c r="W1729" s="8" t="str">
        <f t="shared" si="240"/>
        <v>Apr</v>
      </c>
      <c r="X1729" s="8" t="str">
        <f t="shared" si="241"/>
        <v>2015</v>
      </c>
      <c r="Y1729" s="7">
        <f t="shared" si="242"/>
        <v>23</v>
      </c>
    </row>
    <row r="1730" spans="1:25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6">
        <f t="shared" si="234"/>
        <v>68.400000000000006</v>
      </c>
      <c r="P1730" s="10">
        <f t="shared" si="235"/>
        <v>122.14285714285714</v>
      </c>
      <c r="Q1730" t="s">
        <v>8326</v>
      </c>
      <c r="R1730" t="s">
        <v>8348</v>
      </c>
      <c r="S1730" s="8">
        <f t="shared" si="236"/>
        <v>42268.625856481478</v>
      </c>
      <c r="T1730" s="8" t="str">
        <f t="shared" si="237"/>
        <v>Sep</v>
      </c>
      <c r="U1730" s="8" t="str">
        <f t="shared" si="238"/>
        <v>2015</v>
      </c>
      <c r="V1730" s="8">
        <f t="shared" si="239"/>
        <v>42298.625856481478</v>
      </c>
      <c r="W1730" s="8" t="str">
        <f t="shared" si="240"/>
        <v>Oct</v>
      </c>
      <c r="X1730" s="8" t="str">
        <f t="shared" si="241"/>
        <v>2015</v>
      </c>
      <c r="Y1730" s="7">
        <f t="shared" si="242"/>
        <v>30</v>
      </c>
    </row>
    <row r="1731" spans="1:25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6">
        <f t="shared" ref="O1731:O1794" si="243">E1731/D1731*100</f>
        <v>0</v>
      </c>
      <c r="P1731" s="10">
        <f t="shared" ref="P1731:P1794" si="244">IFERROR(E1731/L1731,0)</f>
        <v>0</v>
      </c>
      <c r="Q1731" t="s">
        <v>8326</v>
      </c>
      <c r="R1731" t="s">
        <v>8348</v>
      </c>
      <c r="S1731" s="8">
        <f t="shared" ref="S1731:S1794" si="245">(((J1731/60)/60)/24)+DATE(1970,1,1)</f>
        <v>42471.052152777775</v>
      </c>
      <c r="T1731" s="8" t="str">
        <f t="shared" ref="T1731:T1794" si="246">TEXT(S1731,"MMM")</f>
        <v>Apr</v>
      </c>
      <c r="U1731" s="8" t="str">
        <f t="shared" ref="U1731:U1794" si="247">TEXT(S1731,"YYYY")</f>
        <v>2016</v>
      </c>
      <c r="V1731" s="8">
        <f t="shared" ref="V1731:V1794" si="248">(((I1731/60)/60)/24)+DATE(1970,1,1)</f>
        <v>42531.052152777775</v>
      </c>
      <c r="W1731" s="8" t="str">
        <f t="shared" ref="W1731:W1794" si="249">TEXT(V1731,"MMM")</f>
        <v>Jun</v>
      </c>
      <c r="X1731" s="8" t="str">
        <f t="shared" ref="X1731:X1794" si="250">TEXT(V1731,"YYYY")</f>
        <v>2016</v>
      </c>
      <c r="Y1731" s="7">
        <f t="shared" ref="Y1731:Y1794" si="251">DAY(V1731-S1731)</f>
        <v>29</v>
      </c>
    </row>
    <row r="1732" spans="1:25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6">
        <f t="shared" si="243"/>
        <v>0</v>
      </c>
      <c r="P1732" s="10">
        <f t="shared" si="244"/>
        <v>0</v>
      </c>
      <c r="Q1732" t="s">
        <v>8326</v>
      </c>
      <c r="R1732" t="s">
        <v>8348</v>
      </c>
      <c r="S1732" s="8">
        <f t="shared" si="245"/>
        <v>42272.087766203709</v>
      </c>
      <c r="T1732" s="8" t="str">
        <f t="shared" si="246"/>
        <v>Sep</v>
      </c>
      <c r="U1732" s="8" t="str">
        <f t="shared" si="247"/>
        <v>2015</v>
      </c>
      <c r="V1732" s="8">
        <f t="shared" si="248"/>
        <v>42302.087766203709</v>
      </c>
      <c r="W1732" s="8" t="str">
        <f t="shared" si="249"/>
        <v>Oct</v>
      </c>
      <c r="X1732" s="8" t="str">
        <f t="shared" si="250"/>
        <v>2015</v>
      </c>
      <c r="Y1732" s="7">
        <f t="shared" si="251"/>
        <v>30</v>
      </c>
    </row>
    <row r="1733" spans="1:25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6">
        <f t="shared" si="243"/>
        <v>0</v>
      </c>
      <c r="P1733" s="10">
        <f t="shared" si="244"/>
        <v>0</v>
      </c>
      <c r="Q1733" t="s">
        <v>8326</v>
      </c>
      <c r="R1733" t="s">
        <v>8348</v>
      </c>
      <c r="S1733" s="8">
        <f t="shared" si="245"/>
        <v>42152.906851851847</v>
      </c>
      <c r="T1733" s="8" t="str">
        <f t="shared" si="246"/>
        <v>May</v>
      </c>
      <c r="U1733" s="8" t="str">
        <f t="shared" si="247"/>
        <v>2015</v>
      </c>
      <c r="V1733" s="8">
        <f t="shared" si="248"/>
        <v>42166.625</v>
      </c>
      <c r="W1733" s="8" t="str">
        <f t="shared" si="249"/>
        <v>Jun</v>
      </c>
      <c r="X1733" s="8" t="str">
        <f t="shared" si="250"/>
        <v>2015</v>
      </c>
      <c r="Y1733" s="7">
        <f t="shared" si="251"/>
        <v>13</v>
      </c>
    </row>
    <row r="1734" spans="1:25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6">
        <f t="shared" si="243"/>
        <v>0</v>
      </c>
      <c r="P1734" s="10">
        <f t="shared" si="244"/>
        <v>0</v>
      </c>
      <c r="Q1734" t="s">
        <v>8326</v>
      </c>
      <c r="R1734" t="s">
        <v>8348</v>
      </c>
      <c r="S1734" s="8">
        <f t="shared" si="245"/>
        <v>42325.683807870373</v>
      </c>
      <c r="T1734" s="8" t="str">
        <f t="shared" si="246"/>
        <v>Nov</v>
      </c>
      <c r="U1734" s="8" t="str">
        <f t="shared" si="247"/>
        <v>2015</v>
      </c>
      <c r="V1734" s="8">
        <f t="shared" si="248"/>
        <v>42385.208333333328</v>
      </c>
      <c r="W1734" s="8" t="str">
        <f t="shared" si="249"/>
        <v>Jan</v>
      </c>
      <c r="X1734" s="8" t="str">
        <f t="shared" si="250"/>
        <v>2016</v>
      </c>
      <c r="Y1734" s="7">
        <f t="shared" si="251"/>
        <v>28</v>
      </c>
    </row>
    <row r="1735" spans="1:25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6">
        <f t="shared" si="243"/>
        <v>0</v>
      </c>
      <c r="P1735" s="10">
        <f t="shared" si="244"/>
        <v>0</v>
      </c>
      <c r="Q1735" t="s">
        <v>8326</v>
      </c>
      <c r="R1735" t="s">
        <v>8348</v>
      </c>
      <c r="S1735" s="8">
        <f t="shared" si="245"/>
        <v>42614.675625000003</v>
      </c>
      <c r="T1735" s="8" t="str">
        <f t="shared" si="246"/>
        <v>Sep</v>
      </c>
      <c r="U1735" s="8" t="str">
        <f t="shared" si="247"/>
        <v>2016</v>
      </c>
      <c r="V1735" s="8">
        <f t="shared" si="248"/>
        <v>42626.895833333328</v>
      </c>
      <c r="W1735" s="8" t="str">
        <f t="shared" si="249"/>
        <v>Sep</v>
      </c>
      <c r="X1735" s="8" t="str">
        <f t="shared" si="250"/>
        <v>2016</v>
      </c>
      <c r="Y1735" s="7">
        <f t="shared" si="251"/>
        <v>12</v>
      </c>
    </row>
    <row r="1736" spans="1:25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6">
        <f t="shared" si="243"/>
        <v>2.2222222222222223E-2</v>
      </c>
      <c r="P1736" s="10">
        <f t="shared" si="244"/>
        <v>1</v>
      </c>
      <c r="Q1736" t="s">
        <v>8326</v>
      </c>
      <c r="R1736" t="s">
        <v>8348</v>
      </c>
      <c r="S1736" s="8">
        <f t="shared" si="245"/>
        <v>42102.036527777775</v>
      </c>
      <c r="T1736" s="8" t="str">
        <f t="shared" si="246"/>
        <v>Apr</v>
      </c>
      <c r="U1736" s="8" t="str">
        <f t="shared" si="247"/>
        <v>2015</v>
      </c>
      <c r="V1736" s="8">
        <f t="shared" si="248"/>
        <v>42132.036527777775</v>
      </c>
      <c r="W1736" s="8" t="str">
        <f t="shared" si="249"/>
        <v>May</v>
      </c>
      <c r="X1736" s="8" t="str">
        <f t="shared" si="250"/>
        <v>2015</v>
      </c>
      <c r="Y1736" s="7">
        <f t="shared" si="251"/>
        <v>30</v>
      </c>
    </row>
    <row r="1737" spans="1:25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6">
        <f t="shared" si="243"/>
        <v>11</v>
      </c>
      <c r="P1737" s="10">
        <f t="shared" si="244"/>
        <v>55</v>
      </c>
      <c r="Q1737" t="s">
        <v>8326</v>
      </c>
      <c r="R1737" t="s">
        <v>8348</v>
      </c>
      <c r="S1737" s="8">
        <f t="shared" si="245"/>
        <v>42559.814178240747</v>
      </c>
      <c r="T1737" s="8" t="str">
        <f t="shared" si="246"/>
        <v>Jul</v>
      </c>
      <c r="U1737" s="8" t="str">
        <f t="shared" si="247"/>
        <v>2016</v>
      </c>
      <c r="V1737" s="8">
        <f t="shared" si="248"/>
        <v>42589.814178240747</v>
      </c>
      <c r="W1737" s="8" t="str">
        <f t="shared" si="249"/>
        <v>Aug</v>
      </c>
      <c r="X1737" s="8" t="str">
        <f t="shared" si="250"/>
        <v>2016</v>
      </c>
      <c r="Y1737" s="7">
        <f t="shared" si="251"/>
        <v>30</v>
      </c>
    </row>
    <row r="1738" spans="1:25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6">
        <f t="shared" si="243"/>
        <v>0.73333333333333328</v>
      </c>
      <c r="P1738" s="10">
        <f t="shared" si="244"/>
        <v>22</v>
      </c>
      <c r="Q1738" t="s">
        <v>8326</v>
      </c>
      <c r="R1738" t="s">
        <v>8348</v>
      </c>
      <c r="S1738" s="8">
        <f t="shared" si="245"/>
        <v>42286.861493055556</v>
      </c>
      <c r="T1738" s="8" t="str">
        <f t="shared" si="246"/>
        <v>Oct</v>
      </c>
      <c r="U1738" s="8" t="str">
        <f t="shared" si="247"/>
        <v>2015</v>
      </c>
      <c r="V1738" s="8">
        <f t="shared" si="248"/>
        <v>42316.90315972222</v>
      </c>
      <c r="W1738" s="8" t="str">
        <f t="shared" si="249"/>
        <v>Nov</v>
      </c>
      <c r="X1738" s="8" t="str">
        <f t="shared" si="250"/>
        <v>2015</v>
      </c>
      <c r="Y1738" s="7">
        <f t="shared" si="251"/>
        <v>30</v>
      </c>
    </row>
    <row r="1739" spans="1:25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6">
        <f t="shared" si="243"/>
        <v>21.25</v>
      </c>
      <c r="P1739" s="10">
        <f t="shared" si="244"/>
        <v>56.666666666666664</v>
      </c>
      <c r="Q1739" t="s">
        <v>8326</v>
      </c>
      <c r="R1739" t="s">
        <v>8348</v>
      </c>
      <c r="S1739" s="8">
        <f t="shared" si="245"/>
        <v>42175.948981481488</v>
      </c>
      <c r="T1739" s="8" t="str">
        <f t="shared" si="246"/>
        <v>Jun</v>
      </c>
      <c r="U1739" s="8" t="str">
        <f t="shared" si="247"/>
        <v>2015</v>
      </c>
      <c r="V1739" s="8">
        <f t="shared" si="248"/>
        <v>42205.948981481488</v>
      </c>
      <c r="W1739" s="8" t="str">
        <f t="shared" si="249"/>
        <v>Jul</v>
      </c>
      <c r="X1739" s="8" t="str">
        <f t="shared" si="250"/>
        <v>2015</v>
      </c>
      <c r="Y1739" s="7">
        <f t="shared" si="251"/>
        <v>30</v>
      </c>
    </row>
    <row r="1740" spans="1:25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6">
        <f t="shared" si="243"/>
        <v>0.4</v>
      </c>
      <c r="P1740" s="10">
        <f t="shared" si="244"/>
        <v>20</v>
      </c>
      <c r="Q1740" t="s">
        <v>8326</v>
      </c>
      <c r="R1740" t="s">
        <v>8348</v>
      </c>
      <c r="S1740" s="8">
        <f t="shared" si="245"/>
        <v>41884.874328703707</v>
      </c>
      <c r="T1740" s="8" t="str">
        <f t="shared" si="246"/>
        <v>Sep</v>
      </c>
      <c r="U1740" s="8" t="str">
        <f t="shared" si="247"/>
        <v>2014</v>
      </c>
      <c r="V1740" s="8">
        <f t="shared" si="248"/>
        <v>41914.874328703707</v>
      </c>
      <c r="W1740" s="8" t="str">
        <f t="shared" si="249"/>
        <v>Oct</v>
      </c>
      <c r="X1740" s="8" t="str">
        <f t="shared" si="250"/>
        <v>2014</v>
      </c>
      <c r="Y1740" s="7">
        <f t="shared" si="251"/>
        <v>30</v>
      </c>
    </row>
    <row r="1741" spans="1:25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6">
        <f t="shared" si="243"/>
        <v>0.1</v>
      </c>
      <c r="P1741" s="10">
        <f t="shared" si="244"/>
        <v>1</v>
      </c>
      <c r="Q1741" t="s">
        <v>8326</v>
      </c>
      <c r="R1741" t="s">
        <v>8348</v>
      </c>
      <c r="S1741" s="8">
        <f t="shared" si="245"/>
        <v>42435.874212962968</v>
      </c>
      <c r="T1741" s="8" t="str">
        <f t="shared" si="246"/>
        <v>Mar</v>
      </c>
      <c r="U1741" s="8" t="str">
        <f t="shared" si="247"/>
        <v>2016</v>
      </c>
      <c r="V1741" s="8">
        <f t="shared" si="248"/>
        <v>42494.832546296297</v>
      </c>
      <c r="W1741" s="8" t="str">
        <f t="shared" si="249"/>
        <v>May</v>
      </c>
      <c r="X1741" s="8" t="str">
        <f t="shared" si="250"/>
        <v>2016</v>
      </c>
      <c r="Y1741" s="7">
        <f t="shared" si="251"/>
        <v>27</v>
      </c>
    </row>
    <row r="1742" spans="1:25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6">
        <f t="shared" si="243"/>
        <v>0</v>
      </c>
      <c r="P1742" s="10">
        <f t="shared" si="244"/>
        <v>0</v>
      </c>
      <c r="Q1742" t="s">
        <v>8326</v>
      </c>
      <c r="R1742" t="s">
        <v>8348</v>
      </c>
      <c r="S1742" s="8">
        <f t="shared" si="245"/>
        <v>42171.817384259266</v>
      </c>
      <c r="T1742" s="8" t="str">
        <f t="shared" si="246"/>
        <v>Jun</v>
      </c>
      <c r="U1742" s="8" t="str">
        <f t="shared" si="247"/>
        <v>2015</v>
      </c>
      <c r="V1742" s="8">
        <f t="shared" si="248"/>
        <v>42201.817384259266</v>
      </c>
      <c r="W1742" s="8" t="str">
        <f t="shared" si="249"/>
        <v>Jul</v>
      </c>
      <c r="X1742" s="8" t="str">
        <f t="shared" si="250"/>
        <v>2015</v>
      </c>
      <c r="Y1742" s="7">
        <f t="shared" si="251"/>
        <v>30</v>
      </c>
    </row>
    <row r="1743" spans="1:25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6">
        <f t="shared" si="243"/>
        <v>110.83333333333334</v>
      </c>
      <c r="P1743" s="10">
        <f t="shared" si="244"/>
        <v>25.576923076923077</v>
      </c>
      <c r="Q1743" t="s">
        <v>8339</v>
      </c>
      <c r="R1743" t="s">
        <v>8340</v>
      </c>
      <c r="S1743" s="8">
        <f t="shared" si="245"/>
        <v>42120.628136574072</v>
      </c>
      <c r="T1743" s="8" t="str">
        <f t="shared" si="246"/>
        <v>Apr</v>
      </c>
      <c r="U1743" s="8" t="str">
        <f t="shared" si="247"/>
        <v>2015</v>
      </c>
      <c r="V1743" s="8">
        <f t="shared" si="248"/>
        <v>42165.628136574072</v>
      </c>
      <c r="W1743" s="8" t="str">
        <f t="shared" si="249"/>
        <v>Jun</v>
      </c>
      <c r="X1743" s="8" t="str">
        <f t="shared" si="250"/>
        <v>2015</v>
      </c>
      <c r="Y1743" s="7">
        <f t="shared" si="251"/>
        <v>14</v>
      </c>
    </row>
    <row r="1744" spans="1:25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6">
        <f t="shared" si="243"/>
        <v>108.74999999999999</v>
      </c>
      <c r="P1744" s="10">
        <f t="shared" si="244"/>
        <v>63.970588235294116</v>
      </c>
      <c r="Q1744" t="s">
        <v>8339</v>
      </c>
      <c r="R1744" t="s">
        <v>8340</v>
      </c>
      <c r="S1744" s="8">
        <f t="shared" si="245"/>
        <v>42710.876967592587</v>
      </c>
      <c r="T1744" s="8" t="str">
        <f t="shared" si="246"/>
        <v>Dec</v>
      </c>
      <c r="U1744" s="8" t="str">
        <f t="shared" si="247"/>
        <v>2016</v>
      </c>
      <c r="V1744" s="8">
        <f t="shared" si="248"/>
        <v>42742.875</v>
      </c>
      <c r="W1744" s="8" t="str">
        <f t="shared" si="249"/>
        <v>Jan</v>
      </c>
      <c r="X1744" s="8" t="str">
        <f t="shared" si="250"/>
        <v>2017</v>
      </c>
      <c r="Y1744" s="7">
        <f t="shared" si="251"/>
        <v>31</v>
      </c>
    </row>
    <row r="1745" spans="1:25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6">
        <f t="shared" si="243"/>
        <v>100.41666666666667</v>
      </c>
      <c r="P1745" s="10">
        <f t="shared" si="244"/>
        <v>89.925373134328353</v>
      </c>
      <c r="Q1745" t="s">
        <v>8339</v>
      </c>
      <c r="R1745" t="s">
        <v>8340</v>
      </c>
      <c r="S1745" s="8">
        <f t="shared" si="245"/>
        <v>42586.925636574073</v>
      </c>
      <c r="T1745" s="8" t="str">
        <f t="shared" si="246"/>
        <v>Aug</v>
      </c>
      <c r="U1745" s="8" t="str">
        <f t="shared" si="247"/>
        <v>2016</v>
      </c>
      <c r="V1745" s="8">
        <f t="shared" si="248"/>
        <v>42609.165972222225</v>
      </c>
      <c r="W1745" s="8" t="str">
        <f t="shared" si="249"/>
        <v>Aug</v>
      </c>
      <c r="X1745" s="8" t="str">
        <f t="shared" si="250"/>
        <v>2016</v>
      </c>
      <c r="Y1745" s="7">
        <f t="shared" si="251"/>
        <v>22</v>
      </c>
    </row>
    <row r="1746" spans="1:25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6">
        <f t="shared" si="243"/>
        <v>118.45454545454545</v>
      </c>
      <c r="P1746" s="10">
        <f t="shared" si="244"/>
        <v>93.071428571428569</v>
      </c>
      <c r="Q1746" t="s">
        <v>8339</v>
      </c>
      <c r="R1746" t="s">
        <v>8340</v>
      </c>
      <c r="S1746" s="8">
        <f t="shared" si="245"/>
        <v>42026.605057870373</v>
      </c>
      <c r="T1746" s="8" t="str">
        <f t="shared" si="246"/>
        <v>Jan</v>
      </c>
      <c r="U1746" s="8" t="str">
        <f t="shared" si="247"/>
        <v>2015</v>
      </c>
      <c r="V1746" s="8">
        <f t="shared" si="248"/>
        <v>42071.563391203701</v>
      </c>
      <c r="W1746" s="8" t="str">
        <f t="shared" si="249"/>
        <v>Mar</v>
      </c>
      <c r="X1746" s="8" t="str">
        <f t="shared" si="250"/>
        <v>2015</v>
      </c>
      <c r="Y1746" s="7">
        <f t="shared" si="251"/>
        <v>13</v>
      </c>
    </row>
    <row r="1747" spans="1:25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6">
        <f t="shared" si="243"/>
        <v>114.01428571428571</v>
      </c>
      <c r="P1747" s="10">
        <f t="shared" si="244"/>
        <v>89.674157303370791</v>
      </c>
      <c r="Q1747" t="s">
        <v>8339</v>
      </c>
      <c r="R1747" t="s">
        <v>8340</v>
      </c>
      <c r="S1747" s="8">
        <f t="shared" si="245"/>
        <v>42690.259699074071</v>
      </c>
      <c r="T1747" s="8" t="str">
        <f t="shared" si="246"/>
        <v>Nov</v>
      </c>
      <c r="U1747" s="8" t="str">
        <f t="shared" si="247"/>
        <v>2016</v>
      </c>
      <c r="V1747" s="8">
        <f t="shared" si="248"/>
        <v>42726.083333333328</v>
      </c>
      <c r="W1747" s="8" t="str">
        <f t="shared" si="249"/>
        <v>Dec</v>
      </c>
      <c r="X1747" s="8" t="str">
        <f t="shared" si="250"/>
        <v>2016</v>
      </c>
      <c r="Y1747" s="7">
        <f t="shared" si="251"/>
        <v>4</v>
      </c>
    </row>
    <row r="1748" spans="1:25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6">
        <f t="shared" si="243"/>
        <v>148.10000000000002</v>
      </c>
      <c r="P1748" s="10">
        <f t="shared" si="244"/>
        <v>207.61682242990653</v>
      </c>
      <c r="Q1748" t="s">
        <v>8339</v>
      </c>
      <c r="R1748" t="s">
        <v>8340</v>
      </c>
      <c r="S1748" s="8">
        <f t="shared" si="245"/>
        <v>42668.176701388889</v>
      </c>
      <c r="T1748" s="8" t="str">
        <f t="shared" si="246"/>
        <v>Oct</v>
      </c>
      <c r="U1748" s="8" t="str">
        <f t="shared" si="247"/>
        <v>2016</v>
      </c>
      <c r="V1748" s="8">
        <f t="shared" si="248"/>
        <v>42698.083333333328</v>
      </c>
      <c r="W1748" s="8" t="str">
        <f t="shared" si="249"/>
        <v>Nov</v>
      </c>
      <c r="X1748" s="8" t="str">
        <f t="shared" si="250"/>
        <v>2016</v>
      </c>
      <c r="Y1748" s="7">
        <f t="shared" si="251"/>
        <v>29</v>
      </c>
    </row>
    <row r="1749" spans="1:25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6">
        <f t="shared" si="243"/>
        <v>104.95555555555556</v>
      </c>
      <c r="P1749" s="10">
        <f t="shared" si="244"/>
        <v>59.408805031446541</v>
      </c>
      <c r="Q1749" t="s">
        <v>8339</v>
      </c>
      <c r="R1749" t="s">
        <v>8340</v>
      </c>
      <c r="S1749" s="8">
        <f t="shared" si="245"/>
        <v>42292.435532407413</v>
      </c>
      <c r="T1749" s="8" t="str">
        <f t="shared" si="246"/>
        <v>Oct</v>
      </c>
      <c r="U1749" s="8" t="str">
        <f t="shared" si="247"/>
        <v>2015</v>
      </c>
      <c r="V1749" s="8">
        <f t="shared" si="248"/>
        <v>42321.625</v>
      </c>
      <c r="W1749" s="8" t="str">
        <f t="shared" si="249"/>
        <v>Nov</v>
      </c>
      <c r="X1749" s="8" t="str">
        <f t="shared" si="250"/>
        <v>2015</v>
      </c>
      <c r="Y1749" s="7">
        <f t="shared" si="251"/>
        <v>29</v>
      </c>
    </row>
    <row r="1750" spans="1:25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6">
        <f t="shared" si="243"/>
        <v>129.94800000000001</v>
      </c>
      <c r="P1750" s="10">
        <f t="shared" si="244"/>
        <v>358.97237569060775</v>
      </c>
      <c r="Q1750" t="s">
        <v>8339</v>
      </c>
      <c r="R1750" t="s">
        <v>8340</v>
      </c>
      <c r="S1750" s="8">
        <f t="shared" si="245"/>
        <v>42219.950729166667</v>
      </c>
      <c r="T1750" s="8" t="str">
        <f t="shared" si="246"/>
        <v>Aug</v>
      </c>
      <c r="U1750" s="8" t="str">
        <f t="shared" si="247"/>
        <v>2015</v>
      </c>
      <c r="V1750" s="8">
        <f t="shared" si="248"/>
        <v>42249.950729166667</v>
      </c>
      <c r="W1750" s="8" t="str">
        <f t="shared" si="249"/>
        <v>Sep</v>
      </c>
      <c r="X1750" s="8" t="str">
        <f t="shared" si="250"/>
        <v>2015</v>
      </c>
      <c r="Y1750" s="7">
        <f t="shared" si="251"/>
        <v>30</v>
      </c>
    </row>
    <row r="1751" spans="1:25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6">
        <f t="shared" si="243"/>
        <v>123.48756218905473</v>
      </c>
      <c r="P1751" s="10">
        <f t="shared" si="244"/>
        <v>94.736641221374043</v>
      </c>
      <c r="Q1751" t="s">
        <v>8339</v>
      </c>
      <c r="R1751" t="s">
        <v>8340</v>
      </c>
      <c r="S1751" s="8">
        <f t="shared" si="245"/>
        <v>42758.975937499999</v>
      </c>
      <c r="T1751" s="8" t="str">
        <f t="shared" si="246"/>
        <v>Jan</v>
      </c>
      <c r="U1751" s="8" t="str">
        <f t="shared" si="247"/>
        <v>2017</v>
      </c>
      <c r="V1751" s="8">
        <f t="shared" si="248"/>
        <v>42795.791666666672</v>
      </c>
      <c r="W1751" s="8" t="str">
        <f t="shared" si="249"/>
        <v>Mar</v>
      </c>
      <c r="X1751" s="8" t="str">
        <f t="shared" si="250"/>
        <v>2017</v>
      </c>
      <c r="Y1751" s="7">
        <f t="shared" si="251"/>
        <v>5</v>
      </c>
    </row>
    <row r="1752" spans="1:25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6">
        <f t="shared" si="243"/>
        <v>201.62</v>
      </c>
      <c r="P1752" s="10">
        <f t="shared" si="244"/>
        <v>80.647999999999996</v>
      </c>
      <c r="Q1752" t="s">
        <v>8339</v>
      </c>
      <c r="R1752" t="s">
        <v>8340</v>
      </c>
      <c r="S1752" s="8">
        <f t="shared" si="245"/>
        <v>42454.836851851855</v>
      </c>
      <c r="T1752" s="8" t="str">
        <f t="shared" si="246"/>
        <v>Mar</v>
      </c>
      <c r="U1752" s="8" t="str">
        <f t="shared" si="247"/>
        <v>2016</v>
      </c>
      <c r="V1752" s="8">
        <f t="shared" si="248"/>
        <v>42479.836851851855</v>
      </c>
      <c r="W1752" s="8" t="str">
        <f t="shared" si="249"/>
        <v>Apr</v>
      </c>
      <c r="X1752" s="8" t="str">
        <f t="shared" si="250"/>
        <v>2016</v>
      </c>
      <c r="Y1752" s="7">
        <f t="shared" si="251"/>
        <v>25</v>
      </c>
    </row>
    <row r="1753" spans="1:25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6">
        <f t="shared" si="243"/>
        <v>102.89999999999999</v>
      </c>
      <c r="P1753" s="10">
        <f t="shared" si="244"/>
        <v>168.68852459016392</v>
      </c>
      <c r="Q1753" t="s">
        <v>8339</v>
      </c>
      <c r="R1753" t="s">
        <v>8340</v>
      </c>
      <c r="S1753" s="8">
        <f t="shared" si="245"/>
        <v>42052.7815162037</v>
      </c>
      <c r="T1753" s="8" t="str">
        <f t="shared" si="246"/>
        <v>Feb</v>
      </c>
      <c r="U1753" s="8" t="str">
        <f t="shared" si="247"/>
        <v>2015</v>
      </c>
      <c r="V1753" s="8">
        <f t="shared" si="248"/>
        <v>42082.739849537036</v>
      </c>
      <c r="W1753" s="8" t="str">
        <f t="shared" si="249"/>
        <v>Mar</v>
      </c>
      <c r="X1753" s="8" t="str">
        <f t="shared" si="250"/>
        <v>2015</v>
      </c>
      <c r="Y1753" s="7">
        <f t="shared" si="251"/>
        <v>29</v>
      </c>
    </row>
    <row r="1754" spans="1:25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6">
        <f t="shared" si="243"/>
        <v>260.16666666666663</v>
      </c>
      <c r="P1754" s="10">
        <f t="shared" si="244"/>
        <v>34.68888888888889</v>
      </c>
      <c r="Q1754" t="s">
        <v>8339</v>
      </c>
      <c r="R1754" t="s">
        <v>8340</v>
      </c>
      <c r="S1754" s="8">
        <f t="shared" si="245"/>
        <v>42627.253263888888</v>
      </c>
      <c r="T1754" s="8" t="str">
        <f t="shared" si="246"/>
        <v>Sep</v>
      </c>
      <c r="U1754" s="8" t="str">
        <f t="shared" si="247"/>
        <v>2016</v>
      </c>
      <c r="V1754" s="8">
        <f t="shared" si="248"/>
        <v>42657.253263888888</v>
      </c>
      <c r="W1754" s="8" t="str">
        <f t="shared" si="249"/>
        <v>Oct</v>
      </c>
      <c r="X1754" s="8" t="str">
        <f t="shared" si="250"/>
        <v>2016</v>
      </c>
      <c r="Y1754" s="7">
        <f t="shared" si="251"/>
        <v>30</v>
      </c>
    </row>
    <row r="1755" spans="1:25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6">
        <f t="shared" si="243"/>
        <v>108</v>
      </c>
      <c r="P1755" s="10">
        <f t="shared" si="244"/>
        <v>462.85714285714283</v>
      </c>
      <c r="Q1755" t="s">
        <v>8339</v>
      </c>
      <c r="R1755" t="s">
        <v>8340</v>
      </c>
      <c r="S1755" s="8">
        <f t="shared" si="245"/>
        <v>42420.74962962963</v>
      </c>
      <c r="T1755" s="8" t="str">
        <f t="shared" si="246"/>
        <v>Feb</v>
      </c>
      <c r="U1755" s="8" t="str">
        <f t="shared" si="247"/>
        <v>2016</v>
      </c>
      <c r="V1755" s="8">
        <f t="shared" si="248"/>
        <v>42450.707962962959</v>
      </c>
      <c r="W1755" s="8" t="str">
        <f t="shared" si="249"/>
        <v>Mar</v>
      </c>
      <c r="X1755" s="8" t="str">
        <f t="shared" si="250"/>
        <v>2016</v>
      </c>
      <c r="Y1755" s="7">
        <f t="shared" si="251"/>
        <v>29</v>
      </c>
    </row>
    <row r="1756" spans="1:25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6">
        <f t="shared" si="243"/>
        <v>110.52941176470587</v>
      </c>
      <c r="P1756" s="10">
        <f t="shared" si="244"/>
        <v>104.38888888888889</v>
      </c>
      <c r="Q1756" t="s">
        <v>8339</v>
      </c>
      <c r="R1756" t="s">
        <v>8340</v>
      </c>
      <c r="S1756" s="8">
        <f t="shared" si="245"/>
        <v>42067.876770833333</v>
      </c>
      <c r="T1756" s="8" t="str">
        <f t="shared" si="246"/>
        <v>Mar</v>
      </c>
      <c r="U1756" s="8" t="str">
        <f t="shared" si="247"/>
        <v>2015</v>
      </c>
      <c r="V1756" s="8">
        <f t="shared" si="248"/>
        <v>42097.835104166668</v>
      </c>
      <c r="W1756" s="8" t="str">
        <f t="shared" si="249"/>
        <v>Apr</v>
      </c>
      <c r="X1756" s="8" t="str">
        <f t="shared" si="250"/>
        <v>2015</v>
      </c>
      <c r="Y1756" s="7">
        <f t="shared" si="251"/>
        <v>29</v>
      </c>
    </row>
    <row r="1757" spans="1:25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6">
        <f t="shared" si="243"/>
        <v>120</v>
      </c>
      <c r="P1757" s="10">
        <f t="shared" si="244"/>
        <v>7.5</v>
      </c>
      <c r="Q1757" t="s">
        <v>8339</v>
      </c>
      <c r="R1757" t="s">
        <v>8340</v>
      </c>
      <c r="S1757" s="8">
        <f t="shared" si="245"/>
        <v>42252.788900462961</v>
      </c>
      <c r="T1757" s="8" t="str">
        <f t="shared" si="246"/>
        <v>Sep</v>
      </c>
      <c r="U1757" s="8" t="str">
        <f t="shared" si="247"/>
        <v>2015</v>
      </c>
      <c r="V1757" s="8">
        <f t="shared" si="248"/>
        <v>42282.788900462961</v>
      </c>
      <c r="W1757" s="8" t="str">
        <f t="shared" si="249"/>
        <v>Oct</v>
      </c>
      <c r="X1757" s="8" t="str">
        <f t="shared" si="250"/>
        <v>2015</v>
      </c>
      <c r="Y1757" s="7">
        <f t="shared" si="251"/>
        <v>30</v>
      </c>
    </row>
    <row r="1758" spans="1:25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6">
        <f t="shared" si="243"/>
        <v>102.82909090909091</v>
      </c>
      <c r="P1758" s="10">
        <f t="shared" si="244"/>
        <v>47.13</v>
      </c>
      <c r="Q1758" t="s">
        <v>8339</v>
      </c>
      <c r="R1758" t="s">
        <v>8340</v>
      </c>
      <c r="S1758" s="8">
        <f t="shared" si="245"/>
        <v>42571.167465277773</v>
      </c>
      <c r="T1758" s="8" t="str">
        <f t="shared" si="246"/>
        <v>Jul</v>
      </c>
      <c r="U1758" s="8" t="str">
        <f t="shared" si="247"/>
        <v>2016</v>
      </c>
      <c r="V1758" s="8">
        <f t="shared" si="248"/>
        <v>42611.167465277773</v>
      </c>
      <c r="W1758" s="8" t="str">
        <f t="shared" si="249"/>
        <v>Aug</v>
      </c>
      <c r="X1758" s="8" t="str">
        <f t="shared" si="250"/>
        <v>2016</v>
      </c>
      <c r="Y1758" s="7">
        <f t="shared" si="251"/>
        <v>9</v>
      </c>
    </row>
    <row r="1759" spans="1:25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6">
        <f t="shared" si="243"/>
        <v>115.99999999999999</v>
      </c>
      <c r="P1759" s="10">
        <f t="shared" si="244"/>
        <v>414.28571428571428</v>
      </c>
      <c r="Q1759" t="s">
        <v>8339</v>
      </c>
      <c r="R1759" t="s">
        <v>8340</v>
      </c>
      <c r="S1759" s="8">
        <f t="shared" si="245"/>
        <v>42733.827349537038</v>
      </c>
      <c r="T1759" s="8" t="str">
        <f t="shared" si="246"/>
        <v>Dec</v>
      </c>
      <c r="U1759" s="8" t="str">
        <f t="shared" si="247"/>
        <v>2016</v>
      </c>
      <c r="V1759" s="8">
        <f t="shared" si="248"/>
        <v>42763.811805555553</v>
      </c>
      <c r="W1759" s="8" t="str">
        <f t="shared" si="249"/>
        <v>Jan</v>
      </c>
      <c r="X1759" s="8" t="str">
        <f t="shared" si="250"/>
        <v>2017</v>
      </c>
      <c r="Y1759" s="7">
        <f t="shared" si="251"/>
        <v>29</v>
      </c>
    </row>
    <row r="1760" spans="1:25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6">
        <f t="shared" si="243"/>
        <v>114.7</v>
      </c>
      <c r="P1760" s="10">
        <f t="shared" si="244"/>
        <v>42.481481481481481</v>
      </c>
      <c r="Q1760" t="s">
        <v>8339</v>
      </c>
      <c r="R1760" t="s">
        <v>8340</v>
      </c>
      <c r="S1760" s="8">
        <f t="shared" si="245"/>
        <v>42505.955925925926</v>
      </c>
      <c r="T1760" s="8" t="str">
        <f t="shared" si="246"/>
        <v>May</v>
      </c>
      <c r="U1760" s="8" t="str">
        <f t="shared" si="247"/>
        <v>2016</v>
      </c>
      <c r="V1760" s="8">
        <f t="shared" si="248"/>
        <v>42565.955925925926</v>
      </c>
      <c r="W1760" s="8" t="str">
        <f t="shared" si="249"/>
        <v>Jul</v>
      </c>
      <c r="X1760" s="8" t="str">
        <f t="shared" si="250"/>
        <v>2016</v>
      </c>
      <c r="Y1760" s="7">
        <f t="shared" si="251"/>
        <v>29</v>
      </c>
    </row>
    <row r="1761" spans="1:25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6">
        <f t="shared" si="243"/>
        <v>106.60000000000001</v>
      </c>
      <c r="P1761" s="10">
        <f t="shared" si="244"/>
        <v>108.77551020408163</v>
      </c>
      <c r="Q1761" t="s">
        <v>8339</v>
      </c>
      <c r="R1761" t="s">
        <v>8340</v>
      </c>
      <c r="S1761" s="8">
        <f t="shared" si="245"/>
        <v>42068.829039351855</v>
      </c>
      <c r="T1761" s="8" t="str">
        <f t="shared" si="246"/>
        <v>Mar</v>
      </c>
      <c r="U1761" s="8" t="str">
        <f t="shared" si="247"/>
        <v>2015</v>
      </c>
      <c r="V1761" s="8">
        <f t="shared" si="248"/>
        <v>42088.787372685183</v>
      </c>
      <c r="W1761" s="8" t="str">
        <f t="shared" si="249"/>
        <v>Mar</v>
      </c>
      <c r="X1761" s="8" t="str">
        <f t="shared" si="250"/>
        <v>2015</v>
      </c>
      <c r="Y1761" s="7">
        <f t="shared" si="251"/>
        <v>19</v>
      </c>
    </row>
    <row r="1762" spans="1:25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6">
        <f t="shared" si="243"/>
        <v>165.44</v>
      </c>
      <c r="P1762" s="10">
        <f t="shared" si="244"/>
        <v>81.098039215686271</v>
      </c>
      <c r="Q1762" t="s">
        <v>8339</v>
      </c>
      <c r="R1762" t="s">
        <v>8340</v>
      </c>
      <c r="S1762" s="8">
        <f t="shared" si="245"/>
        <v>42405.67260416667</v>
      </c>
      <c r="T1762" s="8" t="str">
        <f t="shared" si="246"/>
        <v>Feb</v>
      </c>
      <c r="U1762" s="8" t="str">
        <f t="shared" si="247"/>
        <v>2016</v>
      </c>
      <c r="V1762" s="8">
        <f t="shared" si="248"/>
        <v>42425.67260416667</v>
      </c>
      <c r="W1762" s="8" t="str">
        <f t="shared" si="249"/>
        <v>Feb</v>
      </c>
      <c r="X1762" s="8" t="str">
        <f t="shared" si="250"/>
        <v>2016</v>
      </c>
      <c r="Y1762" s="7">
        <f t="shared" si="251"/>
        <v>20</v>
      </c>
    </row>
    <row r="1763" spans="1:25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6">
        <f t="shared" si="243"/>
        <v>155</v>
      </c>
      <c r="P1763" s="10">
        <f t="shared" si="244"/>
        <v>51.666666666666664</v>
      </c>
      <c r="Q1763" t="s">
        <v>8339</v>
      </c>
      <c r="R1763" t="s">
        <v>8340</v>
      </c>
      <c r="S1763" s="8">
        <f t="shared" si="245"/>
        <v>42209.567824074074</v>
      </c>
      <c r="T1763" s="8" t="str">
        <f t="shared" si="246"/>
        <v>Jul</v>
      </c>
      <c r="U1763" s="8" t="str">
        <f t="shared" si="247"/>
        <v>2015</v>
      </c>
      <c r="V1763" s="8">
        <f t="shared" si="248"/>
        <v>42259.567824074074</v>
      </c>
      <c r="W1763" s="8" t="str">
        <f t="shared" si="249"/>
        <v>Sep</v>
      </c>
      <c r="X1763" s="8" t="str">
        <f t="shared" si="250"/>
        <v>2015</v>
      </c>
      <c r="Y1763" s="7">
        <f t="shared" si="251"/>
        <v>19</v>
      </c>
    </row>
    <row r="1764" spans="1:25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6">
        <f t="shared" si="243"/>
        <v>885</v>
      </c>
      <c r="P1764" s="10">
        <f t="shared" si="244"/>
        <v>35.4</v>
      </c>
      <c r="Q1764" t="s">
        <v>8339</v>
      </c>
      <c r="R1764" t="s">
        <v>8340</v>
      </c>
      <c r="S1764" s="8">
        <f t="shared" si="245"/>
        <v>42410.982002314813</v>
      </c>
      <c r="T1764" s="8" t="str">
        <f t="shared" si="246"/>
        <v>Feb</v>
      </c>
      <c r="U1764" s="8" t="str">
        <f t="shared" si="247"/>
        <v>2016</v>
      </c>
      <c r="V1764" s="8">
        <f t="shared" si="248"/>
        <v>42440.982002314813</v>
      </c>
      <c r="W1764" s="8" t="str">
        <f t="shared" si="249"/>
        <v>Mar</v>
      </c>
      <c r="X1764" s="8" t="str">
        <f t="shared" si="250"/>
        <v>2016</v>
      </c>
      <c r="Y1764" s="7">
        <f t="shared" si="251"/>
        <v>30</v>
      </c>
    </row>
    <row r="1765" spans="1:25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6">
        <f t="shared" si="243"/>
        <v>101.90833333333333</v>
      </c>
      <c r="P1765" s="10">
        <f t="shared" si="244"/>
        <v>103.63559322033899</v>
      </c>
      <c r="Q1765" t="s">
        <v>8339</v>
      </c>
      <c r="R1765" t="s">
        <v>8340</v>
      </c>
      <c r="S1765" s="8">
        <f t="shared" si="245"/>
        <v>42636.868518518517</v>
      </c>
      <c r="T1765" s="8" t="str">
        <f t="shared" si="246"/>
        <v>Sep</v>
      </c>
      <c r="U1765" s="8" t="str">
        <f t="shared" si="247"/>
        <v>2016</v>
      </c>
      <c r="V1765" s="8">
        <f t="shared" si="248"/>
        <v>42666.868518518517</v>
      </c>
      <c r="W1765" s="8" t="str">
        <f t="shared" si="249"/>
        <v>Oct</v>
      </c>
      <c r="X1765" s="8" t="str">
        <f t="shared" si="250"/>
        <v>2016</v>
      </c>
      <c r="Y1765" s="7">
        <f t="shared" si="251"/>
        <v>30</v>
      </c>
    </row>
    <row r="1766" spans="1:25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6">
        <f t="shared" si="243"/>
        <v>19.600000000000001</v>
      </c>
      <c r="P1766" s="10">
        <f t="shared" si="244"/>
        <v>55.282051282051285</v>
      </c>
      <c r="Q1766" t="s">
        <v>8339</v>
      </c>
      <c r="R1766" t="s">
        <v>8340</v>
      </c>
      <c r="S1766" s="8">
        <f t="shared" si="245"/>
        <v>41825.485868055555</v>
      </c>
      <c r="T1766" s="8" t="str">
        <f t="shared" si="246"/>
        <v>Jul</v>
      </c>
      <c r="U1766" s="8" t="str">
        <f t="shared" si="247"/>
        <v>2014</v>
      </c>
      <c r="V1766" s="8">
        <f t="shared" si="248"/>
        <v>41854.485868055555</v>
      </c>
      <c r="W1766" s="8" t="str">
        <f t="shared" si="249"/>
        <v>Aug</v>
      </c>
      <c r="X1766" s="8" t="str">
        <f t="shared" si="250"/>
        <v>2014</v>
      </c>
      <c r="Y1766" s="7">
        <f t="shared" si="251"/>
        <v>29</v>
      </c>
    </row>
    <row r="1767" spans="1:25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6">
        <f t="shared" si="243"/>
        <v>59.467839999999995</v>
      </c>
      <c r="P1767" s="10">
        <f t="shared" si="244"/>
        <v>72.16970873786407</v>
      </c>
      <c r="Q1767" t="s">
        <v>8339</v>
      </c>
      <c r="R1767" t="s">
        <v>8340</v>
      </c>
      <c r="S1767" s="8">
        <f t="shared" si="245"/>
        <v>41834.980462962965</v>
      </c>
      <c r="T1767" s="8" t="str">
        <f t="shared" si="246"/>
        <v>Jul</v>
      </c>
      <c r="U1767" s="8" t="str">
        <f t="shared" si="247"/>
        <v>2014</v>
      </c>
      <c r="V1767" s="8">
        <f t="shared" si="248"/>
        <v>41864.980462962965</v>
      </c>
      <c r="W1767" s="8" t="str">
        <f t="shared" si="249"/>
        <v>Aug</v>
      </c>
      <c r="X1767" s="8" t="str">
        <f t="shared" si="250"/>
        <v>2014</v>
      </c>
      <c r="Y1767" s="7">
        <f t="shared" si="251"/>
        <v>30</v>
      </c>
    </row>
    <row r="1768" spans="1:25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6">
        <f t="shared" si="243"/>
        <v>0</v>
      </c>
      <c r="P1768" s="10">
        <f t="shared" si="244"/>
        <v>0</v>
      </c>
      <c r="Q1768" t="s">
        <v>8339</v>
      </c>
      <c r="R1768" t="s">
        <v>8340</v>
      </c>
      <c r="S1768" s="8">
        <f t="shared" si="245"/>
        <v>41855.859814814816</v>
      </c>
      <c r="T1768" s="8" t="str">
        <f t="shared" si="246"/>
        <v>Aug</v>
      </c>
      <c r="U1768" s="8" t="str">
        <f t="shared" si="247"/>
        <v>2014</v>
      </c>
      <c r="V1768" s="8">
        <f t="shared" si="248"/>
        <v>41876.859814814816</v>
      </c>
      <c r="W1768" s="8" t="str">
        <f t="shared" si="249"/>
        <v>Aug</v>
      </c>
      <c r="X1768" s="8" t="str">
        <f t="shared" si="250"/>
        <v>2014</v>
      </c>
      <c r="Y1768" s="7">
        <f t="shared" si="251"/>
        <v>21</v>
      </c>
    </row>
    <row r="1769" spans="1:25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6">
        <f t="shared" si="243"/>
        <v>45.72</v>
      </c>
      <c r="P1769" s="10">
        <f t="shared" si="244"/>
        <v>58.615384615384613</v>
      </c>
      <c r="Q1769" t="s">
        <v>8339</v>
      </c>
      <c r="R1769" t="s">
        <v>8340</v>
      </c>
      <c r="S1769" s="8">
        <f t="shared" si="245"/>
        <v>41824.658379629633</v>
      </c>
      <c r="T1769" s="8" t="str">
        <f t="shared" si="246"/>
        <v>Jul</v>
      </c>
      <c r="U1769" s="8" t="str">
        <f t="shared" si="247"/>
        <v>2014</v>
      </c>
      <c r="V1769" s="8">
        <f t="shared" si="248"/>
        <v>41854.658379629633</v>
      </c>
      <c r="W1769" s="8" t="str">
        <f t="shared" si="249"/>
        <v>Aug</v>
      </c>
      <c r="X1769" s="8" t="str">
        <f t="shared" si="250"/>
        <v>2014</v>
      </c>
      <c r="Y1769" s="7">
        <f t="shared" si="251"/>
        <v>30</v>
      </c>
    </row>
    <row r="1770" spans="1:25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6">
        <f t="shared" si="243"/>
        <v>3.74</v>
      </c>
      <c r="P1770" s="10">
        <f t="shared" si="244"/>
        <v>12.466666666666667</v>
      </c>
      <c r="Q1770" t="s">
        <v>8339</v>
      </c>
      <c r="R1770" t="s">
        <v>8340</v>
      </c>
      <c r="S1770" s="8">
        <f t="shared" si="245"/>
        <v>41849.560694444444</v>
      </c>
      <c r="T1770" s="8" t="str">
        <f t="shared" si="246"/>
        <v>Jul</v>
      </c>
      <c r="U1770" s="8" t="str">
        <f t="shared" si="247"/>
        <v>2014</v>
      </c>
      <c r="V1770" s="8">
        <f t="shared" si="248"/>
        <v>41909.560694444444</v>
      </c>
      <c r="W1770" s="8" t="str">
        <f t="shared" si="249"/>
        <v>Sep</v>
      </c>
      <c r="X1770" s="8" t="str">
        <f t="shared" si="250"/>
        <v>2014</v>
      </c>
      <c r="Y1770" s="7">
        <f t="shared" si="251"/>
        <v>29</v>
      </c>
    </row>
    <row r="1771" spans="1:25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6">
        <f t="shared" si="243"/>
        <v>2.7025000000000001</v>
      </c>
      <c r="P1771" s="10">
        <f t="shared" si="244"/>
        <v>49.136363636363633</v>
      </c>
      <c r="Q1771" t="s">
        <v>8339</v>
      </c>
      <c r="R1771" t="s">
        <v>8340</v>
      </c>
      <c r="S1771" s="8">
        <f t="shared" si="245"/>
        <v>41987.818969907406</v>
      </c>
      <c r="T1771" s="8" t="str">
        <f t="shared" si="246"/>
        <v>Dec</v>
      </c>
      <c r="U1771" s="8" t="str">
        <f t="shared" si="247"/>
        <v>2014</v>
      </c>
      <c r="V1771" s="8">
        <f t="shared" si="248"/>
        <v>42017.818969907406</v>
      </c>
      <c r="W1771" s="8" t="str">
        <f t="shared" si="249"/>
        <v>Jan</v>
      </c>
      <c r="X1771" s="8" t="str">
        <f t="shared" si="250"/>
        <v>2015</v>
      </c>
      <c r="Y1771" s="7">
        <f t="shared" si="251"/>
        <v>30</v>
      </c>
    </row>
    <row r="1772" spans="1:25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6">
        <f t="shared" si="243"/>
        <v>56.51428571428572</v>
      </c>
      <c r="P1772" s="10">
        <f t="shared" si="244"/>
        <v>150.5</v>
      </c>
      <c r="Q1772" t="s">
        <v>8339</v>
      </c>
      <c r="R1772" t="s">
        <v>8340</v>
      </c>
      <c r="S1772" s="8">
        <f t="shared" si="245"/>
        <v>41891.780023148152</v>
      </c>
      <c r="T1772" s="8" t="str">
        <f t="shared" si="246"/>
        <v>Sep</v>
      </c>
      <c r="U1772" s="8" t="str">
        <f t="shared" si="247"/>
        <v>2014</v>
      </c>
      <c r="V1772" s="8">
        <f t="shared" si="248"/>
        <v>41926.780023148152</v>
      </c>
      <c r="W1772" s="8" t="str">
        <f t="shared" si="249"/>
        <v>Oct</v>
      </c>
      <c r="X1772" s="8" t="str">
        <f t="shared" si="250"/>
        <v>2014</v>
      </c>
      <c r="Y1772" s="7">
        <f t="shared" si="251"/>
        <v>4</v>
      </c>
    </row>
    <row r="1773" spans="1:25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6">
        <f t="shared" si="243"/>
        <v>21.30952380952381</v>
      </c>
      <c r="P1773" s="10">
        <f t="shared" si="244"/>
        <v>35.799999999999997</v>
      </c>
      <c r="Q1773" t="s">
        <v>8339</v>
      </c>
      <c r="R1773" t="s">
        <v>8340</v>
      </c>
      <c r="S1773" s="8">
        <f t="shared" si="245"/>
        <v>41905.979629629634</v>
      </c>
      <c r="T1773" s="8" t="str">
        <f t="shared" si="246"/>
        <v>Sep</v>
      </c>
      <c r="U1773" s="8" t="str">
        <f t="shared" si="247"/>
        <v>2014</v>
      </c>
      <c r="V1773" s="8">
        <f t="shared" si="248"/>
        <v>41935.979629629634</v>
      </c>
      <c r="W1773" s="8" t="str">
        <f t="shared" si="249"/>
        <v>Oct</v>
      </c>
      <c r="X1773" s="8" t="str">
        <f t="shared" si="250"/>
        <v>2014</v>
      </c>
      <c r="Y1773" s="7">
        <f t="shared" si="251"/>
        <v>30</v>
      </c>
    </row>
    <row r="1774" spans="1:25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6">
        <f t="shared" si="243"/>
        <v>15.6</v>
      </c>
      <c r="P1774" s="10">
        <f t="shared" si="244"/>
        <v>45.157894736842103</v>
      </c>
      <c r="Q1774" t="s">
        <v>8339</v>
      </c>
      <c r="R1774" t="s">
        <v>8340</v>
      </c>
      <c r="S1774" s="8">
        <f t="shared" si="245"/>
        <v>41766.718009259261</v>
      </c>
      <c r="T1774" s="8" t="str">
        <f t="shared" si="246"/>
        <v>May</v>
      </c>
      <c r="U1774" s="8" t="str">
        <f t="shared" si="247"/>
        <v>2014</v>
      </c>
      <c r="V1774" s="8">
        <f t="shared" si="248"/>
        <v>41826.718009259261</v>
      </c>
      <c r="W1774" s="8" t="str">
        <f t="shared" si="249"/>
        <v>Jul</v>
      </c>
      <c r="X1774" s="8" t="str">
        <f t="shared" si="250"/>
        <v>2014</v>
      </c>
      <c r="Y1774" s="7">
        <f t="shared" si="251"/>
        <v>29</v>
      </c>
    </row>
    <row r="1775" spans="1:25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6">
        <f t="shared" si="243"/>
        <v>6.2566666666666677</v>
      </c>
      <c r="P1775" s="10">
        <f t="shared" si="244"/>
        <v>98.78947368421052</v>
      </c>
      <c r="Q1775" t="s">
        <v>8339</v>
      </c>
      <c r="R1775" t="s">
        <v>8340</v>
      </c>
      <c r="S1775" s="8">
        <f t="shared" si="245"/>
        <v>41978.760393518518</v>
      </c>
      <c r="T1775" s="8" t="str">
        <f t="shared" si="246"/>
        <v>Dec</v>
      </c>
      <c r="U1775" s="8" t="str">
        <f t="shared" si="247"/>
        <v>2014</v>
      </c>
      <c r="V1775" s="8">
        <f t="shared" si="248"/>
        <v>42023.760393518518</v>
      </c>
      <c r="W1775" s="8" t="str">
        <f t="shared" si="249"/>
        <v>Jan</v>
      </c>
      <c r="X1775" s="8" t="str">
        <f t="shared" si="250"/>
        <v>2015</v>
      </c>
      <c r="Y1775" s="7">
        <f t="shared" si="251"/>
        <v>14</v>
      </c>
    </row>
    <row r="1776" spans="1:25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6">
        <f t="shared" si="243"/>
        <v>45.92</v>
      </c>
      <c r="P1776" s="10">
        <f t="shared" si="244"/>
        <v>88.307692307692307</v>
      </c>
      <c r="Q1776" t="s">
        <v>8339</v>
      </c>
      <c r="R1776" t="s">
        <v>8340</v>
      </c>
      <c r="S1776" s="8">
        <f t="shared" si="245"/>
        <v>41930.218657407408</v>
      </c>
      <c r="T1776" s="8" t="str">
        <f t="shared" si="246"/>
        <v>Oct</v>
      </c>
      <c r="U1776" s="8" t="str">
        <f t="shared" si="247"/>
        <v>2014</v>
      </c>
      <c r="V1776" s="8">
        <f t="shared" si="248"/>
        <v>41972.624305555553</v>
      </c>
      <c r="W1776" s="8" t="str">
        <f t="shared" si="249"/>
        <v>Nov</v>
      </c>
      <c r="X1776" s="8" t="str">
        <f t="shared" si="250"/>
        <v>2014</v>
      </c>
      <c r="Y1776" s="7">
        <f t="shared" si="251"/>
        <v>11</v>
      </c>
    </row>
    <row r="1777" spans="1:25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6">
        <f t="shared" si="243"/>
        <v>65.101538461538468</v>
      </c>
      <c r="P1777" s="10">
        <f t="shared" si="244"/>
        <v>170.62903225806451</v>
      </c>
      <c r="Q1777" t="s">
        <v>8339</v>
      </c>
      <c r="R1777" t="s">
        <v>8340</v>
      </c>
      <c r="S1777" s="8">
        <f t="shared" si="245"/>
        <v>41891.976388888892</v>
      </c>
      <c r="T1777" s="8" t="str">
        <f t="shared" si="246"/>
        <v>Sep</v>
      </c>
      <c r="U1777" s="8" t="str">
        <f t="shared" si="247"/>
        <v>2014</v>
      </c>
      <c r="V1777" s="8">
        <f t="shared" si="248"/>
        <v>41936.976388888892</v>
      </c>
      <c r="W1777" s="8" t="str">
        <f t="shared" si="249"/>
        <v>Oct</v>
      </c>
      <c r="X1777" s="8" t="str">
        <f t="shared" si="250"/>
        <v>2014</v>
      </c>
      <c r="Y1777" s="7">
        <f t="shared" si="251"/>
        <v>14</v>
      </c>
    </row>
    <row r="1778" spans="1:25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6">
        <f t="shared" si="243"/>
        <v>6.7</v>
      </c>
      <c r="P1778" s="10">
        <f t="shared" si="244"/>
        <v>83.75</v>
      </c>
      <c r="Q1778" t="s">
        <v>8339</v>
      </c>
      <c r="R1778" t="s">
        <v>8340</v>
      </c>
      <c r="S1778" s="8">
        <f t="shared" si="245"/>
        <v>41905.95684027778</v>
      </c>
      <c r="T1778" s="8" t="str">
        <f t="shared" si="246"/>
        <v>Sep</v>
      </c>
      <c r="U1778" s="8" t="str">
        <f t="shared" si="247"/>
        <v>2014</v>
      </c>
      <c r="V1778" s="8">
        <f t="shared" si="248"/>
        <v>41941.95684027778</v>
      </c>
      <c r="W1778" s="8" t="str">
        <f t="shared" si="249"/>
        <v>Oct</v>
      </c>
      <c r="X1778" s="8" t="str">
        <f t="shared" si="250"/>
        <v>2014</v>
      </c>
      <c r="Y1778" s="7">
        <f t="shared" si="251"/>
        <v>5</v>
      </c>
    </row>
    <row r="1779" spans="1:25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6">
        <f t="shared" si="243"/>
        <v>13.5625</v>
      </c>
      <c r="P1779" s="10">
        <f t="shared" si="244"/>
        <v>65.099999999999994</v>
      </c>
      <c r="Q1779" t="s">
        <v>8339</v>
      </c>
      <c r="R1779" t="s">
        <v>8340</v>
      </c>
      <c r="S1779" s="8">
        <f t="shared" si="245"/>
        <v>42025.357094907406</v>
      </c>
      <c r="T1779" s="8" t="str">
        <f t="shared" si="246"/>
        <v>Jan</v>
      </c>
      <c r="U1779" s="8" t="str">
        <f t="shared" si="247"/>
        <v>2015</v>
      </c>
      <c r="V1779" s="8">
        <f t="shared" si="248"/>
        <v>42055.357094907406</v>
      </c>
      <c r="W1779" s="8" t="str">
        <f t="shared" si="249"/>
        <v>Feb</v>
      </c>
      <c r="X1779" s="8" t="str">
        <f t="shared" si="250"/>
        <v>2015</v>
      </c>
      <c r="Y1779" s="7">
        <f t="shared" si="251"/>
        <v>30</v>
      </c>
    </row>
    <row r="1780" spans="1:25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6">
        <f t="shared" si="243"/>
        <v>1.9900000000000002</v>
      </c>
      <c r="P1780" s="10">
        <f t="shared" si="244"/>
        <v>66.333333333333329</v>
      </c>
      <c r="Q1780" t="s">
        <v>8339</v>
      </c>
      <c r="R1780" t="s">
        <v>8340</v>
      </c>
      <c r="S1780" s="8">
        <f t="shared" si="245"/>
        <v>42045.86336805555</v>
      </c>
      <c r="T1780" s="8" t="str">
        <f t="shared" si="246"/>
        <v>Feb</v>
      </c>
      <c r="U1780" s="8" t="str">
        <f t="shared" si="247"/>
        <v>2015</v>
      </c>
      <c r="V1780" s="8">
        <f t="shared" si="248"/>
        <v>42090.821701388893</v>
      </c>
      <c r="W1780" s="8" t="str">
        <f t="shared" si="249"/>
        <v>Mar</v>
      </c>
      <c r="X1780" s="8" t="str">
        <f t="shared" si="250"/>
        <v>2015</v>
      </c>
      <c r="Y1780" s="7">
        <f t="shared" si="251"/>
        <v>13</v>
      </c>
    </row>
    <row r="1781" spans="1:25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6">
        <f t="shared" si="243"/>
        <v>36.236363636363642</v>
      </c>
      <c r="P1781" s="10">
        <f t="shared" si="244"/>
        <v>104.89473684210526</v>
      </c>
      <c r="Q1781" t="s">
        <v>8339</v>
      </c>
      <c r="R1781" t="s">
        <v>8340</v>
      </c>
      <c r="S1781" s="8">
        <f t="shared" si="245"/>
        <v>42585.691898148143</v>
      </c>
      <c r="T1781" s="8" t="str">
        <f t="shared" si="246"/>
        <v>Aug</v>
      </c>
      <c r="U1781" s="8" t="str">
        <f t="shared" si="247"/>
        <v>2016</v>
      </c>
      <c r="V1781" s="8">
        <f t="shared" si="248"/>
        <v>42615.691898148143</v>
      </c>
      <c r="W1781" s="8" t="str">
        <f t="shared" si="249"/>
        <v>Sep</v>
      </c>
      <c r="X1781" s="8" t="str">
        <f t="shared" si="250"/>
        <v>2016</v>
      </c>
      <c r="Y1781" s="7">
        <f t="shared" si="251"/>
        <v>30</v>
      </c>
    </row>
    <row r="1782" spans="1:25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6">
        <f t="shared" si="243"/>
        <v>39.743333333333339</v>
      </c>
      <c r="P1782" s="10">
        <f t="shared" si="244"/>
        <v>78.440789473684205</v>
      </c>
      <c r="Q1782" t="s">
        <v>8339</v>
      </c>
      <c r="R1782" t="s">
        <v>8340</v>
      </c>
      <c r="S1782" s="8">
        <f t="shared" si="245"/>
        <v>42493.600810185191</v>
      </c>
      <c r="T1782" s="8" t="str">
        <f t="shared" si="246"/>
        <v>May</v>
      </c>
      <c r="U1782" s="8" t="str">
        <f t="shared" si="247"/>
        <v>2016</v>
      </c>
      <c r="V1782" s="8">
        <f t="shared" si="248"/>
        <v>42553.600810185191</v>
      </c>
      <c r="W1782" s="8" t="str">
        <f t="shared" si="249"/>
        <v>Jul</v>
      </c>
      <c r="X1782" s="8" t="str">
        <f t="shared" si="250"/>
        <v>2016</v>
      </c>
      <c r="Y1782" s="7">
        <f t="shared" si="251"/>
        <v>29</v>
      </c>
    </row>
    <row r="1783" spans="1:25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6">
        <f t="shared" si="243"/>
        <v>25.763636363636365</v>
      </c>
      <c r="P1783" s="10">
        <f t="shared" si="244"/>
        <v>59.041666666666664</v>
      </c>
      <c r="Q1783" t="s">
        <v>8339</v>
      </c>
      <c r="R1783" t="s">
        <v>8340</v>
      </c>
      <c r="S1783" s="8">
        <f t="shared" si="245"/>
        <v>42597.617418981477</v>
      </c>
      <c r="T1783" s="8" t="str">
        <f t="shared" si="246"/>
        <v>Aug</v>
      </c>
      <c r="U1783" s="8" t="str">
        <f t="shared" si="247"/>
        <v>2016</v>
      </c>
      <c r="V1783" s="8">
        <f t="shared" si="248"/>
        <v>42628.617418981477</v>
      </c>
      <c r="W1783" s="8" t="str">
        <f t="shared" si="249"/>
        <v>Sep</v>
      </c>
      <c r="X1783" s="8" t="str">
        <f t="shared" si="250"/>
        <v>2016</v>
      </c>
      <c r="Y1783" s="7">
        <f t="shared" si="251"/>
        <v>31</v>
      </c>
    </row>
    <row r="1784" spans="1:25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6">
        <f t="shared" si="243"/>
        <v>15.491428571428573</v>
      </c>
      <c r="P1784" s="10">
        <f t="shared" si="244"/>
        <v>71.34210526315789</v>
      </c>
      <c r="Q1784" t="s">
        <v>8339</v>
      </c>
      <c r="R1784" t="s">
        <v>8340</v>
      </c>
      <c r="S1784" s="8">
        <f t="shared" si="245"/>
        <v>42388.575104166666</v>
      </c>
      <c r="T1784" s="8" t="str">
        <f t="shared" si="246"/>
        <v>Jan</v>
      </c>
      <c r="U1784" s="8" t="str">
        <f t="shared" si="247"/>
        <v>2016</v>
      </c>
      <c r="V1784" s="8">
        <f t="shared" si="248"/>
        <v>42421.575104166666</v>
      </c>
      <c r="W1784" s="8" t="str">
        <f t="shared" si="249"/>
        <v>Feb</v>
      </c>
      <c r="X1784" s="8" t="str">
        <f t="shared" si="250"/>
        <v>2016</v>
      </c>
      <c r="Y1784" s="7">
        <f t="shared" si="251"/>
        <v>2</v>
      </c>
    </row>
    <row r="1785" spans="1:25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6">
        <f t="shared" si="243"/>
        <v>23.692499999999999</v>
      </c>
      <c r="P1785" s="10">
        <f t="shared" si="244"/>
        <v>51.227027027027027</v>
      </c>
      <c r="Q1785" t="s">
        <v>8339</v>
      </c>
      <c r="R1785" t="s">
        <v>8340</v>
      </c>
      <c r="S1785" s="8">
        <f t="shared" si="245"/>
        <v>42115.949976851851</v>
      </c>
      <c r="T1785" s="8" t="str">
        <f t="shared" si="246"/>
        <v>Apr</v>
      </c>
      <c r="U1785" s="8" t="str">
        <f t="shared" si="247"/>
        <v>2015</v>
      </c>
      <c r="V1785" s="8">
        <f t="shared" si="248"/>
        <v>42145.949976851851</v>
      </c>
      <c r="W1785" s="8" t="str">
        <f t="shared" si="249"/>
        <v>May</v>
      </c>
      <c r="X1785" s="8" t="str">
        <f t="shared" si="250"/>
        <v>2015</v>
      </c>
      <c r="Y1785" s="7">
        <f t="shared" si="251"/>
        <v>30</v>
      </c>
    </row>
    <row r="1786" spans="1:25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6">
        <f t="shared" si="243"/>
        <v>39.76</v>
      </c>
      <c r="P1786" s="10">
        <f t="shared" si="244"/>
        <v>60.242424242424242</v>
      </c>
      <c r="Q1786" t="s">
        <v>8339</v>
      </c>
      <c r="R1786" t="s">
        <v>8340</v>
      </c>
      <c r="S1786" s="8">
        <f t="shared" si="245"/>
        <v>42003.655555555553</v>
      </c>
      <c r="T1786" s="8" t="str">
        <f t="shared" si="246"/>
        <v>Dec</v>
      </c>
      <c r="U1786" s="8" t="str">
        <f t="shared" si="247"/>
        <v>2014</v>
      </c>
      <c r="V1786" s="8">
        <f t="shared" si="248"/>
        <v>42035.142361111109</v>
      </c>
      <c r="W1786" s="8" t="str">
        <f t="shared" si="249"/>
        <v>Jan</v>
      </c>
      <c r="X1786" s="8" t="str">
        <f t="shared" si="250"/>
        <v>2015</v>
      </c>
      <c r="Y1786" s="7">
        <f t="shared" si="251"/>
        <v>31</v>
      </c>
    </row>
    <row r="1787" spans="1:25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6">
        <f t="shared" si="243"/>
        <v>20.220833333333331</v>
      </c>
      <c r="P1787" s="10">
        <f t="shared" si="244"/>
        <v>44.935185185185183</v>
      </c>
      <c r="Q1787" t="s">
        <v>8339</v>
      </c>
      <c r="R1787" t="s">
        <v>8340</v>
      </c>
      <c r="S1787" s="8">
        <f t="shared" si="245"/>
        <v>41897.134895833333</v>
      </c>
      <c r="T1787" s="8" t="str">
        <f t="shared" si="246"/>
        <v>Sep</v>
      </c>
      <c r="U1787" s="8" t="str">
        <f t="shared" si="247"/>
        <v>2014</v>
      </c>
      <c r="V1787" s="8">
        <f t="shared" si="248"/>
        <v>41928</v>
      </c>
      <c r="W1787" s="8" t="str">
        <f t="shared" si="249"/>
        <v>Oct</v>
      </c>
      <c r="X1787" s="8" t="str">
        <f t="shared" si="250"/>
        <v>2014</v>
      </c>
      <c r="Y1787" s="7">
        <f t="shared" si="251"/>
        <v>30</v>
      </c>
    </row>
    <row r="1788" spans="1:25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6">
        <f t="shared" si="243"/>
        <v>47.631578947368418</v>
      </c>
      <c r="P1788" s="10">
        <f t="shared" si="244"/>
        <v>31.206896551724139</v>
      </c>
      <c r="Q1788" t="s">
        <v>8339</v>
      </c>
      <c r="R1788" t="s">
        <v>8340</v>
      </c>
      <c r="S1788" s="8">
        <f t="shared" si="245"/>
        <v>41958.550659722227</v>
      </c>
      <c r="T1788" s="8" t="str">
        <f t="shared" si="246"/>
        <v>Nov</v>
      </c>
      <c r="U1788" s="8" t="str">
        <f t="shared" si="247"/>
        <v>2014</v>
      </c>
      <c r="V1788" s="8">
        <f t="shared" si="248"/>
        <v>41988.550659722227</v>
      </c>
      <c r="W1788" s="8" t="str">
        <f t="shared" si="249"/>
        <v>Dec</v>
      </c>
      <c r="X1788" s="8" t="str">
        <f t="shared" si="250"/>
        <v>2014</v>
      </c>
      <c r="Y1788" s="7">
        <f t="shared" si="251"/>
        <v>30</v>
      </c>
    </row>
    <row r="1789" spans="1:25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6">
        <f t="shared" si="243"/>
        <v>15.329999999999998</v>
      </c>
      <c r="P1789" s="10">
        <f t="shared" si="244"/>
        <v>63.875</v>
      </c>
      <c r="Q1789" t="s">
        <v>8339</v>
      </c>
      <c r="R1789" t="s">
        <v>8340</v>
      </c>
      <c r="S1789" s="8">
        <f t="shared" si="245"/>
        <v>42068.65552083333</v>
      </c>
      <c r="T1789" s="8" t="str">
        <f t="shared" si="246"/>
        <v>Mar</v>
      </c>
      <c r="U1789" s="8" t="str">
        <f t="shared" si="247"/>
        <v>2015</v>
      </c>
      <c r="V1789" s="8">
        <f t="shared" si="248"/>
        <v>42098.613854166666</v>
      </c>
      <c r="W1789" s="8" t="str">
        <f t="shared" si="249"/>
        <v>Apr</v>
      </c>
      <c r="X1789" s="8" t="str">
        <f t="shared" si="250"/>
        <v>2015</v>
      </c>
      <c r="Y1789" s="7">
        <f t="shared" si="251"/>
        <v>29</v>
      </c>
    </row>
    <row r="1790" spans="1:25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6">
        <f t="shared" si="243"/>
        <v>1.3818181818181818</v>
      </c>
      <c r="P1790" s="10">
        <f t="shared" si="244"/>
        <v>19</v>
      </c>
      <c r="Q1790" t="s">
        <v>8339</v>
      </c>
      <c r="R1790" t="s">
        <v>8340</v>
      </c>
      <c r="S1790" s="8">
        <f t="shared" si="245"/>
        <v>41913.94840277778</v>
      </c>
      <c r="T1790" s="8" t="str">
        <f t="shared" si="246"/>
        <v>Oct</v>
      </c>
      <c r="U1790" s="8" t="str">
        <f t="shared" si="247"/>
        <v>2014</v>
      </c>
      <c r="V1790" s="8">
        <f t="shared" si="248"/>
        <v>41943.94840277778</v>
      </c>
      <c r="W1790" s="8" t="str">
        <f t="shared" si="249"/>
        <v>Oct</v>
      </c>
      <c r="X1790" s="8" t="str">
        <f t="shared" si="250"/>
        <v>2014</v>
      </c>
      <c r="Y1790" s="7">
        <f t="shared" si="251"/>
        <v>30</v>
      </c>
    </row>
    <row r="1791" spans="1:25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6">
        <f t="shared" si="243"/>
        <v>0.5</v>
      </c>
      <c r="P1791" s="10">
        <f t="shared" si="244"/>
        <v>10</v>
      </c>
      <c r="Q1791" t="s">
        <v>8339</v>
      </c>
      <c r="R1791" t="s">
        <v>8340</v>
      </c>
      <c r="S1791" s="8">
        <f t="shared" si="245"/>
        <v>41956.250034722223</v>
      </c>
      <c r="T1791" s="8" t="str">
        <f t="shared" si="246"/>
        <v>Nov</v>
      </c>
      <c r="U1791" s="8" t="str">
        <f t="shared" si="247"/>
        <v>2014</v>
      </c>
      <c r="V1791" s="8">
        <f t="shared" si="248"/>
        <v>42016.250034722223</v>
      </c>
      <c r="W1791" s="8" t="str">
        <f t="shared" si="249"/>
        <v>Jan</v>
      </c>
      <c r="X1791" s="8" t="str">
        <f t="shared" si="250"/>
        <v>2015</v>
      </c>
      <c r="Y1791" s="7">
        <f t="shared" si="251"/>
        <v>29</v>
      </c>
    </row>
    <row r="1792" spans="1:25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6">
        <f t="shared" si="243"/>
        <v>4.957575757575758</v>
      </c>
      <c r="P1792" s="10">
        <f t="shared" si="244"/>
        <v>109.06666666666666</v>
      </c>
      <c r="Q1792" t="s">
        <v>8339</v>
      </c>
      <c r="R1792" t="s">
        <v>8340</v>
      </c>
      <c r="S1792" s="8">
        <f t="shared" si="245"/>
        <v>42010.674513888895</v>
      </c>
      <c r="T1792" s="8" t="str">
        <f t="shared" si="246"/>
        <v>Jan</v>
      </c>
      <c r="U1792" s="8" t="str">
        <f t="shared" si="247"/>
        <v>2015</v>
      </c>
      <c r="V1792" s="8">
        <f t="shared" si="248"/>
        <v>42040.674513888895</v>
      </c>
      <c r="W1792" s="8" t="str">
        <f t="shared" si="249"/>
        <v>Feb</v>
      </c>
      <c r="X1792" s="8" t="str">
        <f t="shared" si="250"/>
        <v>2015</v>
      </c>
      <c r="Y1792" s="7">
        <f t="shared" si="251"/>
        <v>30</v>
      </c>
    </row>
    <row r="1793" spans="1:25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6">
        <f t="shared" si="243"/>
        <v>3.5666666666666664</v>
      </c>
      <c r="P1793" s="10">
        <f t="shared" si="244"/>
        <v>26.75</v>
      </c>
      <c r="Q1793" t="s">
        <v>8339</v>
      </c>
      <c r="R1793" t="s">
        <v>8340</v>
      </c>
      <c r="S1793" s="8">
        <f t="shared" si="245"/>
        <v>41973.740335648152</v>
      </c>
      <c r="T1793" s="8" t="str">
        <f t="shared" si="246"/>
        <v>Nov</v>
      </c>
      <c r="U1793" s="8" t="str">
        <f t="shared" si="247"/>
        <v>2014</v>
      </c>
      <c r="V1793" s="8">
        <f t="shared" si="248"/>
        <v>42033.740335648152</v>
      </c>
      <c r="W1793" s="8" t="str">
        <f t="shared" si="249"/>
        <v>Jan</v>
      </c>
      <c r="X1793" s="8" t="str">
        <f t="shared" si="250"/>
        <v>2015</v>
      </c>
      <c r="Y1793" s="7">
        <f t="shared" si="251"/>
        <v>29</v>
      </c>
    </row>
    <row r="1794" spans="1:25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6">
        <f t="shared" si="243"/>
        <v>61.124000000000002</v>
      </c>
      <c r="P1794" s="10">
        <f t="shared" si="244"/>
        <v>109.93525179856115</v>
      </c>
      <c r="Q1794" t="s">
        <v>8339</v>
      </c>
      <c r="R1794" t="s">
        <v>8340</v>
      </c>
      <c r="S1794" s="8">
        <f t="shared" si="245"/>
        <v>42189.031041666662</v>
      </c>
      <c r="T1794" s="8" t="str">
        <f t="shared" si="246"/>
        <v>Jul</v>
      </c>
      <c r="U1794" s="8" t="str">
        <f t="shared" si="247"/>
        <v>2015</v>
      </c>
      <c r="V1794" s="8">
        <f t="shared" si="248"/>
        <v>42226.290972222225</v>
      </c>
      <c r="W1794" s="8" t="str">
        <f t="shared" si="249"/>
        <v>Aug</v>
      </c>
      <c r="X1794" s="8" t="str">
        <f t="shared" si="250"/>
        <v>2015</v>
      </c>
      <c r="Y1794" s="7">
        <f t="shared" si="251"/>
        <v>6</v>
      </c>
    </row>
    <row r="1795" spans="1:25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6">
        <f t="shared" ref="O1795:O1858" si="252">E1795/D1795*100</f>
        <v>1.3333333333333335</v>
      </c>
      <c r="P1795" s="10">
        <f t="shared" ref="P1795:P1858" si="253">IFERROR(E1795/L1795,0)</f>
        <v>20</v>
      </c>
      <c r="Q1795" t="s">
        <v>8339</v>
      </c>
      <c r="R1795" t="s">
        <v>8340</v>
      </c>
      <c r="S1795" s="8">
        <f t="shared" ref="S1795:S1858" si="254">(((J1795/60)/60)/24)+DATE(1970,1,1)</f>
        <v>41940.89166666667</v>
      </c>
      <c r="T1795" s="8" t="str">
        <f t="shared" ref="T1795:T1858" si="255">TEXT(S1795,"MMM")</f>
        <v>Oct</v>
      </c>
      <c r="U1795" s="8" t="str">
        <f t="shared" ref="U1795:U1858" si="256">TEXT(S1795,"YYYY")</f>
        <v>2014</v>
      </c>
      <c r="V1795" s="8">
        <f t="shared" ref="V1795:V1858" si="257">(((I1795/60)/60)/24)+DATE(1970,1,1)</f>
        <v>41970.933333333334</v>
      </c>
      <c r="W1795" s="8" t="str">
        <f t="shared" ref="W1795:W1858" si="258">TEXT(V1795,"MMM")</f>
        <v>Nov</v>
      </c>
      <c r="X1795" s="8" t="str">
        <f t="shared" ref="X1795:X1858" si="259">TEXT(V1795,"YYYY")</f>
        <v>2014</v>
      </c>
      <c r="Y1795" s="7">
        <f t="shared" ref="Y1795:Y1858" si="260">DAY(V1795-S1795)</f>
        <v>30</v>
      </c>
    </row>
    <row r="1796" spans="1:25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6">
        <f t="shared" si="252"/>
        <v>11.077777777777778</v>
      </c>
      <c r="P1796" s="10">
        <f t="shared" si="253"/>
        <v>55.388888888888886</v>
      </c>
      <c r="Q1796" t="s">
        <v>8339</v>
      </c>
      <c r="R1796" t="s">
        <v>8340</v>
      </c>
      <c r="S1796" s="8">
        <f t="shared" si="254"/>
        <v>42011.551180555558</v>
      </c>
      <c r="T1796" s="8" t="str">
        <f t="shared" si="255"/>
        <v>Jan</v>
      </c>
      <c r="U1796" s="8" t="str">
        <f t="shared" si="256"/>
        <v>2015</v>
      </c>
      <c r="V1796" s="8">
        <f t="shared" si="257"/>
        <v>42046.551180555558</v>
      </c>
      <c r="W1796" s="8" t="str">
        <f t="shared" si="258"/>
        <v>Feb</v>
      </c>
      <c r="X1796" s="8" t="str">
        <f t="shared" si="259"/>
        <v>2015</v>
      </c>
      <c r="Y1796" s="7">
        <f t="shared" si="260"/>
        <v>4</v>
      </c>
    </row>
    <row r="1797" spans="1:25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6">
        <f t="shared" si="252"/>
        <v>38.735714285714288</v>
      </c>
      <c r="P1797" s="10">
        <f t="shared" si="253"/>
        <v>133.90123456790124</v>
      </c>
      <c r="Q1797" t="s">
        <v>8339</v>
      </c>
      <c r="R1797" t="s">
        <v>8340</v>
      </c>
      <c r="S1797" s="8">
        <f t="shared" si="254"/>
        <v>42628.288668981477</v>
      </c>
      <c r="T1797" s="8" t="str">
        <f t="shared" si="255"/>
        <v>Sep</v>
      </c>
      <c r="U1797" s="8" t="str">
        <f t="shared" si="256"/>
        <v>2016</v>
      </c>
      <c r="V1797" s="8">
        <f t="shared" si="257"/>
        <v>42657.666666666672</v>
      </c>
      <c r="W1797" s="8" t="str">
        <f t="shared" si="258"/>
        <v>Oct</v>
      </c>
      <c r="X1797" s="8" t="str">
        <f t="shared" si="259"/>
        <v>2016</v>
      </c>
      <c r="Y1797" s="7">
        <f t="shared" si="260"/>
        <v>29</v>
      </c>
    </row>
    <row r="1798" spans="1:25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6">
        <f t="shared" si="252"/>
        <v>22.05263157894737</v>
      </c>
      <c r="P1798" s="10">
        <f t="shared" si="253"/>
        <v>48.720930232558139</v>
      </c>
      <c r="Q1798" t="s">
        <v>8339</v>
      </c>
      <c r="R1798" t="s">
        <v>8340</v>
      </c>
      <c r="S1798" s="8">
        <f t="shared" si="254"/>
        <v>42515.439421296294</v>
      </c>
      <c r="T1798" s="8" t="str">
        <f t="shared" si="255"/>
        <v>May</v>
      </c>
      <c r="U1798" s="8" t="str">
        <f t="shared" si="256"/>
        <v>2016</v>
      </c>
      <c r="V1798" s="8">
        <f t="shared" si="257"/>
        <v>42575.439421296294</v>
      </c>
      <c r="W1798" s="8" t="str">
        <f t="shared" si="258"/>
        <v>Jul</v>
      </c>
      <c r="X1798" s="8" t="str">
        <f t="shared" si="259"/>
        <v>2016</v>
      </c>
      <c r="Y1798" s="7">
        <f t="shared" si="260"/>
        <v>29</v>
      </c>
    </row>
    <row r="1799" spans="1:25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6">
        <f t="shared" si="252"/>
        <v>67.55</v>
      </c>
      <c r="P1799" s="10">
        <f t="shared" si="253"/>
        <v>48.25</v>
      </c>
      <c r="Q1799" t="s">
        <v>8339</v>
      </c>
      <c r="R1799" t="s">
        <v>8340</v>
      </c>
      <c r="S1799" s="8">
        <f t="shared" si="254"/>
        <v>42689.56931712963</v>
      </c>
      <c r="T1799" s="8" t="str">
        <f t="shared" si="255"/>
        <v>Nov</v>
      </c>
      <c r="U1799" s="8" t="str">
        <f t="shared" si="256"/>
        <v>2016</v>
      </c>
      <c r="V1799" s="8">
        <f t="shared" si="257"/>
        <v>42719.56931712963</v>
      </c>
      <c r="W1799" s="8" t="str">
        <f t="shared" si="258"/>
        <v>Dec</v>
      </c>
      <c r="X1799" s="8" t="str">
        <f t="shared" si="259"/>
        <v>2016</v>
      </c>
      <c r="Y1799" s="7">
        <f t="shared" si="260"/>
        <v>30</v>
      </c>
    </row>
    <row r="1800" spans="1:25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6">
        <f t="shared" si="252"/>
        <v>13.637499999999999</v>
      </c>
      <c r="P1800" s="10">
        <f t="shared" si="253"/>
        <v>58.972972972972975</v>
      </c>
      <c r="Q1800" t="s">
        <v>8339</v>
      </c>
      <c r="R1800" t="s">
        <v>8340</v>
      </c>
      <c r="S1800" s="8">
        <f t="shared" si="254"/>
        <v>42344.32677083333</v>
      </c>
      <c r="T1800" s="8" t="str">
        <f t="shared" si="255"/>
        <v>Dec</v>
      </c>
      <c r="U1800" s="8" t="str">
        <f t="shared" si="256"/>
        <v>2015</v>
      </c>
      <c r="V1800" s="8">
        <f t="shared" si="257"/>
        <v>42404.32677083333</v>
      </c>
      <c r="W1800" s="8" t="str">
        <f t="shared" si="258"/>
        <v>Feb</v>
      </c>
      <c r="X1800" s="8" t="str">
        <f t="shared" si="259"/>
        <v>2016</v>
      </c>
      <c r="Y1800" s="7">
        <f t="shared" si="260"/>
        <v>29</v>
      </c>
    </row>
    <row r="1801" spans="1:25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6">
        <f t="shared" si="252"/>
        <v>1.7457500000000001</v>
      </c>
      <c r="P1801" s="10">
        <f t="shared" si="253"/>
        <v>11.638333333333334</v>
      </c>
      <c r="Q1801" t="s">
        <v>8339</v>
      </c>
      <c r="R1801" t="s">
        <v>8340</v>
      </c>
      <c r="S1801" s="8">
        <f t="shared" si="254"/>
        <v>41934.842685185184</v>
      </c>
      <c r="T1801" s="8" t="str">
        <f t="shared" si="255"/>
        <v>Oct</v>
      </c>
      <c r="U1801" s="8" t="str">
        <f t="shared" si="256"/>
        <v>2014</v>
      </c>
      <c r="V1801" s="8">
        <f t="shared" si="257"/>
        <v>41954.884351851855</v>
      </c>
      <c r="W1801" s="8" t="str">
        <f t="shared" si="258"/>
        <v>Nov</v>
      </c>
      <c r="X1801" s="8" t="str">
        <f t="shared" si="259"/>
        <v>2014</v>
      </c>
      <c r="Y1801" s="7">
        <f t="shared" si="260"/>
        <v>20</v>
      </c>
    </row>
    <row r="1802" spans="1:25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6">
        <f t="shared" si="252"/>
        <v>20.44963251188932</v>
      </c>
      <c r="P1802" s="10">
        <f t="shared" si="253"/>
        <v>83.716814159292042</v>
      </c>
      <c r="Q1802" t="s">
        <v>8339</v>
      </c>
      <c r="R1802" t="s">
        <v>8340</v>
      </c>
      <c r="S1802" s="8">
        <f t="shared" si="254"/>
        <v>42623.606134259258</v>
      </c>
      <c r="T1802" s="8" t="str">
        <f t="shared" si="255"/>
        <v>Sep</v>
      </c>
      <c r="U1802" s="8" t="str">
        <f t="shared" si="256"/>
        <v>2016</v>
      </c>
      <c r="V1802" s="8">
        <f t="shared" si="257"/>
        <v>42653.606134259258</v>
      </c>
      <c r="W1802" s="8" t="str">
        <f t="shared" si="258"/>
        <v>Oct</v>
      </c>
      <c r="X1802" s="8" t="str">
        <f t="shared" si="259"/>
        <v>2016</v>
      </c>
      <c r="Y1802" s="7">
        <f t="shared" si="260"/>
        <v>30</v>
      </c>
    </row>
    <row r="1803" spans="1:25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6">
        <f t="shared" si="252"/>
        <v>13.852941176470587</v>
      </c>
      <c r="P1803" s="10">
        <f t="shared" si="253"/>
        <v>63.648648648648646</v>
      </c>
      <c r="Q1803" t="s">
        <v>8339</v>
      </c>
      <c r="R1803" t="s">
        <v>8340</v>
      </c>
      <c r="S1803" s="8">
        <f t="shared" si="254"/>
        <v>42321.660509259258</v>
      </c>
      <c r="T1803" s="8" t="str">
        <f t="shared" si="255"/>
        <v>Nov</v>
      </c>
      <c r="U1803" s="8" t="str">
        <f t="shared" si="256"/>
        <v>2015</v>
      </c>
      <c r="V1803" s="8">
        <f t="shared" si="257"/>
        <v>42353.506944444445</v>
      </c>
      <c r="W1803" s="8" t="str">
        <f t="shared" si="258"/>
        <v>Dec</v>
      </c>
      <c r="X1803" s="8" t="str">
        <f t="shared" si="259"/>
        <v>2015</v>
      </c>
      <c r="Y1803" s="7">
        <f t="shared" si="260"/>
        <v>31</v>
      </c>
    </row>
    <row r="1804" spans="1:25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6">
        <f t="shared" si="252"/>
        <v>48.485714285714288</v>
      </c>
      <c r="P1804" s="10">
        <f t="shared" si="253"/>
        <v>94.277777777777771</v>
      </c>
      <c r="Q1804" t="s">
        <v>8339</v>
      </c>
      <c r="R1804" t="s">
        <v>8340</v>
      </c>
      <c r="S1804" s="8">
        <f t="shared" si="254"/>
        <v>42159.47256944445</v>
      </c>
      <c r="T1804" s="8" t="str">
        <f t="shared" si="255"/>
        <v>Jun</v>
      </c>
      <c r="U1804" s="8" t="str">
        <f t="shared" si="256"/>
        <v>2015</v>
      </c>
      <c r="V1804" s="8">
        <f t="shared" si="257"/>
        <v>42182.915972222225</v>
      </c>
      <c r="W1804" s="8" t="str">
        <f t="shared" si="258"/>
        <v>Jun</v>
      </c>
      <c r="X1804" s="8" t="str">
        <f t="shared" si="259"/>
        <v>2015</v>
      </c>
      <c r="Y1804" s="7">
        <f t="shared" si="260"/>
        <v>23</v>
      </c>
    </row>
    <row r="1805" spans="1:25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6">
        <f t="shared" si="252"/>
        <v>30.8</v>
      </c>
      <c r="P1805" s="10">
        <f t="shared" si="253"/>
        <v>71.86666666666666</v>
      </c>
      <c r="Q1805" t="s">
        <v>8339</v>
      </c>
      <c r="R1805" t="s">
        <v>8340</v>
      </c>
      <c r="S1805" s="8">
        <f t="shared" si="254"/>
        <v>42018.071550925932</v>
      </c>
      <c r="T1805" s="8" t="str">
        <f t="shared" si="255"/>
        <v>Jan</v>
      </c>
      <c r="U1805" s="8" t="str">
        <f t="shared" si="256"/>
        <v>2015</v>
      </c>
      <c r="V1805" s="8">
        <f t="shared" si="257"/>
        <v>42049.071550925932</v>
      </c>
      <c r="W1805" s="8" t="str">
        <f t="shared" si="258"/>
        <v>Feb</v>
      </c>
      <c r="X1805" s="8" t="str">
        <f t="shared" si="259"/>
        <v>2015</v>
      </c>
      <c r="Y1805" s="7">
        <f t="shared" si="260"/>
        <v>31</v>
      </c>
    </row>
    <row r="1806" spans="1:25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6">
        <f t="shared" si="252"/>
        <v>35.174193548387095</v>
      </c>
      <c r="P1806" s="10">
        <f t="shared" si="253"/>
        <v>104.84615384615384</v>
      </c>
      <c r="Q1806" t="s">
        <v>8339</v>
      </c>
      <c r="R1806" t="s">
        <v>8340</v>
      </c>
      <c r="S1806" s="8">
        <f t="shared" si="254"/>
        <v>42282.678287037037</v>
      </c>
      <c r="T1806" s="8" t="str">
        <f t="shared" si="255"/>
        <v>Oct</v>
      </c>
      <c r="U1806" s="8" t="str">
        <f t="shared" si="256"/>
        <v>2015</v>
      </c>
      <c r="V1806" s="8">
        <f t="shared" si="257"/>
        <v>42322.719953703709</v>
      </c>
      <c r="W1806" s="8" t="str">
        <f t="shared" si="258"/>
        <v>Nov</v>
      </c>
      <c r="X1806" s="8" t="str">
        <f t="shared" si="259"/>
        <v>2015</v>
      </c>
      <c r="Y1806" s="7">
        <f t="shared" si="260"/>
        <v>9</v>
      </c>
    </row>
    <row r="1807" spans="1:25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6">
        <f t="shared" si="252"/>
        <v>36.404444444444444</v>
      </c>
      <c r="P1807" s="10">
        <f t="shared" si="253"/>
        <v>67.139344262295083</v>
      </c>
      <c r="Q1807" t="s">
        <v>8339</v>
      </c>
      <c r="R1807" t="s">
        <v>8340</v>
      </c>
      <c r="S1807" s="8">
        <f t="shared" si="254"/>
        <v>42247.803912037038</v>
      </c>
      <c r="T1807" s="8" t="str">
        <f t="shared" si="255"/>
        <v>Aug</v>
      </c>
      <c r="U1807" s="8" t="str">
        <f t="shared" si="256"/>
        <v>2015</v>
      </c>
      <c r="V1807" s="8">
        <f t="shared" si="257"/>
        <v>42279.75</v>
      </c>
      <c r="W1807" s="8" t="str">
        <f t="shared" si="258"/>
        <v>Oct</v>
      </c>
      <c r="X1807" s="8" t="str">
        <f t="shared" si="259"/>
        <v>2015</v>
      </c>
      <c r="Y1807" s="7">
        <f t="shared" si="260"/>
        <v>31</v>
      </c>
    </row>
    <row r="1808" spans="1:25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6">
        <f t="shared" si="252"/>
        <v>2.9550000000000001</v>
      </c>
      <c r="P1808" s="10">
        <f t="shared" si="253"/>
        <v>73.875</v>
      </c>
      <c r="Q1808" t="s">
        <v>8339</v>
      </c>
      <c r="R1808" t="s">
        <v>8340</v>
      </c>
      <c r="S1808" s="8">
        <f t="shared" si="254"/>
        <v>41877.638298611113</v>
      </c>
      <c r="T1808" s="8" t="str">
        <f t="shared" si="255"/>
        <v>Aug</v>
      </c>
      <c r="U1808" s="8" t="str">
        <f t="shared" si="256"/>
        <v>2014</v>
      </c>
      <c r="V1808" s="8">
        <f t="shared" si="257"/>
        <v>41912.638298611113</v>
      </c>
      <c r="W1808" s="8" t="str">
        <f t="shared" si="258"/>
        <v>Sep</v>
      </c>
      <c r="X1808" s="8" t="str">
        <f t="shared" si="259"/>
        <v>2014</v>
      </c>
      <c r="Y1808" s="7">
        <f t="shared" si="260"/>
        <v>4</v>
      </c>
    </row>
    <row r="1809" spans="1:25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6">
        <f t="shared" si="252"/>
        <v>11.06</v>
      </c>
      <c r="P1809" s="10">
        <f t="shared" si="253"/>
        <v>69.125</v>
      </c>
      <c r="Q1809" t="s">
        <v>8339</v>
      </c>
      <c r="R1809" t="s">
        <v>8340</v>
      </c>
      <c r="S1809" s="8">
        <f t="shared" si="254"/>
        <v>41880.068437499998</v>
      </c>
      <c r="T1809" s="8" t="str">
        <f t="shared" si="255"/>
        <v>Aug</v>
      </c>
      <c r="U1809" s="8" t="str">
        <f t="shared" si="256"/>
        <v>2014</v>
      </c>
      <c r="V1809" s="8">
        <f t="shared" si="257"/>
        <v>41910.068437499998</v>
      </c>
      <c r="W1809" s="8" t="str">
        <f t="shared" si="258"/>
        <v>Sep</v>
      </c>
      <c r="X1809" s="8" t="str">
        <f t="shared" si="259"/>
        <v>2014</v>
      </c>
      <c r="Y1809" s="7">
        <f t="shared" si="260"/>
        <v>30</v>
      </c>
    </row>
    <row r="1810" spans="1:25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6">
        <f t="shared" si="252"/>
        <v>41.407142857142858</v>
      </c>
      <c r="P1810" s="10">
        <f t="shared" si="253"/>
        <v>120.77083333333333</v>
      </c>
      <c r="Q1810" t="s">
        <v>8339</v>
      </c>
      <c r="R1810" t="s">
        <v>8340</v>
      </c>
      <c r="S1810" s="8">
        <f t="shared" si="254"/>
        <v>42742.680902777778</v>
      </c>
      <c r="T1810" s="8" t="str">
        <f t="shared" si="255"/>
        <v>Jan</v>
      </c>
      <c r="U1810" s="8" t="str">
        <f t="shared" si="256"/>
        <v>2017</v>
      </c>
      <c r="V1810" s="8">
        <f t="shared" si="257"/>
        <v>42777.680902777778</v>
      </c>
      <c r="W1810" s="8" t="str">
        <f t="shared" si="258"/>
        <v>Feb</v>
      </c>
      <c r="X1810" s="8" t="str">
        <f t="shared" si="259"/>
        <v>2017</v>
      </c>
      <c r="Y1810" s="7">
        <f t="shared" si="260"/>
        <v>4</v>
      </c>
    </row>
    <row r="1811" spans="1:25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6">
        <f t="shared" si="252"/>
        <v>10.857142857142858</v>
      </c>
      <c r="P1811" s="10">
        <f t="shared" si="253"/>
        <v>42.222222222222221</v>
      </c>
      <c r="Q1811" t="s">
        <v>8339</v>
      </c>
      <c r="R1811" t="s">
        <v>8340</v>
      </c>
      <c r="S1811" s="8">
        <f t="shared" si="254"/>
        <v>42029.907858796301</v>
      </c>
      <c r="T1811" s="8" t="str">
        <f t="shared" si="255"/>
        <v>Jan</v>
      </c>
      <c r="U1811" s="8" t="str">
        <f t="shared" si="256"/>
        <v>2015</v>
      </c>
      <c r="V1811" s="8">
        <f t="shared" si="257"/>
        <v>42064.907858796301</v>
      </c>
      <c r="W1811" s="8" t="str">
        <f t="shared" si="258"/>
        <v>Mar</v>
      </c>
      <c r="X1811" s="8" t="str">
        <f t="shared" si="259"/>
        <v>2015</v>
      </c>
      <c r="Y1811" s="7">
        <f t="shared" si="260"/>
        <v>4</v>
      </c>
    </row>
    <row r="1812" spans="1:25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6">
        <f t="shared" si="252"/>
        <v>3.3333333333333335</v>
      </c>
      <c r="P1812" s="10">
        <f t="shared" si="253"/>
        <v>7.5</v>
      </c>
      <c r="Q1812" t="s">
        <v>8339</v>
      </c>
      <c r="R1812" t="s">
        <v>8340</v>
      </c>
      <c r="S1812" s="8">
        <f t="shared" si="254"/>
        <v>41860.91002314815</v>
      </c>
      <c r="T1812" s="8" t="str">
        <f t="shared" si="255"/>
        <v>Aug</v>
      </c>
      <c r="U1812" s="8" t="str">
        <f t="shared" si="256"/>
        <v>2014</v>
      </c>
      <c r="V1812" s="8">
        <f t="shared" si="257"/>
        <v>41872.91002314815</v>
      </c>
      <c r="W1812" s="8" t="str">
        <f t="shared" si="258"/>
        <v>Aug</v>
      </c>
      <c r="X1812" s="8" t="str">
        <f t="shared" si="259"/>
        <v>2014</v>
      </c>
      <c r="Y1812" s="7">
        <f t="shared" si="260"/>
        <v>12</v>
      </c>
    </row>
    <row r="1813" spans="1:25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6">
        <f t="shared" si="252"/>
        <v>7.407407407407407E-2</v>
      </c>
      <c r="P1813" s="10">
        <f t="shared" si="253"/>
        <v>1.5384615384615385</v>
      </c>
      <c r="Q1813" t="s">
        <v>8339</v>
      </c>
      <c r="R1813" t="s">
        <v>8340</v>
      </c>
      <c r="S1813" s="8">
        <f t="shared" si="254"/>
        <v>41876.433680555558</v>
      </c>
      <c r="T1813" s="8" t="str">
        <f t="shared" si="255"/>
        <v>Aug</v>
      </c>
      <c r="U1813" s="8" t="str">
        <f t="shared" si="256"/>
        <v>2014</v>
      </c>
      <c r="V1813" s="8">
        <f t="shared" si="257"/>
        <v>41936.166666666664</v>
      </c>
      <c r="W1813" s="8" t="str">
        <f t="shared" si="258"/>
        <v>Oct</v>
      </c>
      <c r="X1813" s="8" t="str">
        <f t="shared" si="259"/>
        <v>2014</v>
      </c>
      <c r="Y1813" s="7">
        <f t="shared" si="260"/>
        <v>28</v>
      </c>
    </row>
    <row r="1814" spans="1:25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6">
        <f t="shared" si="252"/>
        <v>13.307692307692307</v>
      </c>
      <c r="P1814" s="10">
        <f t="shared" si="253"/>
        <v>37.608695652173914</v>
      </c>
      <c r="Q1814" t="s">
        <v>8339</v>
      </c>
      <c r="R1814" t="s">
        <v>8340</v>
      </c>
      <c r="S1814" s="8">
        <f t="shared" si="254"/>
        <v>42524.318703703699</v>
      </c>
      <c r="T1814" s="8" t="str">
        <f t="shared" si="255"/>
        <v>Jun</v>
      </c>
      <c r="U1814" s="8" t="str">
        <f t="shared" si="256"/>
        <v>2016</v>
      </c>
      <c r="V1814" s="8">
        <f t="shared" si="257"/>
        <v>42554.318703703699</v>
      </c>
      <c r="W1814" s="8" t="str">
        <f t="shared" si="258"/>
        <v>Jul</v>
      </c>
      <c r="X1814" s="8" t="str">
        <f t="shared" si="259"/>
        <v>2016</v>
      </c>
      <c r="Y1814" s="7">
        <f t="shared" si="260"/>
        <v>30</v>
      </c>
    </row>
    <row r="1815" spans="1:25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6">
        <f t="shared" si="252"/>
        <v>0</v>
      </c>
      <c r="P1815" s="10">
        <f t="shared" si="253"/>
        <v>0</v>
      </c>
      <c r="Q1815" t="s">
        <v>8339</v>
      </c>
      <c r="R1815" t="s">
        <v>8340</v>
      </c>
      <c r="S1815" s="8">
        <f t="shared" si="254"/>
        <v>41829.889027777775</v>
      </c>
      <c r="T1815" s="8" t="str">
        <f t="shared" si="255"/>
        <v>Jul</v>
      </c>
      <c r="U1815" s="8" t="str">
        <f t="shared" si="256"/>
        <v>2014</v>
      </c>
      <c r="V1815" s="8">
        <f t="shared" si="257"/>
        <v>41859.889027777775</v>
      </c>
      <c r="W1815" s="8" t="str">
        <f t="shared" si="258"/>
        <v>Aug</v>
      </c>
      <c r="X1815" s="8" t="str">
        <f t="shared" si="259"/>
        <v>2014</v>
      </c>
      <c r="Y1815" s="7">
        <f t="shared" si="260"/>
        <v>30</v>
      </c>
    </row>
    <row r="1816" spans="1:25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6">
        <f t="shared" si="252"/>
        <v>49.183333333333337</v>
      </c>
      <c r="P1816" s="10">
        <f t="shared" si="253"/>
        <v>42.157142857142858</v>
      </c>
      <c r="Q1816" t="s">
        <v>8339</v>
      </c>
      <c r="R1816" t="s">
        <v>8340</v>
      </c>
      <c r="S1816" s="8">
        <f t="shared" si="254"/>
        <v>42033.314074074078</v>
      </c>
      <c r="T1816" s="8" t="str">
        <f t="shared" si="255"/>
        <v>Jan</v>
      </c>
      <c r="U1816" s="8" t="str">
        <f t="shared" si="256"/>
        <v>2015</v>
      </c>
      <c r="V1816" s="8">
        <f t="shared" si="257"/>
        <v>42063.314074074078</v>
      </c>
      <c r="W1816" s="8" t="str">
        <f t="shared" si="258"/>
        <v>Feb</v>
      </c>
      <c r="X1816" s="8" t="str">
        <f t="shared" si="259"/>
        <v>2015</v>
      </c>
      <c r="Y1816" s="7">
        <f t="shared" si="260"/>
        <v>30</v>
      </c>
    </row>
    <row r="1817" spans="1:25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6">
        <f t="shared" si="252"/>
        <v>0</v>
      </c>
      <c r="P1817" s="10">
        <f t="shared" si="253"/>
        <v>0</v>
      </c>
      <c r="Q1817" t="s">
        <v>8339</v>
      </c>
      <c r="R1817" t="s">
        <v>8340</v>
      </c>
      <c r="S1817" s="8">
        <f t="shared" si="254"/>
        <v>42172.906678240746</v>
      </c>
      <c r="T1817" s="8" t="str">
        <f t="shared" si="255"/>
        <v>Jun</v>
      </c>
      <c r="U1817" s="8" t="str">
        <f t="shared" si="256"/>
        <v>2015</v>
      </c>
      <c r="V1817" s="8">
        <f t="shared" si="257"/>
        <v>42186.906678240746</v>
      </c>
      <c r="W1817" s="8" t="str">
        <f t="shared" si="258"/>
        <v>Jul</v>
      </c>
      <c r="X1817" s="8" t="str">
        <f t="shared" si="259"/>
        <v>2015</v>
      </c>
      <c r="Y1817" s="7">
        <f t="shared" si="260"/>
        <v>14</v>
      </c>
    </row>
    <row r="1818" spans="1:25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6">
        <f t="shared" si="252"/>
        <v>2.036</v>
      </c>
      <c r="P1818" s="10">
        <f t="shared" si="253"/>
        <v>84.833333333333329</v>
      </c>
      <c r="Q1818" t="s">
        <v>8339</v>
      </c>
      <c r="R1818" t="s">
        <v>8340</v>
      </c>
      <c r="S1818" s="8">
        <f t="shared" si="254"/>
        <v>42548.876192129625</v>
      </c>
      <c r="T1818" s="8" t="str">
        <f t="shared" si="255"/>
        <v>Jun</v>
      </c>
      <c r="U1818" s="8" t="str">
        <f t="shared" si="256"/>
        <v>2016</v>
      </c>
      <c r="V1818" s="8">
        <f t="shared" si="257"/>
        <v>42576.791666666672</v>
      </c>
      <c r="W1818" s="8" t="str">
        <f t="shared" si="258"/>
        <v>Jul</v>
      </c>
      <c r="X1818" s="8" t="str">
        <f t="shared" si="259"/>
        <v>2016</v>
      </c>
      <c r="Y1818" s="7">
        <f t="shared" si="260"/>
        <v>27</v>
      </c>
    </row>
    <row r="1819" spans="1:25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6">
        <f t="shared" si="252"/>
        <v>52.327777777777776</v>
      </c>
      <c r="P1819" s="10">
        <f t="shared" si="253"/>
        <v>94.19</v>
      </c>
      <c r="Q1819" t="s">
        <v>8339</v>
      </c>
      <c r="R1819" t="s">
        <v>8340</v>
      </c>
      <c r="S1819" s="8">
        <f t="shared" si="254"/>
        <v>42705.662118055552</v>
      </c>
      <c r="T1819" s="8" t="str">
        <f t="shared" si="255"/>
        <v>Dec</v>
      </c>
      <c r="U1819" s="8" t="str">
        <f t="shared" si="256"/>
        <v>2016</v>
      </c>
      <c r="V1819" s="8">
        <f t="shared" si="257"/>
        <v>42765.290972222225</v>
      </c>
      <c r="W1819" s="8" t="str">
        <f t="shared" si="258"/>
        <v>Jan</v>
      </c>
      <c r="X1819" s="8" t="str">
        <f t="shared" si="259"/>
        <v>2017</v>
      </c>
      <c r="Y1819" s="7">
        <f t="shared" si="260"/>
        <v>28</v>
      </c>
    </row>
    <row r="1820" spans="1:25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6">
        <f t="shared" si="252"/>
        <v>0</v>
      </c>
      <c r="P1820" s="10">
        <f t="shared" si="253"/>
        <v>0</v>
      </c>
      <c r="Q1820" t="s">
        <v>8339</v>
      </c>
      <c r="R1820" t="s">
        <v>8340</v>
      </c>
      <c r="S1820" s="8">
        <f t="shared" si="254"/>
        <v>42067.234375</v>
      </c>
      <c r="T1820" s="8" t="str">
        <f t="shared" si="255"/>
        <v>Mar</v>
      </c>
      <c r="U1820" s="8" t="str">
        <f t="shared" si="256"/>
        <v>2015</v>
      </c>
      <c r="V1820" s="8">
        <f t="shared" si="257"/>
        <v>42097.192708333328</v>
      </c>
      <c r="W1820" s="8" t="str">
        <f t="shared" si="258"/>
        <v>Apr</v>
      </c>
      <c r="X1820" s="8" t="str">
        <f t="shared" si="259"/>
        <v>2015</v>
      </c>
      <c r="Y1820" s="7">
        <f t="shared" si="260"/>
        <v>29</v>
      </c>
    </row>
    <row r="1821" spans="1:25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6">
        <f t="shared" si="252"/>
        <v>2.083333333333333</v>
      </c>
      <c r="P1821" s="10">
        <f t="shared" si="253"/>
        <v>6.25</v>
      </c>
      <c r="Q1821" t="s">
        <v>8339</v>
      </c>
      <c r="R1821" t="s">
        <v>8340</v>
      </c>
      <c r="S1821" s="8">
        <f t="shared" si="254"/>
        <v>41820.752268518518</v>
      </c>
      <c r="T1821" s="8" t="str">
        <f t="shared" si="255"/>
        <v>Jun</v>
      </c>
      <c r="U1821" s="8" t="str">
        <f t="shared" si="256"/>
        <v>2014</v>
      </c>
      <c r="V1821" s="8">
        <f t="shared" si="257"/>
        <v>41850.752268518518</v>
      </c>
      <c r="W1821" s="8" t="str">
        <f t="shared" si="258"/>
        <v>Jul</v>
      </c>
      <c r="X1821" s="8" t="str">
        <f t="shared" si="259"/>
        <v>2014</v>
      </c>
      <c r="Y1821" s="7">
        <f t="shared" si="260"/>
        <v>30</v>
      </c>
    </row>
    <row r="1822" spans="1:25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6">
        <f t="shared" si="252"/>
        <v>6.565384615384616</v>
      </c>
      <c r="P1822" s="10">
        <f t="shared" si="253"/>
        <v>213.375</v>
      </c>
      <c r="Q1822" t="s">
        <v>8339</v>
      </c>
      <c r="R1822" t="s">
        <v>8340</v>
      </c>
      <c r="S1822" s="8">
        <f t="shared" si="254"/>
        <v>42065.084375000006</v>
      </c>
      <c r="T1822" s="8" t="str">
        <f t="shared" si="255"/>
        <v>Mar</v>
      </c>
      <c r="U1822" s="8" t="str">
        <f t="shared" si="256"/>
        <v>2015</v>
      </c>
      <c r="V1822" s="8">
        <f t="shared" si="257"/>
        <v>42095.042708333334</v>
      </c>
      <c r="W1822" s="8" t="str">
        <f t="shared" si="258"/>
        <v>Apr</v>
      </c>
      <c r="X1822" s="8" t="str">
        <f t="shared" si="259"/>
        <v>2015</v>
      </c>
      <c r="Y1822" s="7">
        <f t="shared" si="260"/>
        <v>29</v>
      </c>
    </row>
    <row r="1823" spans="1:25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6">
        <f t="shared" si="252"/>
        <v>134.88999999999999</v>
      </c>
      <c r="P1823" s="10">
        <f t="shared" si="253"/>
        <v>59.162280701754383</v>
      </c>
      <c r="Q1823" t="s">
        <v>8326</v>
      </c>
      <c r="R1823" t="s">
        <v>8327</v>
      </c>
      <c r="S1823" s="8">
        <f t="shared" si="254"/>
        <v>40926.319062499999</v>
      </c>
      <c r="T1823" s="8" t="str">
        <f t="shared" si="255"/>
        <v>Jan</v>
      </c>
      <c r="U1823" s="8" t="str">
        <f t="shared" si="256"/>
        <v>2012</v>
      </c>
      <c r="V1823" s="8">
        <f t="shared" si="257"/>
        <v>40971.319062499999</v>
      </c>
      <c r="W1823" s="8" t="str">
        <f t="shared" si="258"/>
        <v>Mar</v>
      </c>
      <c r="X1823" s="8" t="str">
        <f t="shared" si="259"/>
        <v>2012</v>
      </c>
      <c r="Y1823" s="7">
        <f t="shared" si="260"/>
        <v>14</v>
      </c>
    </row>
    <row r="1824" spans="1:25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6">
        <f t="shared" si="252"/>
        <v>100</v>
      </c>
      <c r="P1824" s="10">
        <f t="shared" si="253"/>
        <v>27.272727272727273</v>
      </c>
      <c r="Q1824" t="s">
        <v>8326</v>
      </c>
      <c r="R1824" t="s">
        <v>8327</v>
      </c>
      <c r="S1824" s="8">
        <f t="shared" si="254"/>
        <v>41634.797013888885</v>
      </c>
      <c r="T1824" s="8" t="str">
        <f t="shared" si="255"/>
        <v>Dec</v>
      </c>
      <c r="U1824" s="8" t="str">
        <f t="shared" si="256"/>
        <v>2013</v>
      </c>
      <c r="V1824" s="8">
        <f t="shared" si="257"/>
        <v>41670.792361111111</v>
      </c>
      <c r="W1824" s="8" t="str">
        <f t="shared" si="258"/>
        <v>Jan</v>
      </c>
      <c r="X1824" s="8" t="str">
        <f t="shared" si="259"/>
        <v>2014</v>
      </c>
      <c r="Y1824" s="7">
        <f t="shared" si="260"/>
        <v>4</v>
      </c>
    </row>
    <row r="1825" spans="1:25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6">
        <f t="shared" si="252"/>
        <v>115.85714285714286</v>
      </c>
      <c r="P1825" s="10">
        <f t="shared" si="253"/>
        <v>24.575757575757574</v>
      </c>
      <c r="Q1825" t="s">
        <v>8326</v>
      </c>
      <c r="R1825" t="s">
        <v>8327</v>
      </c>
      <c r="S1825" s="8">
        <f t="shared" si="254"/>
        <v>41176.684907407405</v>
      </c>
      <c r="T1825" s="8" t="str">
        <f t="shared" si="255"/>
        <v>Sep</v>
      </c>
      <c r="U1825" s="8" t="str">
        <f t="shared" si="256"/>
        <v>2012</v>
      </c>
      <c r="V1825" s="8">
        <f t="shared" si="257"/>
        <v>41206.684907407405</v>
      </c>
      <c r="W1825" s="8" t="str">
        <f t="shared" si="258"/>
        <v>Oct</v>
      </c>
      <c r="X1825" s="8" t="str">
        <f t="shared" si="259"/>
        <v>2012</v>
      </c>
      <c r="Y1825" s="7">
        <f t="shared" si="260"/>
        <v>30</v>
      </c>
    </row>
    <row r="1826" spans="1:25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6">
        <f t="shared" si="252"/>
        <v>100.06666666666666</v>
      </c>
      <c r="P1826" s="10">
        <f t="shared" si="253"/>
        <v>75.05</v>
      </c>
      <c r="Q1826" t="s">
        <v>8326</v>
      </c>
      <c r="R1826" t="s">
        <v>8327</v>
      </c>
      <c r="S1826" s="8">
        <f t="shared" si="254"/>
        <v>41626.916284722225</v>
      </c>
      <c r="T1826" s="8" t="str">
        <f t="shared" si="255"/>
        <v>Dec</v>
      </c>
      <c r="U1826" s="8" t="str">
        <f t="shared" si="256"/>
        <v>2013</v>
      </c>
      <c r="V1826" s="8">
        <f t="shared" si="257"/>
        <v>41647.088888888888</v>
      </c>
      <c r="W1826" s="8" t="str">
        <f t="shared" si="258"/>
        <v>Jan</v>
      </c>
      <c r="X1826" s="8" t="str">
        <f t="shared" si="259"/>
        <v>2014</v>
      </c>
      <c r="Y1826" s="7">
        <f t="shared" si="260"/>
        <v>20</v>
      </c>
    </row>
    <row r="1827" spans="1:25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6">
        <f t="shared" si="252"/>
        <v>105.05</v>
      </c>
      <c r="P1827" s="10">
        <f t="shared" si="253"/>
        <v>42.02</v>
      </c>
      <c r="Q1827" t="s">
        <v>8326</v>
      </c>
      <c r="R1827" t="s">
        <v>8327</v>
      </c>
      <c r="S1827" s="8">
        <f t="shared" si="254"/>
        <v>41443.83452546296</v>
      </c>
      <c r="T1827" s="8" t="str">
        <f t="shared" si="255"/>
        <v>Jun</v>
      </c>
      <c r="U1827" s="8" t="str">
        <f t="shared" si="256"/>
        <v>2013</v>
      </c>
      <c r="V1827" s="8">
        <f t="shared" si="257"/>
        <v>41466.83452546296</v>
      </c>
      <c r="W1827" s="8" t="str">
        <f t="shared" si="258"/>
        <v>Jul</v>
      </c>
      <c r="X1827" s="8" t="str">
        <f t="shared" si="259"/>
        <v>2013</v>
      </c>
      <c r="Y1827" s="7">
        <f t="shared" si="260"/>
        <v>23</v>
      </c>
    </row>
    <row r="1828" spans="1:25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6">
        <f t="shared" si="252"/>
        <v>101</v>
      </c>
      <c r="P1828" s="10">
        <f t="shared" si="253"/>
        <v>53.157894736842103</v>
      </c>
      <c r="Q1828" t="s">
        <v>8326</v>
      </c>
      <c r="R1828" t="s">
        <v>8327</v>
      </c>
      <c r="S1828" s="8">
        <f t="shared" si="254"/>
        <v>41657.923807870371</v>
      </c>
      <c r="T1828" s="8" t="str">
        <f t="shared" si="255"/>
        <v>Jan</v>
      </c>
      <c r="U1828" s="8" t="str">
        <f t="shared" si="256"/>
        <v>2014</v>
      </c>
      <c r="V1828" s="8">
        <f t="shared" si="257"/>
        <v>41687.923807870371</v>
      </c>
      <c r="W1828" s="8" t="str">
        <f t="shared" si="258"/>
        <v>Feb</v>
      </c>
      <c r="X1828" s="8" t="str">
        <f t="shared" si="259"/>
        <v>2014</v>
      </c>
      <c r="Y1828" s="7">
        <f t="shared" si="260"/>
        <v>30</v>
      </c>
    </row>
    <row r="1829" spans="1:25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6">
        <f t="shared" si="252"/>
        <v>100.66250000000001</v>
      </c>
      <c r="P1829" s="10">
        <f t="shared" si="253"/>
        <v>83.885416666666671</v>
      </c>
      <c r="Q1829" t="s">
        <v>8326</v>
      </c>
      <c r="R1829" t="s">
        <v>8327</v>
      </c>
      <c r="S1829" s="8">
        <f t="shared" si="254"/>
        <v>40555.325937499998</v>
      </c>
      <c r="T1829" s="8" t="str">
        <f t="shared" si="255"/>
        <v>Jan</v>
      </c>
      <c r="U1829" s="8" t="str">
        <f t="shared" si="256"/>
        <v>2011</v>
      </c>
      <c r="V1829" s="8">
        <f t="shared" si="257"/>
        <v>40605.325937499998</v>
      </c>
      <c r="W1829" s="8" t="str">
        <f t="shared" si="258"/>
        <v>Mar</v>
      </c>
      <c r="X1829" s="8" t="str">
        <f t="shared" si="259"/>
        <v>2011</v>
      </c>
      <c r="Y1829" s="7">
        <f t="shared" si="260"/>
        <v>19</v>
      </c>
    </row>
    <row r="1830" spans="1:25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6">
        <f t="shared" si="252"/>
        <v>100.16000000000001</v>
      </c>
      <c r="P1830" s="10">
        <f t="shared" si="253"/>
        <v>417.33333333333331</v>
      </c>
      <c r="Q1830" t="s">
        <v>8326</v>
      </c>
      <c r="R1830" t="s">
        <v>8327</v>
      </c>
      <c r="S1830" s="8">
        <f t="shared" si="254"/>
        <v>41736.899652777778</v>
      </c>
      <c r="T1830" s="8" t="str">
        <f t="shared" si="255"/>
        <v>Apr</v>
      </c>
      <c r="U1830" s="8" t="str">
        <f t="shared" si="256"/>
        <v>2014</v>
      </c>
      <c r="V1830" s="8">
        <f t="shared" si="257"/>
        <v>41768.916666666664</v>
      </c>
      <c r="W1830" s="8" t="str">
        <f t="shared" si="258"/>
        <v>May</v>
      </c>
      <c r="X1830" s="8" t="str">
        <f t="shared" si="259"/>
        <v>2014</v>
      </c>
      <c r="Y1830" s="7">
        <f t="shared" si="260"/>
        <v>1</v>
      </c>
    </row>
    <row r="1831" spans="1:25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6">
        <f t="shared" si="252"/>
        <v>166.68333333333334</v>
      </c>
      <c r="P1831" s="10">
        <f t="shared" si="253"/>
        <v>75.765151515151516</v>
      </c>
      <c r="Q1831" t="s">
        <v>8326</v>
      </c>
      <c r="R1831" t="s">
        <v>8327</v>
      </c>
      <c r="S1831" s="8">
        <f t="shared" si="254"/>
        <v>40516.087627314817</v>
      </c>
      <c r="T1831" s="8" t="str">
        <f t="shared" si="255"/>
        <v>Dec</v>
      </c>
      <c r="U1831" s="8" t="str">
        <f t="shared" si="256"/>
        <v>2010</v>
      </c>
      <c r="V1831" s="8">
        <f t="shared" si="257"/>
        <v>40564.916666666664</v>
      </c>
      <c r="W1831" s="8" t="str">
        <f t="shared" si="258"/>
        <v>Jan</v>
      </c>
      <c r="X1831" s="8" t="str">
        <f t="shared" si="259"/>
        <v>2011</v>
      </c>
      <c r="Y1831" s="7">
        <f t="shared" si="260"/>
        <v>17</v>
      </c>
    </row>
    <row r="1832" spans="1:25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6">
        <f t="shared" si="252"/>
        <v>101.53333333333335</v>
      </c>
      <c r="P1832" s="10">
        <f t="shared" si="253"/>
        <v>67.389380530973455</v>
      </c>
      <c r="Q1832" t="s">
        <v>8326</v>
      </c>
      <c r="R1832" t="s">
        <v>8327</v>
      </c>
      <c r="S1832" s="8">
        <f t="shared" si="254"/>
        <v>41664.684108796297</v>
      </c>
      <c r="T1832" s="8" t="str">
        <f t="shared" si="255"/>
        <v>Jan</v>
      </c>
      <c r="U1832" s="8" t="str">
        <f t="shared" si="256"/>
        <v>2014</v>
      </c>
      <c r="V1832" s="8">
        <f t="shared" si="257"/>
        <v>41694.684108796297</v>
      </c>
      <c r="W1832" s="8" t="str">
        <f t="shared" si="258"/>
        <v>Feb</v>
      </c>
      <c r="X1832" s="8" t="str">
        <f t="shared" si="259"/>
        <v>2014</v>
      </c>
      <c r="Y1832" s="7">
        <f t="shared" si="260"/>
        <v>30</v>
      </c>
    </row>
    <row r="1833" spans="1:25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6">
        <f t="shared" si="252"/>
        <v>103</v>
      </c>
      <c r="P1833" s="10">
        <f t="shared" si="253"/>
        <v>73.571428571428569</v>
      </c>
      <c r="Q1833" t="s">
        <v>8326</v>
      </c>
      <c r="R1833" t="s">
        <v>8327</v>
      </c>
      <c r="S1833" s="8">
        <f t="shared" si="254"/>
        <v>41026.996099537035</v>
      </c>
      <c r="T1833" s="8" t="str">
        <f t="shared" si="255"/>
        <v>Apr</v>
      </c>
      <c r="U1833" s="8" t="str">
        <f t="shared" si="256"/>
        <v>2012</v>
      </c>
      <c r="V1833" s="8">
        <f t="shared" si="257"/>
        <v>41041.996099537035</v>
      </c>
      <c r="W1833" s="8" t="str">
        <f t="shared" si="258"/>
        <v>May</v>
      </c>
      <c r="X1833" s="8" t="str">
        <f t="shared" si="259"/>
        <v>2012</v>
      </c>
      <c r="Y1833" s="7">
        <f t="shared" si="260"/>
        <v>15</v>
      </c>
    </row>
    <row r="1834" spans="1:25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6">
        <f t="shared" si="252"/>
        <v>142.85714285714286</v>
      </c>
      <c r="P1834" s="10">
        <f t="shared" si="253"/>
        <v>25</v>
      </c>
      <c r="Q1834" t="s">
        <v>8326</v>
      </c>
      <c r="R1834" t="s">
        <v>8327</v>
      </c>
      <c r="S1834" s="8">
        <f t="shared" si="254"/>
        <v>40576.539664351854</v>
      </c>
      <c r="T1834" s="8" t="str">
        <f t="shared" si="255"/>
        <v>Feb</v>
      </c>
      <c r="U1834" s="8" t="str">
        <f t="shared" si="256"/>
        <v>2011</v>
      </c>
      <c r="V1834" s="8">
        <f t="shared" si="257"/>
        <v>40606.539664351854</v>
      </c>
      <c r="W1834" s="8" t="str">
        <f t="shared" si="258"/>
        <v>Mar</v>
      </c>
      <c r="X1834" s="8" t="str">
        <f t="shared" si="259"/>
        <v>2011</v>
      </c>
      <c r="Y1834" s="7">
        <f t="shared" si="260"/>
        <v>30</v>
      </c>
    </row>
    <row r="1835" spans="1:25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6">
        <f t="shared" si="252"/>
        <v>262.5</v>
      </c>
      <c r="P1835" s="10">
        <f t="shared" si="253"/>
        <v>42</v>
      </c>
      <c r="Q1835" t="s">
        <v>8326</v>
      </c>
      <c r="R1835" t="s">
        <v>8327</v>
      </c>
      <c r="S1835" s="8">
        <f t="shared" si="254"/>
        <v>41303.044016203705</v>
      </c>
      <c r="T1835" s="8" t="str">
        <f t="shared" si="255"/>
        <v>Jan</v>
      </c>
      <c r="U1835" s="8" t="str">
        <f t="shared" si="256"/>
        <v>2013</v>
      </c>
      <c r="V1835" s="8">
        <f t="shared" si="257"/>
        <v>41335.332638888889</v>
      </c>
      <c r="W1835" s="8" t="str">
        <f t="shared" si="258"/>
        <v>Mar</v>
      </c>
      <c r="X1835" s="8" t="str">
        <f t="shared" si="259"/>
        <v>2013</v>
      </c>
      <c r="Y1835" s="7">
        <f t="shared" si="260"/>
        <v>1</v>
      </c>
    </row>
    <row r="1836" spans="1:25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6">
        <f t="shared" si="252"/>
        <v>118.05000000000001</v>
      </c>
      <c r="P1836" s="10">
        <f t="shared" si="253"/>
        <v>131.16666666666666</v>
      </c>
      <c r="Q1836" t="s">
        <v>8326</v>
      </c>
      <c r="R1836" t="s">
        <v>8327</v>
      </c>
      <c r="S1836" s="8">
        <f t="shared" si="254"/>
        <v>41988.964062500003</v>
      </c>
      <c r="T1836" s="8" t="str">
        <f t="shared" si="255"/>
        <v>Dec</v>
      </c>
      <c r="U1836" s="8" t="str">
        <f t="shared" si="256"/>
        <v>2014</v>
      </c>
      <c r="V1836" s="8">
        <f t="shared" si="257"/>
        <v>42028.964062500003</v>
      </c>
      <c r="W1836" s="8" t="str">
        <f t="shared" si="258"/>
        <v>Jan</v>
      </c>
      <c r="X1836" s="8" t="str">
        <f t="shared" si="259"/>
        <v>2015</v>
      </c>
      <c r="Y1836" s="7">
        <f t="shared" si="260"/>
        <v>9</v>
      </c>
    </row>
    <row r="1837" spans="1:25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6">
        <f t="shared" si="252"/>
        <v>104</v>
      </c>
      <c r="P1837" s="10">
        <f t="shared" si="253"/>
        <v>47.272727272727273</v>
      </c>
      <c r="Q1837" t="s">
        <v>8326</v>
      </c>
      <c r="R1837" t="s">
        <v>8327</v>
      </c>
      <c r="S1837" s="8">
        <f t="shared" si="254"/>
        <v>42430.702210648145</v>
      </c>
      <c r="T1837" s="8" t="str">
        <f t="shared" si="255"/>
        <v>Mar</v>
      </c>
      <c r="U1837" s="8" t="str">
        <f t="shared" si="256"/>
        <v>2016</v>
      </c>
      <c r="V1837" s="8">
        <f t="shared" si="257"/>
        <v>42460.660543981481</v>
      </c>
      <c r="W1837" s="8" t="str">
        <f t="shared" si="258"/>
        <v>Mar</v>
      </c>
      <c r="X1837" s="8" t="str">
        <f t="shared" si="259"/>
        <v>2016</v>
      </c>
      <c r="Y1837" s="7">
        <f t="shared" si="260"/>
        <v>29</v>
      </c>
    </row>
    <row r="1838" spans="1:25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6">
        <f t="shared" si="252"/>
        <v>200.34</v>
      </c>
      <c r="P1838" s="10">
        <f t="shared" si="253"/>
        <v>182.12727272727273</v>
      </c>
      <c r="Q1838" t="s">
        <v>8326</v>
      </c>
      <c r="R1838" t="s">
        <v>8327</v>
      </c>
      <c r="S1838" s="8">
        <f t="shared" si="254"/>
        <v>41305.809363425928</v>
      </c>
      <c r="T1838" s="8" t="str">
        <f t="shared" si="255"/>
        <v>Jan</v>
      </c>
      <c r="U1838" s="8" t="str">
        <f t="shared" si="256"/>
        <v>2013</v>
      </c>
      <c r="V1838" s="8">
        <f t="shared" si="257"/>
        <v>41322.809363425928</v>
      </c>
      <c r="W1838" s="8" t="str">
        <f t="shared" si="258"/>
        <v>Feb</v>
      </c>
      <c r="X1838" s="8" t="str">
        <f t="shared" si="259"/>
        <v>2013</v>
      </c>
      <c r="Y1838" s="7">
        <f t="shared" si="260"/>
        <v>17</v>
      </c>
    </row>
    <row r="1839" spans="1:25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6">
        <f t="shared" si="252"/>
        <v>306.83333333333331</v>
      </c>
      <c r="P1839" s="10">
        <f t="shared" si="253"/>
        <v>61.366666666666667</v>
      </c>
      <c r="Q1839" t="s">
        <v>8326</v>
      </c>
      <c r="R1839" t="s">
        <v>8327</v>
      </c>
      <c r="S1839" s="8">
        <f t="shared" si="254"/>
        <v>40926.047858796301</v>
      </c>
      <c r="T1839" s="8" t="str">
        <f t="shared" si="255"/>
        <v>Jan</v>
      </c>
      <c r="U1839" s="8" t="str">
        <f t="shared" si="256"/>
        <v>2012</v>
      </c>
      <c r="V1839" s="8">
        <f t="shared" si="257"/>
        <v>40986.006192129629</v>
      </c>
      <c r="W1839" s="8" t="str">
        <f t="shared" si="258"/>
        <v>Mar</v>
      </c>
      <c r="X1839" s="8" t="str">
        <f t="shared" si="259"/>
        <v>2012</v>
      </c>
      <c r="Y1839" s="7">
        <f t="shared" si="260"/>
        <v>28</v>
      </c>
    </row>
    <row r="1840" spans="1:25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6">
        <f t="shared" si="252"/>
        <v>100.149</v>
      </c>
      <c r="P1840" s="10">
        <f t="shared" si="253"/>
        <v>35.767499999999998</v>
      </c>
      <c r="Q1840" t="s">
        <v>8326</v>
      </c>
      <c r="R1840" t="s">
        <v>8327</v>
      </c>
      <c r="S1840" s="8">
        <f t="shared" si="254"/>
        <v>40788.786539351851</v>
      </c>
      <c r="T1840" s="8" t="str">
        <f t="shared" si="255"/>
        <v>Sep</v>
      </c>
      <c r="U1840" s="8" t="str">
        <f t="shared" si="256"/>
        <v>2011</v>
      </c>
      <c r="V1840" s="8">
        <f t="shared" si="257"/>
        <v>40817.125</v>
      </c>
      <c r="W1840" s="8" t="str">
        <f t="shared" si="258"/>
        <v>Oct</v>
      </c>
      <c r="X1840" s="8" t="str">
        <f t="shared" si="259"/>
        <v>2011</v>
      </c>
      <c r="Y1840" s="7">
        <f t="shared" si="260"/>
        <v>28</v>
      </c>
    </row>
    <row r="1841" spans="1:25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6">
        <f t="shared" si="252"/>
        <v>205.29999999999998</v>
      </c>
      <c r="P1841" s="10">
        <f t="shared" si="253"/>
        <v>45.62222222222222</v>
      </c>
      <c r="Q1841" t="s">
        <v>8326</v>
      </c>
      <c r="R1841" t="s">
        <v>8327</v>
      </c>
      <c r="S1841" s="8">
        <f t="shared" si="254"/>
        <v>42614.722013888888</v>
      </c>
      <c r="T1841" s="8" t="str">
        <f t="shared" si="255"/>
        <v>Sep</v>
      </c>
      <c r="U1841" s="8" t="str">
        <f t="shared" si="256"/>
        <v>2016</v>
      </c>
      <c r="V1841" s="8">
        <f t="shared" si="257"/>
        <v>42644.722013888888</v>
      </c>
      <c r="W1841" s="8" t="str">
        <f t="shared" si="258"/>
        <v>Oct</v>
      </c>
      <c r="X1841" s="8" t="str">
        <f t="shared" si="259"/>
        <v>2016</v>
      </c>
      <c r="Y1841" s="7">
        <f t="shared" si="260"/>
        <v>30</v>
      </c>
    </row>
    <row r="1842" spans="1:25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6">
        <f t="shared" si="252"/>
        <v>108.88888888888889</v>
      </c>
      <c r="P1842" s="10">
        <f t="shared" si="253"/>
        <v>75.384615384615387</v>
      </c>
      <c r="Q1842" t="s">
        <v>8326</v>
      </c>
      <c r="R1842" t="s">
        <v>8327</v>
      </c>
      <c r="S1842" s="8">
        <f t="shared" si="254"/>
        <v>41382.096180555556</v>
      </c>
      <c r="T1842" s="8" t="str">
        <f t="shared" si="255"/>
        <v>Apr</v>
      </c>
      <c r="U1842" s="8" t="str">
        <f t="shared" si="256"/>
        <v>2013</v>
      </c>
      <c r="V1842" s="8">
        <f t="shared" si="257"/>
        <v>41401.207638888889</v>
      </c>
      <c r="W1842" s="8" t="str">
        <f t="shared" si="258"/>
        <v>May</v>
      </c>
      <c r="X1842" s="8" t="str">
        <f t="shared" si="259"/>
        <v>2013</v>
      </c>
      <c r="Y1842" s="7">
        <f t="shared" si="260"/>
        <v>19</v>
      </c>
    </row>
    <row r="1843" spans="1:25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6">
        <f t="shared" si="252"/>
        <v>101.75</v>
      </c>
      <c r="P1843" s="10">
        <f t="shared" si="253"/>
        <v>50.875</v>
      </c>
      <c r="Q1843" t="s">
        <v>8326</v>
      </c>
      <c r="R1843" t="s">
        <v>8327</v>
      </c>
      <c r="S1843" s="8">
        <f t="shared" si="254"/>
        <v>41745.84542824074</v>
      </c>
      <c r="T1843" s="8" t="str">
        <f t="shared" si="255"/>
        <v>Apr</v>
      </c>
      <c r="U1843" s="8" t="str">
        <f t="shared" si="256"/>
        <v>2014</v>
      </c>
      <c r="V1843" s="8">
        <f t="shared" si="257"/>
        <v>41779.207638888889</v>
      </c>
      <c r="W1843" s="8" t="str">
        <f t="shared" si="258"/>
        <v>May</v>
      </c>
      <c r="X1843" s="8" t="str">
        <f t="shared" si="259"/>
        <v>2014</v>
      </c>
      <c r="Y1843" s="7">
        <f t="shared" si="260"/>
        <v>2</v>
      </c>
    </row>
    <row r="1844" spans="1:25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6">
        <f t="shared" si="252"/>
        <v>125.25</v>
      </c>
      <c r="P1844" s="10">
        <f t="shared" si="253"/>
        <v>119.28571428571429</v>
      </c>
      <c r="Q1844" t="s">
        <v>8326</v>
      </c>
      <c r="R1844" t="s">
        <v>8327</v>
      </c>
      <c r="S1844" s="8">
        <f t="shared" si="254"/>
        <v>42031.631724537037</v>
      </c>
      <c r="T1844" s="8" t="str">
        <f t="shared" si="255"/>
        <v>Jan</v>
      </c>
      <c r="U1844" s="8" t="str">
        <f t="shared" si="256"/>
        <v>2015</v>
      </c>
      <c r="V1844" s="8">
        <f t="shared" si="257"/>
        <v>42065.249305555553</v>
      </c>
      <c r="W1844" s="8" t="str">
        <f t="shared" si="258"/>
        <v>Mar</v>
      </c>
      <c r="X1844" s="8" t="str">
        <f t="shared" si="259"/>
        <v>2015</v>
      </c>
      <c r="Y1844" s="7">
        <f t="shared" si="260"/>
        <v>2</v>
      </c>
    </row>
    <row r="1845" spans="1:25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6">
        <f t="shared" si="252"/>
        <v>124.0061</v>
      </c>
      <c r="P1845" s="10">
        <f t="shared" si="253"/>
        <v>92.541865671641801</v>
      </c>
      <c r="Q1845" t="s">
        <v>8326</v>
      </c>
      <c r="R1845" t="s">
        <v>8327</v>
      </c>
      <c r="S1845" s="8">
        <f t="shared" si="254"/>
        <v>40564.994837962964</v>
      </c>
      <c r="T1845" s="8" t="str">
        <f t="shared" si="255"/>
        <v>Jan</v>
      </c>
      <c r="U1845" s="8" t="str">
        <f t="shared" si="256"/>
        <v>2011</v>
      </c>
      <c r="V1845" s="8">
        <f t="shared" si="257"/>
        <v>40594.994837962964</v>
      </c>
      <c r="W1845" s="8" t="str">
        <f t="shared" si="258"/>
        <v>Feb</v>
      </c>
      <c r="X1845" s="8" t="str">
        <f t="shared" si="259"/>
        <v>2011</v>
      </c>
      <c r="Y1845" s="7">
        <f t="shared" si="260"/>
        <v>30</v>
      </c>
    </row>
    <row r="1846" spans="1:25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6">
        <f t="shared" si="252"/>
        <v>101.4</v>
      </c>
      <c r="P1846" s="10">
        <f t="shared" si="253"/>
        <v>76.05</v>
      </c>
      <c r="Q1846" t="s">
        <v>8326</v>
      </c>
      <c r="R1846" t="s">
        <v>8327</v>
      </c>
      <c r="S1846" s="8">
        <f t="shared" si="254"/>
        <v>40666.973541666666</v>
      </c>
      <c r="T1846" s="8" t="str">
        <f t="shared" si="255"/>
        <v>May</v>
      </c>
      <c r="U1846" s="8" t="str">
        <f t="shared" si="256"/>
        <v>2011</v>
      </c>
      <c r="V1846" s="8">
        <f t="shared" si="257"/>
        <v>40705.125</v>
      </c>
      <c r="W1846" s="8" t="str">
        <f t="shared" si="258"/>
        <v>Jun</v>
      </c>
      <c r="X1846" s="8" t="str">
        <f t="shared" si="259"/>
        <v>2011</v>
      </c>
      <c r="Y1846" s="7">
        <f t="shared" si="260"/>
        <v>7</v>
      </c>
    </row>
    <row r="1847" spans="1:25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6">
        <f t="shared" si="252"/>
        <v>100</v>
      </c>
      <c r="P1847" s="10">
        <f t="shared" si="253"/>
        <v>52.631578947368418</v>
      </c>
      <c r="Q1847" t="s">
        <v>8326</v>
      </c>
      <c r="R1847" t="s">
        <v>8327</v>
      </c>
      <c r="S1847" s="8">
        <f t="shared" si="254"/>
        <v>42523.333310185189</v>
      </c>
      <c r="T1847" s="8" t="str">
        <f t="shared" si="255"/>
        <v>Jun</v>
      </c>
      <c r="U1847" s="8" t="str">
        <f t="shared" si="256"/>
        <v>2016</v>
      </c>
      <c r="V1847" s="8">
        <f t="shared" si="257"/>
        <v>42538.204861111109</v>
      </c>
      <c r="W1847" s="8" t="str">
        <f t="shared" si="258"/>
        <v>Jun</v>
      </c>
      <c r="X1847" s="8" t="str">
        <f t="shared" si="259"/>
        <v>2016</v>
      </c>
      <c r="Y1847" s="7">
        <f t="shared" si="260"/>
        <v>14</v>
      </c>
    </row>
    <row r="1848" spans="1:25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6">
        <f t="shared" si="252"/>
        <v>137.92666666666668</v>
      </c>
      <c r="P1848" s="10">
        <f t="shared" si="253"/>
        <v>98.990430622009569</v>
      </c>
      <c r="Q1848" t="s">
        <v>8326</v>
      </c>
      <c r="R1848" t="s">
        <v>8327</v>
      </c>
      <c r="S1848" s="8">
        <f t="shared" si="254"/>
        <v>41228.650196759263</v>
      </c>
      <c r="T1848" s="8" t="str">
        <f t="shared" si="255"/>
        <v>Nov</v>
      </c>
      <c r="U1848" s="8" t="str">
        <f t="shared" si="256"/>
        <v>2012</v>
      </c>
      <c r="V1848" s="8">
        <f t="shared" si="257"/>
        <v>41258.650196759263</v>
      </c>
      <c r="W1848" s="8" t="str">
        <f t="shared" si="258"/>
        <v>Dec</v>
      </c>
      <c r="X1848" s="8" t="str">
        <f t="shared" si="259"/>
        <v>2012</v>
      </c>
      <c r="Y1848" s="7">
        <f t="shared" si="260"/>
        <v>30</v>
      </c>
    </row>
    <row r="1849" spans="1:25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6">
        <f t="shared" si="252"/>
        <v>120.88000000000001</v>
      </c>
      <c r="P1849" s="10">
        <f t="shared" si="253"/>
        <v>79.526315789473685</v>
      </c>
      <c r="Q1849" t="s">
        <v>8326</v>
      </c>
      <c r="R1849" t="s">
        <v>8327</v>
      </c>
      <c r="S1849" s="8">
        <f t="shared" si="254"/>
        <v>42094.236481481479</v>
      </c>
      <c r="T1849" s="8" t="str">
        <f t="shared" si="255"/>
        <v>Mar</v>
      </c>
      <c r="U1849" s="8" t="str">
        <f t="shared" si="256"/>
        <v>2015</v>
      </c>
      <c r="V1849" s="8">
        <f t="shared" si="257"/>
        <v>42115.236481481479</v>
      </c>
      <c r="W1849" s="8" t="str">
        <f t="shared" si="258"/>
        <v>Apr</v>
      </c>
      <c r="X1849" s="8" t="str">
        <f t="shared" si="259"/>
        <v>2015</v>
      </c>
      <c r="Y1849" s="7">
        <f t="shared" si="260"/>
        <v>21</v>
      </c>
    </row>
    <row r="1850" spans="1:25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6">
        <f t="shared" si="252"/>
        <v>107.36666666666667</v>
      </c>
      <c r="P1850" s="10">
        <f t="shared" si="253"/>
        <v>134.20833333333334</v>
      </c>
      <c r="Q1850" t="s">
        <v>8326</v>
      </c>
      <c r="R1850" t="s">
        <v>8327</v>
      </c>
      <c r="S1850" s="8">
        <f t="shared" si="254"/>
        <v>40691.788055555553</v>
      </c>
      <c r="T1850" s="8" t="str">
        <f t="shared" si="255"/>
        <v>May</v>
      </c>
      <c r="U1850" s="8" t="str">
        <f t="shared" si="256"/>
        <v>2011</v>
      </c>
      <c r="V1850" s="8">
        <f t="shared" si="257"/>
        <v>40755.290972222225</v>
      </c>
      <c r="W1850" s="8" t="str">
        <f t="shared" si="258"/>
        <v>Jul</v>
      </c>
      <c r="X1850" s="8" t="str">
        <f t="shared" si="259"/>
        <v>2011</v>
      </c>
      <c r="Y1850" s="7">
        <f t="shared" si="260"/>
        <v>3</v>
      </c>
    </row>
    <row r="1851" spans="1:25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6">
        <f t="shared" si="252"/>
        <v>100.33333333333334</v>
      </c>
      <c r="P1851" s="10">
        <f t="shared" si="253"/>
        <v>37.625</v>
      </c>
      <c r="Q1851" t="s">
        <v>8326</v>
      </c>
      <c r="R1851" t="s">
        <v>8327</v>
      </c>
      <c r="S1851" s="8">
        <f t="shared" si="254"/>
        <v>41169.845590277779</v>
      </c>
      <c r="T1851" s="8" t="str">
        <f t="shared" si="255"/>
        <v>Sep</v>
      </c>
      <c r="U1851" s="8" t="str">
        <f t="shared" si="256"/>
        <v>2012</v>
      </c>
      <c r="V1851" s="8">
        <f t="shared" si="257"/>
        <v>41199.845590277779</v>
      </c>
      <c r="W1851" s="8" t="str">
        <f t="shared" si="258"/>
        <v>Oct</v>
      </c>
      <c r="X1851" s="8" t="str">
        <f t="shared" si="259"/>
        <v>2012</v>
      </c>
      <c r="Y1851" s="7">
        <f t="shared" si="260"/>
        <v>30</v>
      </c>
    </row>
    <row r="1852" spans="1:25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6">
        <f t="shared" si="252"/>
        <v>101.52222222222223</v>
      </c>
      <c r="P1852" s="10">
        <f t="shared" si="253"/>
        <v>51.044692737430168</v>
      </c>
      <c r="Q1852" t="s">
        <v>8326</v>
      </c>
      <c r="R1852" t="s">
        <v>8327</v>
      </c>
      <c r="S1852" s="8">
        <f t="shared" si="254"/>
        <v>41800.959490740745</v>
      </c>
      <c r="T1852" s="8" t="str">
        <f t="shared" si="255"/>
        <v>Jun</v>
      </c>
      <c r="U1852" s="8" t="str">
        <f t="shared" si="256"/>
        <v>2014</v>
      </c>
      <c r="V1852" s="8">
        <f t="shared" si="257"/>
        <v>41830.959490740745</v>
      </c>
      <c r="W1852" s="8" t="str">
        <f t="shared" si="258"/>
        <v>Jul</v>
      </c>
      <c r="X1852" s="8" t="str">
        <f t="shared" si="259"/>
        <v>2014</v>
      </c>
      <c r="Y1852" s="7">
        <f t="shared" si="260"/>
        <v>30</v>
      </c>
    </row>
    <row r="1853" spans="1:25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6">
        <f t="shared" si="252"/>
        <v>100.07692307692308</v>
      </c>
      <c r="P1853" s="10">
        <f t="shared" si="253"/>
        <v>50.03846153846154</v>
      </c>
      <c r="Q1853" t="s">
        <v>8326</v>
      </c>
      <c r="R1853" t="s">
        <v>8327</v>
      </c>
      <c r="S1853" s="8">
        <f t="shared" si="254"/>
        <v>41827.906689814816</v>
      </c>
      <c r="T1853" s="8" t="str">
        <f t="shared" si="255"/>
        <v>Jul</v>
      </c>
      <c r="U1853" s="8" t="str">
        <f t="shared" si="256"/>
        <v>2014</v>
      </c>
      <c r="V1853" s="8">
        <f t="shared" si="257"/>
        <v>41848.041666666664</v>
      </c>
      <c r="W1853" s="8" t="str">
        <f t="shared" si="258"/>
        <v>Jul</v>
      </c>
      <c r="X1853" s="8" t="str">
        <f t="shared" si="259"/>
        <v>2014</v>
      </c>
      <c r="Y1853" s="7">
        <f t="shared" si="260"/>
        <v>20</v>
      </c>
    </row>
    <row r="1854" spans="1:25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6">
        <f t="shared" si="252"/>
        <v>116.96666666666667</v>
      </c>
      <c r="P1854" s="10">
        <f t="shared" si="253"/>
        <v>133.93129770992365</v>
      </c>
      <c r="Q1854" t="s">
        <v>8326</v>
      </c>
      <c r="R1854" t="s">
        <v>8327</v>
      </c>
      <c r="S1854" s="8">
        <f t="shared" si="254"/>
        <v>42081.77143518519</v>
      </c>
      <c r="T1854" s="8" t="str">
        <f t="shared" si="255"/>
        <v>Mar</v>
      </c>
      <c r="U1854" s="8" t="str">
        <f t="shared" si="256"/>
        <v>2015</v>
      </c>
      <c r="V1854" s="8">
        <f t="shared" si="257"/>
        <v>42119</v>
      </c>
      <c r="W1854" s="8" t="str">
        <f t="shared" si="258"/>
        <v>Apr</v>
      </c>
      <c r="X1854" s="8" t="str">
        <f t="shared" si="259"/>
        <v>2015</v>
      </c>
      <c r="Y1854" s="7">
        <f t="shared" si="260"/>
        <v>6</v>
      </c>
    </row>
    <row r="1855" spans="1:25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6">
        <f t="shared" si="252"/>
        <v>101.875</v>
      </c>
      <c r="P1855" s="10">
        <f t="shared" si="253"/>
        <v>58.214285714285715</v>
      </c>
      <c r="Q1855" t="s">
        <v>8326</v>
      </c>
      <c r="R1855" t="s">
        <v>8327</v>
      </c>
      <c r="S1855" s="8">
        <f t="shared" si="254"/>
        <v>41177.060381944444</v>
      </c>
      <c r="T1855" s="8" t="str">
        <f t="shared" si="255"/>
        <v>Sep</v>
      </c>
      <c r="U1855" s="8" t="str">
        <f t="shared" si="256"/>
        <v>2012</v>
      </c>
      <c r="V1855" s="8">
        <f t="shared" si="257"/>
        <v>41227.102048611108</v>
      </c>
      <c r="W1855" s="8" t="str">
        <f t="shared" si="258"/>
        <v>Nov</v>
      </c>
      <c r="X1855" s="8" t="str">
        <f t="shared" si="259"/>
        <v>2012</v>
      </c>
      <c r="Y1855" s="7">
        <f t="shared" si="260"/>
        <v>19</v>
      </c>
    </row>
    <row r="1856" spans="1:25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6">
        <f t="shared" si="252"/>
        <v>102.12366666666665</v>
      </c>
      <c r="P1856" s="10">
        <f t="shared" si="253"/>
        <v>88.037643678160919</v>
      </c>
      <c r="Q1856" t="s">
        <v>8326</v>
      </c>
      <c r="R1856" t="s">
        <v>8327</v>
      </c>
      <c r="S1856" s="8">
        <f t="shared" si="254"/>
        <v>41388.021261574075</v>
      </c>
      <c r="T1856" s="8" t="str">
        <f t="shared" si="255"/>
        <v>Apr</v>
      </c>
      <c r="U1856" s="8" t="str">
        <f t="shared" si="256"/>
        <v>2013</v>
      </c>
      <c r="V1856" s="8">
        <f t="shared" si="257"/>
        <v>41418.021261574075</v>
      </c>
      <c r="W1856" s="8" t="str">
        <f t="shared" si="258"/>
        <v>May</v>
      </c>
      <c r="X1856" s="8" t="str">
        <f t="shared" si="259"/>
        <v>2013</v>
      </c>
      <c r="Y1856" s="7">
        <f t="shared" si="260"/>
        <v>30</v>
      </c>
    </row>
    <row r="1857" spans="1:25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6">
        <f t="shared" si="252"/>
        <v>154.05897142857143</v>
      </c>
      <c r="P1857" s="10">
        <f t="shared" si="253"/>
        <v>70.576753926701571</v>
      </c>
      <c r="Q1857" t="s">
        <v>8326</v>
      </c>
      <c r="R1857" t="s">
        <v>8327</v>
      </c>
      <c r="S1857" s="8">
        <f t="shared" si="254"/>
        <v>41600.538657407407</v>
      </c>
      <c r="T1857" s="8" t="str">
        <f t="shared" si="255"/>
        <v>Nov</v>
      </c>
      <c r="U1857" s="8" t="str">
        <f t="shared" si="256"/>
        <v>2013</v>
      </c>
      <c r="V1857" s="8">
        <f t="shared" si="257"/>
        <v>41645.538657407407</v>
      </c>
      <c r="W1857" s="8" t="str">
        <f t="shared" si="258"/>
        <v>Jan</v>
      </c>
      <c r="X1857" s="8" t="str">
        <f t="shared" si="259"/>
        <v>2014</v>
      </c>
      <c r="Y1857" s="7">
        <f t="shared" si="260"/>
        <v>14</v>
      </c>
    </row>
    <row r="1858" spans="1:25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6">
        <f t="shared" si="252"/>
        <v>101.25</v>
      </c>
      <c r="P1858" s="10">
        <f t="shared" si="253"/>
        <v>53.289473684210527</v>
      </c>
      <c r="Q1858" t="s">
        <v>8326</v>
      </c>
      <c r="R1858" t="s">
        <v>8327</v>
      </c>
      <c r="S1858" s="8">
        <f t="shared" si="254"/>
        <v>41817.854999999996</v>
      </c>
      <c r="T1858" s="8" t="str">
        <f t="shared" si="255"/>
        <v>Jun</v>
      </c>
      <c r="U1858" s="8" t="str">
        <f t="shared" si="256"/>
        <v>2014</v>
      </c>
      <c r="V1858" s="8">
        <f t="shared" si="257"/>
        <v>41838.854999999996</v>
      </c>
      <c r="W1858" s="8" t="str">
        <f t="shared" si="258"/>
        <v>Jul</v>
      </c>
      <c r="X1858" s="8" t="str">
        <f t="shared" si="259"/>
        <v>2014</v>
      </c>
      <c r="Y1858" s="7">
        <f t="shared" si="260"/>
        <v>21</v>
      </c>
    </row>
    <row r="1859" spans="1:25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6">
        <f t="shared" ref="O1859:O1922" si="261">E1859/D1859*100</f>
        <v>100</v>
      </c>
      <c r="P1859" s="10">
        <f t="shared" ref="P1859:P1922" si="262">IFERROR(E1859/L1859,0)</f>
        <v>136.36363636363637</v>
      </c>
      <c r="Q1859" t="s">
        <v>8326</v>
      </c>
      <c r="R1859" t="s">
        <v>8327</v>
      </c>
      <c r="S1859" s="8">
        <f t="shared" ref="S1859:S1922" si="263">(((J1859/60)/60)/24)+DATE(1970,1,1)</f>
        <v>41864.76866898148</v>
      </c>
      <c r="T1859" s="8" t="str">
        <f t="shared" ref="T1859:T1922" si="264">TEXT(S1859,"MMM")</f>
        <v>Aug</v>
      </c>
      <c r="U1859" s="8" t="str">
        <f t="shared" ref="U1859:U1922" si="265">TEXT(S1859,"YYYY")</f>
        <v>2014</v>
      </c>
      <c r="V1859" s="8">
        <f t="shared" ref="V1859:V1922" si="266">(((I1859/60)/60)/24)+DATE(1970,1,1)</f>
        <v>41894.76866898148</v>
      </c>
      <c r="W1859" s="8" t="str">
        <f t="shared" ref="W1859:W1922" si="267">TEXT(V1859,"MMM")</f>
        <v>Sep</v>
      </c>
      <c r="X1859" s="8" t="str">
        <f t="shared" ref="X1859:X1922" si="268">TEXT(V1859,"YYYY")</f>
        <v>2014</v>
      </c>
      <c r="Y1859" s="7">
        <f t="shared" ref="Y1859:Y1922" si="269">DAY(V1859-S1859)</f>
        <v>30</v>
      </c>
    </row>
    <row r="1860" spans="1:25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6">
        <f t="shared" si="261"/>
        <v>108.74800874800874</v>
      </c>
      <c r="P1860" s="10">
        <f t="shared" si="262"/>
        <v>40.547315436241611</v>
      </c>
      <c r="Q1860" t="s">
        <v>8326</v>
      </c>
      <c r="R1860" t="s">
        <v>8327</v>
      </c>
      <c r="S1860" s="8">
        <f t="shared" si="263"/>
        <v>40833.200474537036</v>
      </c>
      <c r="T1860" s="8" t="str">
        <f t="shared" si="264"/>
        <v>Oct</v>
      </c>
      <c r="U1860" s="8" t="str">
        <f t="shared" si="265"/>
        <v>2011</v>
      </c>
      <c r="V1860" s="8">
        <f t="shared" si="266"/>
        <v>40893.242141203707</v>
      </c>
      <c r="W1860" s="8" t="str">
        <f t="shared" si="267"/>
        <v>Dec</v>
      </c>
      <c r="X1860" s="8" t="str">
        <f t="shared" si="268"/>
        <v>2011</v>
      </c>
      <c r="Y1860" s="7">
        <f t="shared" si="269"/>
        <v>29</v>
      </c>
    </row>
    <row r="1861" spans="1:25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6">
        <f t="shared" si="261"/>
        <v>131.83333333333334</v>
      </c>
      <c r="P1861" s="10">
        <f t="shared" si="262"/>
        <v>70.625</v>
      </c>
      <c r="Q1861" t="s">
        <v>8326</v>
      </c>
      <c r="R1861" t="s">
        <v>8327</v>
      </c>
      <c r="S1861" s="8">
        <f t="shared" si="263"/>
        <v>40778.770011574074</v>
      </c>
      <c r="T1861" s="8" t="str">
        <f t="shared" si="264"/>
        <v>Aug</v>
      </c>
      <c r="U1861" s="8" t="str">
        <f t="shared" si="265"/>
        <v>2011</v>
      </c>
      <c r="V1861" s="8">
        <f t="shared" si="266"/>
        <v>40808.770011574074</v>
      </c>
      <c r="W1861" s="8" t="str">
        <f t="shared" si="267"/>
        <v>Sep</v>
      </c>
      <c r="X1861" s="8" t="str">
        <f t="shared" si="268"/>
        <v>2011</v>
      </c>
      <c r="Y1861" s="7">
        <f t="shared" si="269"/>
        <v>30</v>
      </c>
    </row>
    <row r="1862" spans="1:25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6">
        <f t="shared" si="261"/>
        <v>133.46666666666667</v>
      </c>
      <c r="P1862" s="10">
        <f t="shared" si="262"/>
        <v>52.684210526315788</v>
      </c>
      <c r="Q1862" t="s">
        <v>8326</v>
      </c>
      <c r="R1862" t="s">
        <v>8327</v>
      </c>
      <c r="S1862" s="8">
        <f t="shared" si="263"/>
        <v>41655.709305555552</v>
      </c>
      <c r="T1862" s="8" t="str">
        <f t="shared" si="264"/>
        <v>Jan</v>
      </c>
      <c r="U1862" s="8" t="str">
        <f t="shared" si="265"/>
        <v>2014</v>
      </c>
      <c r="V1862" s="8">
        <f t="shared" si="266"/>
        <v>41676.709305555552</v>
      </c>
      <c r="W1862" s="8" t="str">
        <f t="shared" si="267"/>
        <v>Feb</v>
      </c>
      <c r="X1862" s="8" t="str">
        <f t="shared" si="268"/>
        <v>2014</v>
      </c>
      <c r="Y1862" s="7">
        <f t="shared" si="269"/>
        <v>21</v>
      </c>
    </row>
    <row r="1863" spans="1:25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6">
        <f t="shared" si="261"/>
        <v>0</v>
      </c>
      <c r="P1863" s="10">
        <f t="shared" si="262"/>
        <v>0</v>
      </c>
      <c r="Q1863" t="s">
        <v>8334</v>
      </c>
      <c r="R1863" t="s">
        <v>8336</v>
      </c>
      <c r="S1863" s="8">
        <f t="shared" si="263"/>
        <v>42000.300243055557</v>
      </c>
      <c r="T1863" s="8" t="str">
        <f t="shared" si="264"/>
        <v>Dec</v>
      </c>
      <c r="U1863" s="8" t="str">
        <f t="shared" si="265"/>
        <v>2014</v>
      </c>
      <c r="V1863" s="8">
        <f t="shared" si="266"/>
        <v>42030.300243055557</v>
      </c>
      <c r="W1863" s="8" t="str">
        <f t="shared" si="267"/>
        <v>Jan</v>
      </c>
      <c r="X1863" s="8" t="str">
        <f t="shared" si="268"/>
        <v>2015</v>
      </c>
      <c r="Y1863" s="7">
        <f t="shared" si="269"/>
        <v>30</v>
      </c>
    </row>
    <row r="1864" spans="1:25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6">
        <f t="shared" si="261"/>
        <v>8.0833333333333321</v>
      </c>
      <c r="P1864" s="10">
        <f t="shared" si="262"/>
        <v>90.9375</v>
      </c>
      <c r="Q1864" t="s">
        <v>8334</v>
      </c>
      <c r="R1864" t="s">
        <v>8336</v>
      </c>
      <c r="S1864" s="8">
        <f t="shared" si="263"/>
        <v>42755.492754629624</v>
      </c>
      <c r="T1864" s="8" t="str">
        <f t="shared" si="264"/>
        <v>Jan</v>
      </c>
      <c r="U1864" s="8" t="str">
        <f t="shared" si="265"/>
        <v>2017</v>
      </c>
      <c r="V1864" s="8">
        <f t="shared" si="266"/>
        <v>42802.3125</v>
      </c>
      <c r="W1864" s="8" t="str">
        <f t="shared" si="267"/>
        <v>Mar</v>
      </c>
      <c r="X1864" s="8" t="str">
        <f t="shared" si="268"/>
        <v>2017</v>
      </c>
      <c r="Y1864" s="7">
        <f t="shared" si="269"/>
        <v>15</v>
      </c>
    </row>
    <row r="1865" spans="1:25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6">
        <f t="shared" si="261"/>
        <v>0.4</v>
      </c>
      <c r="P1865" s="10">
        <f t="shared" si="262"/>
        <v>5</v>
      </c>
      <c r="Q1865" t="s">
        <v>8334</v>
      </c>
      <c r="R1865" t="s">
        <v>8336</v>
      </c>
      <c r="S1865" s="8">
        <f t="shared" si="263"/>
        <v>41772.797280092593</v>
      </c>
      <c r="T1865" s="8" t="str">
        <f t="shared" si="264"/>
        <v>May</v>
      </c>
      <c r="U1865" s="8" t="str">
        <f t="shared" si="265"/>
        <v>2014</v>
      </c>
      <c r="V1865" s="8">
        <f t="shared" si="266"/>
        <v>41802.797280092593</v>
      </c>
      <c r="W1865" s="8" t="str">
        <f t="shared" si="267"/>
        <v>Jun</v>
      </c>
      <c r="X1865" s="8" t="str">
        <f t="shared" si="268"/>
        <v>2014</v>
      </c>
      <c r="Y1865" s="7">
        <f t="shared" si="269"/>
        <v>30</v>
      </c>
    </row>
    <row r="1866" spans="1:25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6">
        <f t="shared" si="261"/>
        <v>42.892307692307689</v>
      </c>
      <c r="P1866" s="10">
        <f t="shared" si="262"/>
        <v>58.083333333333336</v>
      </c>
      <c r="Q1866" t="s">
        <v>8334</v>
      </c>
      <c r="R1866" t="s">
        <v>8336</v>
      </c>
      <c r="S1866" s="8">
        <f t="shared" si="263"/>
        <v>41733.716435185182</v>
      </c>
      <c r="T1866" s="8" t="str">
        <f t="shared" si="264"/>
        <v>Apr</v>
      </c>
      <c r="U1866" s="8" t="str">
        <f t="shared" si="265"/>
        <v>2014</v>
      </c>
      <c r="V1866" s="8">
        <f t="shared" si="266"/>
        <v>41763.716435185182</v>
      </c>
      <c r="W1866" s="8" t="str">
        <f t="shared" si="267"/>
        <v>May</v>
      </c>
      <c r="X1866" s="8" t="str">
        <f t="shared" si="268"/>
        <v>2014</v>
      </c>
      <c r="Y1866" s="7">
        <f t="shared" si="269"/>
        <v>30</v>
      </c>
    </row>
    <row r="1867" spans="1:25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6">
        <f t="shared" si="261"/>
        <v>3.6363636363636364E-3</v>
      </c>
      <c r="P1867" s="10">
        <f t="shared" si="262"/>
        <v>2</v>
      </c>
      <c r="Q1867" t="s">
        <v>8334</v>
      </c>
      <c r="R1867" t="s">
        <v>8336</v>
      </c>
      <c r="S1867" s="8">
        <f t="shared" si="263"/>
        <v>42645.367442129631</v>
      </c>
      <c r="T1867" s="8" t="str">
        <f t="shared" si="264"/>
        <v>Oct</v>
      </c>
      <c r="U1867" s="8" t="str">
        <f t="shared" si="265"/>
        <v>2016</v>
      </c>
      <c r="V1867" s="8">
        <f t="shared" si="266"/>
        <v>42680.409108796302</v>
      </c>
      <c r="W1867" s="8" t="str">
        <f t="shared" si="267"/>
        <v>Nov</v>
      </c>
      <c r="X1867" s="8" t="str">
        <f t="shared" si="268"/>
        <v>2016</v>
      </c>
      <c r="Y1867" s="7">
        <f t="shared" si="269"/>
        <v>4</v>
      </c>
    </row>
    <row r="1868" spans="1:25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6">
        <f t="shared" si="261"/>
        <v>0.5</v>
      </c>
      <c r="P1868" s="10">
        <f t="shared" si="262"/>
        <v>62.5</v>
      </c>
      <c r="Q1868" t="s">
        <v>8334</v>
      </c>
      <c r="R1868" t="s">
        <v>8336</v>
      </c>
      <c r="S1868" s="8">
        <f t="shared" si="263"/>
        <v>42742.246493055558</v>
      </c>
      <c r="T1868" s="8" t="str">
        <f t="shared" si="264"/>
        <v>Jan</v>
      </c>
      <c r="U1868" s="8" t="str">
        <f t="shared" si="265"/>
        <v>2017</v>
      </c>
      <c r="V1868" s="8">
        <f t="shared" si="266"/>
        <v>42795.166666666672</v>
      </c>
      <c r="W1868" s="8" t="str">
        <f t="shared" si="267"/>
        <v>Mar</v>
      </c>
      <c r="X1868" s="8" t="str">
        <f t="shared" si="268"/>
        <v>2017</v>
      </c>
      <c r="Y1868" s="7">
        <f t="shared" si="269"/>
        <v>21</v>
      </c>
    </row>
    <row r="1869" spans="1:25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6">
        <f t="shared" si="261"/>
        <v>0.05</v>
      </c>
      <c r="P1869" s="10">
        <f t="shared" si="262"/>
        <v>10</v>
      </c>
      <c r="Q1869" t="s">
        <v>8334</v>
      </c>
      <c r="R1869" t="s">
        <v>8336</v>
      </c>
      <c r="S1869" s="8">
        <f t="shared" si="263"/>
        <v>42649.924907407403</v>
      </c>
      <c r="T1869" s="8" t="str">
        <f t="shared" si="264"/>
        <v>Oct</v>
      </c>
      <c r="U1869" s="8" t="str">
        <f t="shared" si="265"/>
        <v>2016</v>
      </c>
      <c r="V1869" s="8">
        <f t="shared" si="266"/>
        <v>42679.924907407403</v>
      </c>
      <c r="W1869" s="8" t="str">
        <f t="shared" si="267"/>
        <v>Nov</v>
      </c>
      <c r="X1869" s="8" t="str">
        <f t="shared" si="268"/>
        <v>2016</v>
      </c>
      <c r="Y1869" s="7">
        <f t="shared" si="269"/>
        <v>30</v>
      </c>
    </row>
    <row r="1870" spans="1:25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6">
        <f t="shared" si="261"/>
        <v>4.8680000000000003</v>
      </c>
      <c r="P1870" s="10">
        <f t="shared" si="262"/>
        <v>71.588235294117652</v>
      </c>
      <c r="Q1870" t="s">
        <v>8334</v>
      </c>
      <c r="R1870" t="s">
        <v>8336</v>
      </c>
      <c r="S1870" s="8">
        <f t="shared" si="263"/>
        <v>42328.779224537036</v>
      </c>
      <c r="T1870" s="8" t="str">
        <f t="shared" si="264"/>
        <v>Nov</v>
      </c>
      <c r="U1870" s="8" t="str">
        <f t="shared" si="265"/>
        <v>2015</v>
      </c>
      <c r="V1870" s="8">
        <f t="shared" si="266"/>
        <v>42353.332638888889</v>
      </c>
      <c r="W1870" s="8" t="str">
        <f t="shared" si="267"/>
        <v>Dec</v>
      </c>
      <c r="X1870" s="8" t="str">
        <f t="shared" si="268"/>
        <v>2015</v>
      </c>
      <c r="Y1870" s="7">
        <f t="shared" si="269"/>
        <v>24</v>
      </c>
    </row>
    <row r="1871" spans="1:25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6">
        <f t="shared" si="261"/>
        <v>0</v>
      </c>
      <c r="P1871" s="10">
        <f t="shared" si="262"/>
        <v>0</v>
      </c>
      <c r="Q1871" t="s">
        <v>8334</v>
      </c>
      <c r="R1871" t="s">
        <v>8336</v>
      </c>
      <c r="S1871" s="8">
        <f t="shared" si="263"/>
        <v>42709.002881944441</v>
      </c>
      <c r="T1871" s="8" t="str">
        <f t="shared" si="264"/>
        <v>Dec</v>
      </c>
      <c r="U1871" s="8" t="str">
        <f t="shared" si="265"/>
        <v>2016</v>
      </c>
      <c r="V1871" s="8">
        <f t="shared" si="266"/>
        <v>42739.002881944441</v>
      </c>
      <c r="W1871" s="8" t="str">
        <f t="shared" si="267"/>
        <v>Jan</v>
      </c>
      <c r="X1871" s="8" t="str">
        <f t="shared" si="268"/>
        <v>2017</v>
      </c>
      <c r="Y1871" s="7">
        <f t="shared" si="269"/>
        <v>30</v>
      </c>
    </row>
    <row r="1872" spans="1:25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6">
        <f t="shared" si="261"/>
        <v>10.314285714285715</v>
      </c>
      <c r="P1872" s="10">
        <f t="shared" si="262"/>
        <v>32.81818181818182</v>
      </c>
      <c r="Q1872" t="s">
        <v>8334</v>
      </c>
      <c r="R1872" t="s">
        <v>8336</v>
      </c>
      <c r="S1872" s="8">
        <f t="shared" si="263"/>
        <v>42371.355729166666</v>
      </c>
      <c r="T1872" s="8" t="str">
        <f t="shared" si="264"/>
        <v>Jan</v>
      </c>
      <c r="U1872" s="8" t="str">
        <f t="shared" si="265"/>
        <v>2016</v>
      </c>
      <c r="V1872" s="8">
        <f t="shared" si="266"/>
        <v>42400.178472222222</v>
      </c>
      <c r="W1872" s="8" t="str">
        <f t="shared" si="267"/>
        <v>Jan</v>
      </c>
      <c r="X1872" s="8" t="str">
        <f t="shared" si="268"/>
        <v>2016</v>
      </c>
      <c r="Y1872" s="7">
        <f t="shared" si="269"/>
        <v>28</v>
      </c>
    </row>
    <row r="1873" spans="1:25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6">
        <f t="shared" si="261"/>
        <v>71.784615384615378</v>
      </c>
      <c r="P1873" s="10">
        <f t="shared" si="262"/>
        <v>49.11578947368421</v>
      </c>
      <c r="Q1873" t="s">
        <v>8334</v>
      </c>
      <c r="R1873" t="s">
        <v>8336</v>
      </c>
      <c r="S1873" s="8">
        <f t="shared" si="263"/>
        <v>41923.783576388887</v>
      </c>
      <c r="T1873" s="8" t="str">
        <f t="shared" si="264"/>
        <v>Oct</v>
      </c>
      <c r="U1873" s="8" t="str">
        <f t="shared" si="265"/>
        <v>2014</v>
      </c>
      <c r="V1873" s="8">
        <f t="shared" si="266"/>
        <v>41963.825243055559</v>
      </c>
      <c r="W1873" s="8" t="str">
        <f t="shared" si="267"/>
        <v>Nov</v>
      </c>
      <c r="X1873" s="8" t="str">
        <f t="shared" si="268"/>
        <v>2014</v>
      </c>
      <c r="Y1873" s="7">
        <f t="shared" si="269"/>
        <v>9</v>
      </c>
    </row>
    <row r="1874" spans="1:25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6">
        <f t="shared" si="261"/>
        <v>1.06</v>
      </c>
      <c r="P1874" s="10">
        <f t="shared" si="262"/>
        <v>16.307692307692307</v>
      </c>
      <c r="Q1874" t="s">
        <v>8334</v>
      </c>
      <c r="R1874" t="s">
        <v>8336</v>
      </c>
      <c r="S1874" s="8">
        <f t="shared" si="263"/>
        <v>42155.129652777774</v>
      </c>
      <c r="T1874" s="8" t="str">
        <f t="shared" si="264"/>
        <v>May</v>
      </c>
      <c r="U1874" s="8" t="str">
        <f t="shared" si="265"/>
        <v>2015</v>
      </c>
      <c r="V1874" s="8">
        <f t="shared" si="266"/>
        <v>42185.129652777774</v>
      </c>
      <c r="W1874" s="8" t="str">
        <f t="shared" si="267"/>
        <v>Jun</v>
      </c>
      <c r="X1874" s="8" t="str">
        <f t="shared" si="268"/>
        <v>2015</v>
      </c>
      <c r="Y1874" s="7">
        <f t="shared" si="269"/>
        <v>30</v>
      </c>
    </row>
    <row r="1875" spans="1:25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6">
        <f t="shared" si="261"/>
        <v>0.44999999999999996</v>
      </c>
      <c r="P1875" s="10">
        <f t="shared" si="262"/>
        <v>18</v>
      </c>
      <c r="Q1875" t="s">
        <v>8334</v>
      </c>
      <c r="R1875" t="s">
        <v>8336</v>
      </c>
      <c r="S1875" s="8">
        <f t="shared" si="263"/>
        <v>42164.615856481483</v>
      </c>
      <c r="T1875" s="8" t="str">
        <f t="shared" si="264"/>
        <v>Jun</v>
      </c>
      <c r="U1875" s="8" t="str">
        <f t="shared" si="265"/>
        <v>2015</v>
      </c>
      <c r="V1875" s="8">
        <f t="shared" si="266"/>
        <v>42193.697916666672</v>
      </c>
      <c r="W1875" s="8" t="str">
        <f t="shared" si="267"/>
        <v>Jul</v>
      </c>
      <c r="X1875" s="8" t="str">
        <f t="shared" si="268"/>
        <v>2015</v>
      </c>
      <c r="Y1875" s="7">
        <f t="shared" si="269"/>
        <v>29</v>
      </c>
    </row>
    <row r="1876" spans="1:25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6">
        <f t="shared" si="261"/>
        <v>1.6250000000000001E-2</v>
      </c>
      <c r="P1876" s="10">
        <f t="shared" si="262"/>
        <v>13</v>
      </c>
      <c r="Q1876" t="s">
        <v>8334</v>
      </c>
      <c r="R1876" t="s">
        <v>8336</v>
      </c>
      <c r="S1876" s="8">
        <f t="shared" si="263"/>
        <v>42529.969131944439</v>
      </c>
      <c r="T1876" s="8" t="str">
        <f t="shared" si="264"/>
        <v>Jun</v>
      </c>
      <c r="U1876" s="8" t="str">
        <f t="shared" si="265"/>
        <v>2016</v>
      </c>
      <c r="V1876" s="8">
        <f t="shared" si="266"/>
        <v>42549.969131944439</v>
      </c>
      <c r="W1876" s="8" t="str">
        <f t="shared" si="267"/>
        <v>Jun</v>
      </c>
      <c r="X1876" s="8" t="str">
        <f t="shared" si="268"/>
        <v>2016</v>
      </c>
      <c r="Y1876" s="7">
        <f t="shared" si="269"/>
        <v>20</v>
      </c>
    </row>
    <row r="1877" spans="1:25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6">
        <f t="shared" si="261"/>
        <v>0.51</v>
      </c>
      <c r="P1877" s="10">
        <f t="shared" si="262"/>
        <v>17</v>
      </c>
      <c r="Q1877" t="s">
        <v>8334</v>
      </c>
      <c r="R1877" t="s">
        <v>8336</v>
      </c>
      <c r="S1877" s="8">
        <f t="shared" si="263"/>
        <v>42528.899398148147</v>
      </c>
      <c r="T1877" s="8" t="str">
        <f t="shared" si="264"/>
        <v>Jun</v>
      </c>
      <c r="U1877" s="8" t="str">
        <f t="shared" si="265"/>
        <v>2016</v>
      </c>
      <c r="V1877" s="8">
        <f t="shared" si="266"/>
        <v>42588.899398148147</v>
      </c>
      <c r="W1877" s="8" t="str">
        <f t="shared" si="267"/>
        <v>Aug</v>
      </c>
      <c r="X1877" s="8" t="str">
        <f t="shared" si="268"/>
        <v>2016</v>
      </c>
      <c r="Y1877" s="7">
        <f t="shared" si="269"/>
        <v>29</v>
      </c>
    </row>
    <row r="1878" spans="1:25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6">
        <f t="shared" si="261"/>
        <v>0</v>
      </c>
      <c r="P1878" s="10">
        <f t="shared" si="262"/>
        <v>0</v>
      </c>
      <c r="Q1878" t="s">
        <v>8334</v>
      </c>
      <c r="R1878" t="s">
        <v>8336</v>
      </c>
      <c r="S1878" s="8">
        <f t="shared" si="263"/>
        <v>41776.284780092588</v>
      </c>
      <c r="T1878" s="8" t="str">
        <f t="shared" si="264"/>
        <v>May</v>
      </c>
      <c r="U1878" s="8" t="str">
        <f t="shared" si="265"/>
        <v>2014</v>
      </c>
      <c r="V1878" s="8">
        <f t="shared" si="266"/>
        <v>41806.284780092588</v>
      </c>
      <c r="W1878" s="8" t="str">
        <f t="shared" si="267"/>
        <v>Jun</v>
      </c>
      <c r="X1878" s="8" t="str">
        <f t="shared" si="268"/>
        <v>2014</v>
      </c>
      <c r="Y1878" s="7">
        <f t="shared" si="269"/>
        <v>30</v>
      </c>
    </row>
    <row r="1879" spans="1:25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6">
        <f t="shared" si="261"/>
        <v>0</v>
      </c>
      <c r="P1879" s="10">
        <f t="shared" si="262"/>
        <v>0</v>
      </c>
      <c r="Q1879" t="s">
        <v>8334</v>
      </c>
      <c r="R1879" t="s">
        <v>8336</v>
      </c>
      <c r="S1879" s="8">
        <f t="shared" si="263"/>
        <v>42035.029224537036</v>
      </c>
      <c r="T1879" s="8" t="str">
        <f t="shared" si="264"/>
        <v>Jan</v>
      </c>
      <c r="U1879" s="8" t="str">
        <f t="shared" si="265"/>
        <v>2015</v>
      </c>
      <c r="V1879" s="8">
        <f t="shared" si="266"/>
        <v>42064.029224537036</v>
      </c>
      <c r="W1879" s="8" t="str">
        <f t="shared" si="267"/>
        <v>Mar</v>
      </c>
      <c r="X1879" s="8" t="str">
        <f t="shared" si="268"/>
        <v>2015</v>
      </c>
      <c r="Y1879" s="7">
        <f t="shared" si="269"/>
        <v>29</v>
      </c>
    </row>
    <row r="1880" spans="1:25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6">
        <f t="shared" si="261"/>
        <v>0</v>
      </c>
      <c r="P1880" s="10">
        <f t="shared" si="262"/>
        <v>0</v>
      </c>
      <c r="Q1880" t="s">
        <v>8334</v>
      </c>
      <c r="R1880" t="s">
        <v>8336</v>
      </c>
      <c r="S1880" s="8">
        <f t="shared" si="263"/>
        <v>41773.008738425924</v>
      </c>
      <c r="T1880" s="8" t="str">
        <f t="shared" si="264"/>
        <v>May</v>
      </c>
      <c r="U1880" s="8" t="str">
        <f t="shared" si="265"/>
        <v>2014</v>
      </c>
      <c r="V1880" s="8">
        <f t="shared" si="266"/>
        <v>41803.008738425924</v>
      </c>
      <c r="W1880" s="8" t="str">
        <f t="shared" si="267"/>
        <v>Jun</v>
      </c>
      <c r="X1880" s="8" t="str">
        <f t="shared" si="268"/>
        <v>2014</v>
      </c>
      <c r="Y1880" s="7">
        <f t="shared" si="269"/>
        <v>30</v>
      </c>
    </row>
    <row r="1881" spans="1:25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6">
        <f t="shared" si="261"/>
        <v>0.12</v>
      </c>
      <c r="P1881" s="10">
        <f t="shared" si="262"/>
        <v>3</v>
      </c>
      <c r="Q1881" t="s">
        <v>8334</v>
      </c>
      <c r="R1881" t="s">
        <v>8336</v>
      </c>
      <c r="S1881" s="8">
        <f t="shared" si="263"/>
        <v>42413.649641203709</v>
      </c>
      <c r="T1881" s="8" t="str">
        <f t="shared" si="264"/>
        <v>Feb</v>
      </c>
      <c r="U1881" s="8" t="str">
        <f t="shared" si="265"/>
        <v>2016</v>
      </c>
      <c r="V1881" s="8">
        <f t="shared" si="266"/>
        <v>42443.607974537037</v>
      </c>
      <c r="W1881" s="8" t="str">
        <f t="shared" si="267"/>
        <v>Mar</v>
      </c>
      <c r="X1881" s="8" t="str">
        <f t="shared" si="268"/>
        <v>2016</v>
      </c>
      <c r="Y1881" s="7">
        <f t="shared" si="269"/>
        <v>29</v>
      </c>
    </row>
    <row r="1882" spans="1:25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6">
        <f t="shared" si="261"/>
        <v>20.080000000000002</v>
      </c>
      <c r="P1882" s="10">
        <f t="shared" si="262"/>
        <v>41.833333333333336</v>
      </c>
      <c r="Q1882" t="s">
        <v>8334</v>
      </c>
      <c r="R1882" t="s">
        <v>8336</v>
      </c>
      <c r="S1882" s="8">
        <f t="shared" si="263"/>
        <v>42430.566898148143</v>
      </c>
      <c r="T1882" s="8" t="str">
        <f t="shared" si="264"/>
        <v>Mar</v>
      </c>
      <c r="U1882" s="8" t="str">
        <f t="shared" si="265"/>
        <v>2016</v>
      </c>
      <c r="V1882" s="8">
        <f t="shared" si="266"/>
        <v>42459.525231481486</v>
      </c>
      <c r="W1882" s="8" t="str">
        <f t="shared" si="267"/>
        <v>Mar</v>
      </c>
      <c r="X1882" s="8" t="str">
        <f t="shared" si="268"/>
        <v>2016</v>
      </c>
      <c r="Y1882" s="7">
        <f t="shared" si="269"/>
        <v>28</v>
      </c>
    </row>
    <row r="1883" spans="1:25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6">
        <f t="shared" si="261"/>
        <v>172.68449999999999</v>
      </c>
      <c r="P1883" s="10">
        <f t="shared" si="262"/>
        <v>49.338428571428572</v>
      </c>
      <c r="Q1883" t="s">
        <v>8326</v>
      </c>
      <c r="R1883" t="s">
        <v>8330</v>
      </c>
      <c r="S1883" s="8">
        <f t="shared" si="263"/>
        <v>42043.152650462958</v>
      </c>
      <c r="T1883" s="8" t="str">
        <f t="shared" si="264"/>
        <v>Feb</v>
      </c>
      <c r="U1883" s="8" t="str">
        <f t="shared" si="265"/>
        <v>2015</v>
      </c>
      <c r="V1883" s="8">
        <f t="shared" si="266"/>
        <v>42073.110983796301</v>
      </c>
      <c r="W1883" s="8" t="str">
        <f t="shared" si="267"/>
        <v>Mar</v>
      </c>
      <c r="X1883" s="8" t="str">
        <f t="shared" si="268"/>
        <v>2015</v>
      </c>
      <c r="Y1883" s="7">
        <f t="shared" si="269"/>
        <v>29</v>
      </c>
    </row>
    <row r="1884" spans="1:25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6">
        <f t="shared" si="261"/>
        <v>100.8955223880597</v>
      </c>
      <c r="P1884" s="10">
        <f t="shared" si="262"/>
        <v>41.728395061728392</v>
      </c>
      <c r="Q1884" t="s">
        <v>8326</v>
      </c>
      <c r="R1884" t="s">
        <v>8330</v>
      </c>
      <c r="S1884" s="8">
        <f t="shared" si="263"/>
        <v>41067.949212962965</v>
      </c>
      <c r="T1884" s="8" t="str">
        <f t="shared" si="264"/>
        <v>Jun</v>
      </c>
      <c r="U1884" s="8" t="str">
        <f t="shared" si="265"/>
        <v>2012</v>
      </c>
      <c r="V1884" s="8">
        <f t="shared" si="266"/>
        <v>41100.991666666669</v>
      </c>
      <c r="W1884" s="8" t="str">
        <f t="shared" si="267"/>
        <v>Jul</v>
      </c>
      <c r="X1884" s="8" t="str">
        <f t="shared" si="268"/>
        <v>2012</v>
      </c>
      <c r="Y1884" s="7">
        <f t="shared" si="269"/>
        <v>2</v>
      </c>
    </row>
    <row r="1885" spans="1:25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6">
        <f t="shared" si="261"/>
        <v>104.8048048048048</v>
      </c>
      <c r="P1885" s="10">
        <f t="shared" si="262"/>
        <v>32.71875</v>
      </c>
      <c r="Q1885" t="s">
        <v>8326</v>
      </c>
      <c r="R1885" t="s">
        <v>8330</v>
      </c>
      <c r="S1885" s="8">
        <f t="shared" si="263"/>
        <v>40977.948009259257</v>
      </c>
      <c r="T1885" s="8" t="str">
        <f t="shared" si="264"/>
        <v>Mar</v>
      </c>
      <c r="U1885" s="8" t="str">
        <f t="shared" si="265"/>
        <v>2012</v>
      </c>
      <c r="V1885" s="8">
        <f t="shared" si="266"/>
        <v>41007.906342592592</v>
      </c>
      <c r="W1885" s="8" t="str">
        <f t="shared" si="267"/>
        <v>Apr</v>
      </c>
      <c r="X1885" s="8" t="str">
        <f t="shared" si="268"/>
        <v>2012</v>
      </c>
      <c r="Y1885" s="7">
        <f t="shared" si="269"/>
        <v>29</v>
      </c>
    </row>
    <row r="1886" spans="1:25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6">
        <f t="shared" si="261"/>
        <v>135.1</v>
      </c>
      <c r="P1886" s="10">
        <f t="shared" si="262"/>
        <v>51.96153846153846</v>
      </c>
      <c r="Q1886" t="s">
        <v>8326</v>
      </c>
      <c r="R1886" t="s">
        <v>8330</v>
      </c>
      <c r="S1886" s="8">
        <f t="shared" si="263"/>
        <v>41205.198321759257</v>
      </c>
      <c r="T1886" s="8" t="str">
        <f t="shared" si="264"/>
        <v>Oct</v>
      </c>
      <c r="U1886" s="8" t="str">
        <f t="shared" si="265"/>
        <v>2012</v>
      </c>
      <c r="V1886" s="8">
        <f t="shared" si="266"/>
        <v>41240.5</v>
      </c>
      <c r="W1886" s="8" t="str">
        <f t="shared" si="267"/>
        <v>Nov</v>
      </c>
      <c r="X1886" s="8" t="str">
        <f t="shared" si="268"/>
        <v>2012</v>
      </c>
      <c r="Y1886" s="7">
        <f t="shared" si="269"/>
        <v>4</v>
      </c>
    </row>
    <row r="1887" spans="1:25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6">
        <f t="shared" si="261"/>
        <v>116.32786885245903</v>
      </c>
      <c r="P1887" s="10">
        <f t="shared" si="262"/>
        <v>50.685714285714283</v>
      </c>
      <c r="Q1887" t="s">
        <v>8326</v>
      </c>
      <c r="R1887" t="s">
        <v>8330</v>
      </c>
      <c r="S1887" s="8">
        <f t="shared" si="263"/>
        <v>41099.093865740739</v>
      </c>
      <c r="T1887" s="8" t="str">
        <f t="shared" si="264"/>
        <v>Jul</v>
      </c>
      <c r="U1887" s="8" t="str">
        <f t="shared" si="265"/>
        <v>2012</v>
      </c>
      <c r="V1887" s="8">
        <f t="shared" si="266"/>
        <v>41131.916666666664</v>
      </c>
      <c r="W1887" s="8" t="str">
        <f t="shared" si="267"/>
        <v>Aug</v>
      </c>
      <c r="X1887" s="8" t="str">
        <f t="shared" si="268"/>
        <v>2012</v>
      </c>
      <c r="Y1887" s="7">
        <f t="shared" si="269"/>
        <v>1</v>
      </c>
    </row>
    <row r="1888" spans="1:25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6">
        <f t="shared" si="261"/>
        <v>102.08333333333333</v>
      </c>
      <c r="P1888" s="10">
        <f t="shared" si="262"/>
        <v>42.241379310344826</v>
      </c>
      <c r="Q1888" t="s">
        <v>8326</v>
      </c>
      <c r="R1888" t="s">
        <v>8330</v>
      </c>
      <c r="S1888" s="8">
        <f t="shared" si="263"/>
        <v>41925.906689814816</v>
      </c>
      <c r="T1888" s="8" t="str">
        <f t="shared" si="264"/>
        <v>Oct</v>
      </c>
      <c r="U1888" s="8" t="str">
        <f t="shared" si="265"/>
        <v>2014</v>
      </c>
      <c r="V1888" s="8">
        <f t="shared" si="266"/>
        <v>41955.94835648148</v>
      </c>
      <c r="W1888" s="8" t="str">
        <f t="shared" si="267"/>
        <v>Nov</v>
      </c>
      <c r="X1888" s="8" t="str">
        <f t="shared" si="268"/>
        <v>2014</v>
      </c>
      <c r="Y1888" s="7">
        <f t="shared" si="269"/>
        <v>30</v>
      </c>
    </row>
    <row r="1889" spans="1:25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6">
        <f t="shared" si="261"/>
        <v>111.16666666666666</v>
      </c>
      <c r="P1889" s="10">
        <f t="shared" si="262"/>
        <v>416.875</v>
      </c>
      <c r="Q1889" t="s">
        <v>8326</v>
      </c>
      <c r="R1889" t="s">
        <v>8330</v>
      </c>
      <c r="S1889" s="8">
        <f t="shared" si="263"/>
        <v>42323.800138888888</v>
      </c>
      <c r="T1889" s="8" t="str">
        <f t="shared" si="264"/>
        <v>Nov</v>
      </c>
      <c r="U1889" s="8" t="str">
        <f t="shared" si="265"/>
        <v>2015</v>
      </c>
      <c r="V1889" s="8">
        <f t="shared" si="266"/>
        <v>42341.895833333328</v>
      </c>
      <c r="W1889" s="8" t="str">
        <f t="shared" si="267"/>
        <v>Dec</v>
      </c>
      <c r="X1889" s="8" t="str">
        <f t="shared" si="268"/>
        <v>2015</v>
      </c>
      <c r="Y1889" s="7">
        <f t="shared" si="269"/>
        <v>18</v>
      </c>
    </row>
    <row r="1890" spans="1:25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6">
        <f t="shared" si="261"/>
        <v>166.08</v>
      </c>
      <c r="P1890" s="10">
        <f t="shared" si="262"/>
        <v>46.651685393258425</v>
      </c>
      <c r="Q1890" t="s">
        <v>8326</v>
      </c>
      <c r="R1890" t="s">
        <v>8330</v>
      </c>
      <c r="S1890" s="8">
        <f t="shared" si="263"/>
        <v>40299.239953703705</v>
      </c>
      <c r="T1890" s="8" t="str">
        <f t="shared" si="264"/>
        <v>May</v>
      </c>
      <c r="U1890" s="8" t="str">
        <f t="shared" si="265"/>
        <v>2010</v>
      </c>
      <c r="V1890" s="8">
        <f t="shared" si="266"/>
        <v>40330.207638888889</v>
      </c>
      <c r="W1890" s="8" t="str">
        <f t="shared" si="267"/>
        <v>Jun</v>
      </c>
      <c r="X1890" s="8" t="str">
        <f t="shared" si="268"/>
        <v>2010</v>
      </c>
      <c r="Y1890" s="7">
        <f t="shared" si="269"/>
        <v>30</v>
      </c>
    </row>
    <row r="1891" spans="1:25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6">
        <f t="shared" si="261"/>
        <v>106.60000000000001</v>
      </c>
      <c r="P1891" s="10">
        <f t="shared" si="262"/>
        <v>48.454545454545453</v>
      </c>
      <c r="Q1891" t="s">
        <v>8326</v>
      </c>
      <c r="R1891" t="s">
        <v>8330</v>
      </c>
      <c r="S1891" s="8">
        <f t="shared" si="263"/>
        <v>41299.793356481481</v>
      </c>
      <c r="T1891" s="8" t="str">
        <f t="shared" si="264"/>
        <v>Jan</v>
      </c>
      <c r="U1891" s="8" t="str">
        <f t="shared" si="265"/>
        <v>2013</v>
      </c>
      <c r="V1891" s="8">
        <f t="shared" si="266"/>
        <v>41344.751689814817</v>
      </c>
      <c r="W1891" s="8" t="str">
        <f t="shared" si="267"/>
        <v>Mar</v>
      </c>
      <c r="X1891" s="8" t="str">
        <f t="shared" si="268"/>
        <v>2013</v>
      </c>
      <c r="Y1891" s="7">
        <f t="shared" si="269"/>
        <v>13</v>
      </c>
    </row>
    <row r="1892" spans="1:25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6">
        <f t="shared" si="261"/>
        <v>144.58441666666667</v>
      </c>
      <c r="P1892" s="10">
        <f t="shared" si="262"/>
        <v>70.5289837398374</v>
      </c>
      <c r="Q1892" t="s">
        <v>8326</v>
      </c>
      <c r="R1892" t="s">
        <v>8330</v>
      </c>
      <c r="S1892" s="8">
        <f t="shared" si="263"/>
        <v>41228.786203703705</v>
      </c>
      <c r="T1892" s="8" t="str">
        <f t="shared" si="264"/>
        <v>Nov</v>
      </c>
      <c r="U1892" s="8" t="str">
        <f t="shared" si="265"/>
        <v>2012</v>
      </c>
      <c r="V1892" s="8">
        <f t="shared" si="266"/>
        <v>41258.786203703705</v>
      </c>
      <c r="W1892" s="8" t="str">
        <f t="shared" si="267"/>
        <v>Dec</v>
      </c>
      <c r="X1892" s="8" t="str">
        <f t="shared" si="268"/>
        <v>2012</v>
      </c>
      <c r="Y1892" s="7">
        <f t="shared" si="269"/>
        <v>30</v>
      </c>
    </row>
    <row r="1893" spans="1:25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6">
        <f t="shared" si="261"/>
        <v>105.55000000000001</v>
      </c>
      <c r="P1893" s="10">
        <f t="shared" si="262"/>
        <v>87.958333333333329</v>
      </c>
      <c r="Q1893" t="s">
        <v>8326</v>
      </c>
      <c r="R1893" t="s">
        <v>8330</v>
      </c>
      <c r="S1893" s="8">
        <f t="shared" si="263"/>
        <v>40335.798078703701</v>
      </c>
      <c r="T1893" s="8" t="str">
        <f t="shared" si="264"/>
        <v>Jun</v>
      </c>
      <c r="U1893" s="8" t="str">
        <f t="shared" si="265"/>
        <v>2010</v>
      </c>
      <c r="V1893" s="8">
        <f t="shared" si="266"/>
        <v>40381.25</v>
      </c>
      <c r="W1893" s="8" t="str">
        <f t="shared" si="267"/>
        <v>Jul</v>
      </c>
      <c r="X1893" s="8" t="str">
        <f t="shared" si="268"/>
        <v>2010</v>
      </c>
      <c r="Y1893" s="7">
        <f t="shared" si="269"/>
        <v>14</v>
      </c>
    </row>
    <row r="1894" spans="1:25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6">
        <f t="shared" si="261"/>
        <v>136.60000000000002</v>
      </c>
      <c r="P1894" s="10">
        <f t="shared" si="262"/>
        <v>26.26923076923077</v>
      </c>
      <c r="Q1894" t="s">
        <v>8326</v>
      </c>
      <c r="R1894" t="s">
        <v>8330</v>
      </c>
      <c r="S1894" s="8">
        <f t="shared" si="263"/>
        <v>40671.637511574074</v>
      </c>
      <c r="T1894" s="8" t="str">
        <f t="shared" si="264"/>
        <v>May</v>
      </c>
      <c r="U1894" s="8" t="str">
        <f t="shared" si="265"/>
        <v>2011</v>
      </c>
      <c r="V1894" s="8">
        <f t="shared" si="266"/>
        <v>40701.637511574074</v>
      </c>
      <c r="W1894" s="8" t="str">
        <f t="shared" si="267"/>
        <v>Jun</v>
      </c>
      <c r="X1894" s="8" t="str">
        <f t="shared" si="268"/>
        <v>2011</v>
      </c>
      <c r="Y1894" s="7">
        <f t="shared" si="269"/>
        <v>30</v>
      </c>
    </row>
    <row r="1895" spans="1:25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6">
        <f t="shared" si="261"/>
        <v>104</v>
      </c>
      <c r="P1895" s="10">
        <f t="shared" si="262"/>
        <v>57.777777777777779</v>
      </c>
      <c r="Q1895" t="s">
        <v>8326</v>
      </c>
      <c r="R1895" t="s">
        <v>8330</v>
      </c>
      <c r="S1895" s="8">
        <f t="shared" si="263"/>
        <v>40632.94195601852</v>
      </c>
      <c r="T1895" s="8" t="str">
        <f t="shared" si="264"/>
        <v>Mar</v>
      </c>
      <c r="U1895" s="8" t="str">
        <f t="shared" si="265"/>
        <v>2011</v>
      </c>
      <c r="V1895" s="8">
        <f t="shared" si="266"/>
        <v>40649.165972222225</v>
      </c>
      <c r="W1895" s="8" t="str">
        <f t="shared" si="267"/>
        <v>Apr</v>
      </c>
      <c r="X1895" s="8" t="str">
        <f t="shared" si="268"/>
        <v>2011</v>
      </c>
      <c r="Y1895" s="7">
        <f t="shared" si="269"/>
        <v>16</v>
      </c>
    </row>
    <row r="1896" spans="1:25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6">
        <f t="shared" si="261"/>
        <v>114.5</v>
      </c>
      <c r="P1896" s="10">
        <f t="shared" si="262"/>
        <v>57.25</v>
      </c>
      <c r="Q1896" t="s">
        <v>8326</v>
      </c>
      <c r="R1896" t="s">
        <v>8330</v>
      </c>
      <c r="S1896" s="8">
        <f t="shared" si="263"/>
        <v>40920.904895833337</v>
      </c>
      <c r="T1896" s="8" t="str">
        <f t="shared" si="264"/>
        <v>Jan</v>
      </c>
      <c r="U1896" s="8" t="str">
        <f t="shared" si="265"/>
        <v>2012</v>
      </c>
      <c r="V1896" s="8">
        <f t="shared" si="266"/>
        <v>40951.904895833337</v>
      </c>
      <c r="W1896" s="8" t="str">
        <f t="shared" si="267"/>
        <v>Feb</v>
      </c>
      <c r="X1896" s="8" t="str">
        <f t="shared" si="268"/>
        <v>2012</v>
      </c>
      <c r="Y1896" s="7">
        <f t="shared" si="269"/>
        <v>31</v>
      </c>
    </row>
    <row r="1897" spans="1:25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6">
        <f t="shared" si="261"/>
        <v>101.71957671957672</v>
      </c>
      <c r="P1897" s="10">
        <f t="shared" si="262"/>
        <v>196.34042553191489</v>
      </c>
      <c r="Q1897" t="s">
        <v>8326</v>
      </c>
      <c r="R1897" t="s">
        <v>8330</v>
      </c>
      <c r="S1897" s="8">
        <f t="shared" si="263"/>
        <v>42267.746782407412</v>
      </c>
      <c r="T1897" s="8" t="str">
        <f t="shared" si="264"/>
        <v>Sep</v>
      </c>
      <c r="U1897" s="8" t="str">
        <f t="shared" si="265"/>
        <v>2015</v>
      </c>
      <c r="V1897" s="8">
        <f t="shared" si="266"/>
        <v>42297.746782407412</v>
      </c>
      <c r="W1897" s="8" t="str">
        <f t="shared" si="267"/>
        <v>Oct</v>
      </c>
      <c r="X1897" s="8" t="str">
        <f t="shared" si="268"/>
        <v>2015</v>
      </c>
      <c r="Y1897" s="7">
        <f t="shared" si="269"/>
        <v>30</v>
      </c>
    </row>
    <row r="1898" spans="1:25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6">
        <f t="shared" si="261"/>
        <v>123.94678492239468</v>
      </c>
      <c r="P1898" s="10">
        <f t="shared" si="262"/>
        <v>43</v>
      </c>
      <c r="Q1898" t="s">
        <v>8326</v>
      </c>
      <c r="R1898" t="s">
        <v>8330</v>
      </c>
      <c r="S1898" s="8">
        <f t="shared" si="263"/>
        <v>40981.710243055553</v>
      </c>
      <c r="T1898" s="8" t="str">
        <f t="shared" si="264"/>
        <v>Mar</v>
      </c>
      <c r="U1898" s="8" t="str">
        <f t="shared" si="265"/>
        <v>2012</v>
      </c>
      <c r="V1898" s="8">
        <f t="shared" si="266"/>
        <v>41011.710243055553</v>
      </c>
      <c r="W1898" s="8" t="str">
        <f t="shared" si="267"/>
        <v>Apr</v>
      </c>
      <c r="X1898" s="8" t="str">
        <f t="shared" si="268"/>
        <v>2012</v>
      </c>
      <c r="Y1898" s="7">
        <f t="shared" si="269"/>
        <v>30</v>
      </c>
    </row>
    <row r="1899" spans="1:25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6">
        <f t="shared" si="261"/>
        <v>102.45669291338582</v>
      </c>
      <c r="P1899" s="10">
        <f t="shared" si="262"/>
        <v>35.551912568306008</v>
      </c>
      <c r="Q1899" t="s">
        <v>8326</v>
      </c>
      <c r="R1899" t="s">
        <v>8330</v>
      </c>
      <c r="S1899" s="8">
        <f t="shared" si="263"/>
        <v>41680.583402777782</v>
      </c>
      <c r="T1899" s="8" t="str">
        <f t="shared" si="264"/>
        <v>Feb</v>
      </c>
      <c r="U1899" s="8" t="str">
        <f t="shared" si="265"/>
        <v>2014</v>
      </c>
      <c r="V1899" s="8">
        <f t="shared" si="266"/>
        <v>41702.875</v>
      </c>
      <c r="W1899" s="8" t="str">
        <f t="shared" si="267"/>
        <v>Mar</v>
      </c>
      <c r="X1899" s="8" t="str">
        <f t="shared" si="268"/>
        <v>2014</v>
      </c>
      <c r="Y1899" s="7">
        <f t="shared" si="269"/>
        <v>22</v>
      </c>
    </row>
    <row r="1900" spans="1:25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6">
        <f t="shared" si="261"/>
        <v>144.5</v>
      </c>
      <c r="P1900" s="10">
        <f t="shared" si="262"/>
        <v>68.80952380952381</v>
      </c>
      <c r="Q1900" t="s">
        <v>8326</v>
      </c>
      <c r="R1900" t="s">
        <v>8330</v>
      </c>
      <c r="S1900" s="8">
        <f t="shared" si="263"/>
        <v>42366.192974537036</v>
      </c>
      <c r="T1900" s="8" t="str">
        <f t="shared" si="264"/>
        <v>Dec</v>
      </c>
      <c r="U1900" s="8" t="str">
        <f t="shared" si="265"/>
        <v>2015</v>
      </c>
      <c r="V1900" s="8">
        <f t="shared" si="266"/>
        <v>42401.75</v>
      </c>
      <c r="W1900" s="8" t="str">
        <f t="shared" si="267"/>
        <v>Feb</v>
      </c>
      <c r="X1900" s="8" t="str">
        <f t="shared" si="268"/>
        <v>2016</v>
      </c>
      <c r="Y1900" s="7">
        <f t="shared" si="269"/>
        <v>4</v>
      </c>
    </row>
    <row r="1901" spans="1:25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6">
        <f t="shared" si="261"/>
        <v>133.33333333333331</v>
      </c>
      <c r="P1901" s="10">
        <f t="shared" si="262"/>
        <v>28.571428571428573</v>
      </c>
      <c r="Q1901" t="s">
        <v>8326</v>
      </c>
      <c r="R1901" t="s">
        <v>8330</v>
      </c>
      <c r="S1901" s="8">
        <f t="shared" si="263"/>
        <v>42058.941736111112</v>
      </c>
      <c r="T1901" s="8" t="str">
        <f t="shared" si="264"/>
        <v>Feb</v>
      </c>
      <c r="U1901" s="8" t="str">
        <f t="shared" si="265"/>
        <v>2015</v>
      </c>
      <c r="V1901" s="8">
        <f t="shared" si="266"/>
        <v>42088.90006944444</v>
      </c>
      <c r="W1901" s="8" t="str">
        <f t="shared" si="267"/>
        <v>Mar</v>
      </c>
      <c r="X1901" s="8" t="str">
        <f t="shared" si="268"/>
        <v>2015</v>
      </c>
      <c r="Y1901" s="7">
        <f t="shared" si="269"/>
        <v>29</v>
      </c>
    </row>
    <row r="1902" spans="1:25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6">
        <f t="shared" si="261"/>
        <v>109.3644</v>
      </c>
      <c r="P1902" s="10">
        <f t="shared" si="262"/>
        <v>50.631666666666668</v>
      </c>
      <c r="Q1902" t="s">
        <v>8326</v>
      </c>
      <c r="R1902" t="s">
        <v>8330</v>
      </c>
      <c r="S1902" s="8">
        <f t="shared" si="263"/>
        <v>41160.871886574074</v>
      </c>
      <c r="T1902" s="8" t="str">
        <f t="shared" si="264"/>
        <v>Sep</v>
      </c>
      <c r="U1902" s="8" t="str">
        <f t="shared" si="265"/>
        <v>2012</v>
      </c>
      <c r="V1902" s="8">
        <f t="shared" si="266"/>
        <v>41188.415972222225</v>
      </c>
      <c r="W1902" s="8" t="str">
        <f t="shared" si="267"/>
        <v>Oct</v>
      </c>
      <c r="X1902" s="8" t="str">
        <f t="shared" si="268"/>
        <v>2012</v>
      </c>
      <c r="Y1902" s="7">
        <f t="shared" si="269"/>
        <v>27</v>
      </c>
    </row>
    <row r="1903" spans="1:25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6">
        <f t="shared" si="261"/>
        <v>2.6969696969696968</v>
      </c>
      <c r="P1903" s="10">
        <f t="shared" si="262"/>
        <v>106.8</v>
      </c>
      <c r="Q1903" t="s">
        <v>8320</v>
      </c>
      <c r="R1903" t="s">
        <v>8349</v>
      </c>
      <c r="S1903" s="8">
        <f t="shared" si="263"/>
        <v>42116.54315972222</v>
      </c>
      <c r="T1903" s="8" t="str">
        <f t="shared" si="264"/>
        <v>Apr</v>
      </c>
      <c r="U1903" s="8" t="str">
        <f t="shared" si="265"/>
        <v>2015</v>
      </c>
      <c r="V1903" s="8">
        <f t="shared" si="266"/>
        <v>42146.541666666672</v>
      </c>
      <c r="W1903" s="8" t="str">
        <f t="shared" si="267"/>
        <v>May</v>
      </c>
      <c r="X1903" s="8" t="str">
        <f t="shared" si="268"/>
        <v>2015</v>
      </c>
      <c r="Y1903" s="7">
        <f t="shared" si="269"/>
        <v>29</v>
      </c>
    </row>
    <row r="1904" spans="1:25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6">
        <f t="shared" si="261"/>
        <v>1.2</v>
      </c>
      <c r="P1904" s="10">
        <f t="shared" si="262"/>
        <v>4</v>
      </c>
      <c r="Q1904" t="s">
        <v>8320</v>
      </c>
      <c r="R1904" t="s">
        <v>8349</v>
      </c>
      <c r="S1904" s="8">
        <f t="shared" si="263"/>
        <v>42037.789895833332</v>
      </c>
      <c r="T1904" s="8" t="str">
        <f t="shared" si="264"/>
        <v>Feb</v>
      </c>
      <c r="U1904" s="8" t="str">
        <f t="shared" si="265"/>
        <v>2015</v>
      </c>
      <c r="V1904" s="8">
        <f t="shared" si="266"/>
        <v>42067.789895833332</v>
      </c>
      <c r="W1904" s="8" t="str">
        <f t="shared" si="267"/>
        <v>Mar</v>
      </c>
      <c r="X1904" s="8" t="str">
        <f t="shared" si="268"/>
        <v>2015</v>
      </c>
      <c r="Y1904" s="7">
        <f t="shared" si="269"/>
        <v>30</v>
      </c>
    </row>
    <row r="1905" spans="1:25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6">
        <f t="shared" si="261"/>
        <v>46.6</v>
      </c>
      <c r="P1905" s="10">
        <f t="shared" si="262"/>
        <v>34.097560975609753</v>
      </c>
      <c r="Q1905" t="s">
        <v>8320</v>
      </c>
      <c r="R1905" t="s">
        <v>8349</v>
      </c>
      <c r="S1905" s="8">
        <f t="shared" si="263"/>
        <v>42702.770729166667</v>
      </c>
      <c r="T1905" s="8" t="str">
        <f t="shared" si="264"/>
        <v>Nov</v>
      </c>
      <c r="U1905" s="8" t="str">
        <f t="shared" si="265"/>
        <v>2016</v>
      </c>
      <c r="V1905" s="8">
        <f t="shared" si="266"/>
        <v>42762.770729166667</v>
      </c>
      <c r="W1905" s="8" t="str">
        <f t="shared" si="267"/>
        <v>Jan</v>
      </c>
      <c r="X1905" s="8" t="str">
        <f t="shared" si="268"/>
        <v>2017</v>
      </c>
      <c r="Y1905" s="7">
        <f t="shared" si="269"/>
        <v>29</v>
      </c>
    </row>
    <row r="1906" spans="1:25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6">
        <f t="shared" si="261"/>
        <v>0.1</v>
      </c>
      <c r="P1906" s="10">
        <f t="shared" si="262"/>
        <v>25</v>
      </c>
      <c r="Q1906" t="s">
        <v>8320</v>
      </c>
      <c r="R1906" t="s">
        <v>8349</v>
      </c>
      <c r="S1906" s="8">
        <f t="shared" si="263"/>
        <v>42326.685428240744</v>
      </c>
      <c r="T1906" s="8" t="str">
        <f t="shared" si="264"/>
        <v>Nov</v>
      </c>
      <c r="U1906" s="8" t="str">
        <f t="shared" si="265"/>
        <v>2015</v>
      </c>
      <c r="V1906" s="8">
        <f t="shared" si="266"/>
        <v>42371.685428240744</v>
      </c>
      <c r="W1906" s="8" t="str">
        <f t="shared" si="267"/>
        <v>Jan</v>
      </c>
      <c r="X1906" s="8" t="str">
        <f t="shared" si="268"/>
        <v>2016</v>
      </c>
      <c r="Y1906" s="7">
        <f t="shared" si="269"/>
        <v>14</v>
      </c>
    </row>
    <row r="1907" spans="1:25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6">
        <f t="shared" si="261"/>
        <v>0.16800000000000001</v>
      </c>
      <c r="P1907" s="10">
        <f t="shared" si="262"/>
        <v>10.5</v>
      </c>
      <c r="Q1907" t="s">
        <v>8320</v>
      </c>
      <c r="R1907" t="s">
        <v>8349</v>
      </c>
      <c r="S1907" s="8">
        <f t="shared" si="263"/>
        <v>41859.925856481481</v>
      </c>
      <c r="T1907" s="8" t="str">
        <f t="shared" si="264"/>
        <v>Aug</v>
      </c>
      <c r="U1907" s="8" t="str">
        <f t="shared" si="265"/>
        <v>2014</v>
      </c>
      <c r="V1907" s="8">
        <f t="shared" si="266"/>
        <v>41889.925856481481</v>
      </c>
      <c r="W1907" s="8" t="str">
        <f t="shared" si="267"/>
        <v>Sep</v>
      </c>
      <c r="X1907" s="8" t="str">
        <f t="shared" si="268"/>
        <v>2014</v>
      </c>
      <c r="Y1907" s="7">
        <f t="shared" si="269"/>
        <v>30</v>
      </c>
    </row>
    <row r="1908" spans="1:25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6">
        <f t="shared" si="261"/>
        <v>42.76</v>
      </c>
      <c r="P1908" s="10">
        <f t="shared" si="262"/>
        <v>215.95959595959596</v>
      </c>
      <c r="Q1908" t="s">
        <v>8320</v>
      </c>
      <c r="R1908" t="s">
        <v>8349</v>
      </c>
      <c r="S1908" s="8">
        <f t="shared" si="263"/>
        <v>42514.671099537038</v>
      </c>
      <c r="T1908" s="8" t="str">
        <f t="shared" si="264"/>
        <v>May</v>
      </c>
      <c r="U1908" s="8" t="str">
        <f t="shared" si="265"/>
        <v>2016</v>
      </c>
      <c r="V1908" s="8">
        <f t="shared" si="266"/>
        <v>42544.671099537038</v>
      </c>
      <c r="W1908" s="8" t="str">
        <f t="shared" si="267"/>
        <v>Jun</v>
      </c>
      <c r="X1908" s="8" t="str">
        <f t="shared" si="268"/>
        <v>2016</v>
      </c>
      <c r="Y1908" s="7">
        <f t="shared" si="269"/>
        <v>30</v>
      </c>
    </row>
    <row r="1909" spans="1:25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6">
        <f t="shared" si="261"/>
        <v>0.28333333333333333</v>
      </c>
      <c r="P1909" s="10">
        <f t="shared" si="262"/>
        <v>21.25</v>
      </c>
      <c r="Q1909" t="s">
        <v>8320</v>
      </c>
      <c r="R1909" t="s">
        <v>8349</v>
      </c>
      <c r="S1909" s="8">
        <f t="shared" si="263"/>
        <v>41767.587094907409</v>
      </c>
      <c r="T1909" s="8" t="str">
        <f t="shared" si="264"/>
        <v>May</v>
      </c>
      <c r="U1909" s="8" t="str">
        <f t="shared" si="265"/>
        <v>2014</v>
      </c>
      <c r="V1909" s="8">
        <f t="shared" si="266"/>
        <v>41782.587094907409</v>
      </c>
      <c r="W1909" s="8" t="str">
        <f t="shared" si="267"/>
        <v>May</v>
      </c>
      <c r="X1909" s="8" t="str">
        <f t="shared" si="268"/>
        <v>2014</v>
      </c>
      <c r="Y1909" s="7">
        <f t="shared" si="269"/>
        <v>15</v>
      </c>
    </row>
    <row r="1910" spans="1:25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6">
        <f t="shared" si="261"/>
        <v>1.7319999999999998</v>
      </c>
      <c r="P1910" s="10">
        <f t="shared" si="262"/>
        <v>108.25</v>
      </c>
      <c r="Q1910" t="s">
        <v>8320</v>
      </c>
      <c r="R1910" t="s">
        <v>8349</v>
      </c>
      <c r="S1910" s="8">
        <f t="shared" si="263"/>
        <v>42703.917824074073</v>
      </c>
      <c r="T1910" s="8" t="str">
        <f t="shared" si="264"/>
        <v>Nov</v>
      </c>
      <c r="U1910" s="8" t="str">
        <f t="shared" si="265"/>
        <v>2016</v>
      </c>
      <c r="V1910" s="8">
        <f t="shared" si="266"/>
        <v>42733.917824074073</v>
      </c>
      <c r="W1910" s="8" t="str">
        <f t="shared" si="267"/>
        <v>Dec</v>
      </c>
      <c r="X1910" s="8" t="str">
        <f t="shared" si="268"/>
        <v>2016</v>
      </c>
      <c r="Y1910" s="7">
        <f t="shared" si="269"/>
        <v>30</v>
      </c>
    </row>
    <row r="1911" spans="1:25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6">
        <f t="shared" si="261"/>
        <v>14.111428571428572</v>
      </c>
      <c r="P1911" s="10">
        <f t="shared" si="262"/>
        <v>129.97368421052633</v>
      </c>
      <c r="Q1911" t="s">
        <v>8320</v>
      </c>
      <c r="R1911" t="s">
        <v>8349</v>
      </c>
      <c r="S1911" s="8">
        <f t="shared" si="263"/>
        <v>41905.429155092592</v>
      </c>
      <c r="T1911" s="8" t="str">
        <f t="shared" si="264"/>
        <v>Sep</v>
      </c>
      <c r="U1911" s="8" t="str">
        <f t="shared" si="265"/>
        <v>2014</v>
      </c>
      <c r="V1911" s="8">
        <f t="shared" si="266"/>
        <v>41935.429155092592</v>
      </c>
      <c r="W1911" s="8" t="str">
        <f t="shared" si="267"/>
        <v>Oct</v>
      </c>
      <c r="X1911" s="8" t="str">
        <f t="shared" si="268"/>
        <v>2014</v>
      </c>
      <c r="Y1911" s="7">
        <f t="shared" si="269"/>
        <v>30</v>
      </c>
    </row>
    <row r="1912" spans="1:25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6">
        <f t="shared" si="261"/>
        <v>39.395294117647055</v>
      </c>
      <c r="P1912" s="10">
        <f t="shared" si="262"/>
        <v>117.49473684210527</v>
      </c>
      <c r="Q1912" t="s">
        <v>8320</v>
      </c>
      <c r="R1912" t="s">
        <v>8349</v>
      </c>
      <c r="S1912" s="8">
        <f t="shared" si="263"/>
        <v>42264.963159722218</v>
      </c>
      <c r="T1912" s="8" t="str">
        <f t="shared" si="264"/>
        <v>Sep</v>
      </c>
      <c r="U1912" s="8" t="str">
        <f t="shared" si="265"/>
        <v>2015</v>
      </c>
      <c r="V1912" s="8">
        <f t="shared" si="266"/>
        <v>42308.947916666672</v>
      </c>
      <c r="W1912" s="8" t="str">
        <f t="shared" si="267"/>
        <v>Oct</v>
      </c>
      <c r="X1912" s="8" t="str">
        <f t="shared" si="268"/>
        <v>2015</v>
      </c>
      <c r="Y1912" s="7">
        <f t="shared" si="269"/>
        <v>12</v>
      </c>
    </row>
    <row r="1913" spans="1:25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6">
        <f t="shared" si="261"/>
        <v>2.3529411764705882E-2</v>
      </c>
      <c r="P1913" s="10">
        <f t="shared" si="262"/>
        <v>10</v>
      </c>
      <c r="Q1913" t="s">
        <v>8320</v>
      </c>
      <c r="R1913" t="s">
        <v>8349</v>
      </c>
      <c r="S1913" s="8">
        <f t="shared" si="263"/>
        <v>41830.033958333333</v>
      </c>
      <c r="T1913" s="8" t="str">
        <f t="shared" si="264"/>
        <v>Jul</v>
      </c>
      <c r="U1913" s="8" t="str">
        <f t="shared" si="265"/>
        <v>2014</v>
      </c>
      <c r="V1913" s="8">
        <f t="shared" si="266"/>
        <v>41860.033958333333</v>
      </c>
      <c r="W1913" s="8" t="str">
        <f t="shared" si="267"/>
        <v>Aug</v>
      </c>
      <c r="X1913" s="8" t="str">
        <f t="shared" si="268"/>
        <v>2014</v>
      </c>
      <c r="Y1913" s="7">
        <f t="shared" si="269"/>
        <v>30</v>
      </c>
    </row>
    <row r="1914" spans="1:25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6">
        <f t="shared" si="261"/>
        <v>59.3</v>
      </c>
      <c r="P1914" s="10">
        <f t="shared" si="262"/>
        <v>70.595238095238102</v>
      </c>
      <c r="Q1914" t="s">
        <v>8320</v>
      </c>
      <c r="R1914" t="s">
        <v>8349</v>
      </c>
      <c r="S1914" s="8">
        <f t="shared" si="263"/>
        <v>42129.226388888885</v>
      </c>
      <c r="T1914" s="8" t="str">
        <f t="shared" si="264"/>
        <v>May</v>
      </c>
      <c r="U1914" s="8" t="str">
        <f t="shared" si="265"/>
        <v>2015</v>
      </c>
      <c r="V1914" s="8">
        <f t="shared" si="266"/>
        <v>42159.226388888885</v>
      </c>
      <c r="W1914" s="8" t="str">
        <f t="shared" si="267"/>
        <v>Jun</v>
      </c>
      <c r="X1914" s="8" t="str">
        <f t="shared" si="268"/>
        <v>2015</v>
      </c>
      <c r="Y1914" s="7">
        <f t="shared" si="269"/>
        <v>30</v>
      </c>
    </row>
    <row r="1915" spans="1:25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6">
        <f t="shared" si="261"/>
        <v>1.3270833333333334</v>
      </c>
      <c r="P1915" s="10">
        <f t="shared" si="262"/>
        <v>24.5</v>
      </c>
      <c r="Q1915" t="s">
        <v>8320</v>
      </c>
      <c r="R1915" t="s">
        <v>8349</v>
      </c>
      <c r="S1915" s="8">
        <f t="shared" si="263"/>
        <v>41890.511319444442</v>
      </c>
      <c r="T1915" s="8" t="str">
        <f t="shared" si="264"/>
        <v>Sep</v>
      </c>
      <c r="U1915" s="8" t="str">
        <f t="shared" si="265"/>
        <v>2014</v>
      </c>
      <c r="V1915" s="8">
        <f t="shared" si="266"/>
        <v>41920.511319444442</v>
      </c>
      <c r="W1915" s="8" t="str">
        <f t="shared" si="267"/>
        <v>Oct</v>
      </c>
      <c r="X1915" s="8" t="str">
        <f t="shared" si="268"/>
        <v>2014</v>
      </c>
      <c r="Y1915" s="7">
        <f t="shared" si="269"/>
        <v>30</v>
      </c>
    </row>
    <row r="1916" spans="1:25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6">
        <f t="shared" si="261"/>
        <v>9.0090090090090094</v>
      </c>
      <c r="P1916" s="10">
        <f t="shared" si="262"/>
        <v>30</v>
      </c>
      <c r="Q1916" t="s">
        <v>8320</v>
      </c>
      <c r="R1916" t="s">
        <v>8349</v>
      </c>
      <c r="S1916" s="8">
        <f t="shared" si="263"/>
        <v>41929.174456018518</v>
      </c>
      <c r="T1916" s="8" t="str">
        <f t="shared" si="264"/>
        <v>Oct</v>
      </c>
      <c r="U1916" s="8" t="str">
        <f t="shared" si="265"/>
        <v>2014</v>
      </c>
      <c r="V1916" s="8">
        <f t="shared" si="266"/>
        <v>41944.165972222225</v>
      </c>
      <c r="W1916" s="8" t="str">
        <f t="shared" si="267"/>
        <v>Nov</v>
      </c>
      <c r="X1916" s="8" t="str">
        <f t="shared" si="268"/>
        <v>2014</v>
      </c>
      <c r="Y1916" s="7">
        <f t="shared" si="269"/>
        <v>14</v>
      </c>
    </row>
    <row r="1917" spans="1:25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6">
        <f t="shared" si="261"/>
        <v>1.6</v>
      </c>
      <c r="P1917" s="10">
        <f t="shared" si="262"/>
        <v>2</v>
      </c>
      <c r="Q1917" t="s">
        <v>8320</v>
      </c>
      <c r="R1917" t="s">
        <v>8349</v>
      </c>
      <c r="S1917" s="8">
        <f t="shared" si="263"/>
        <v>41864.04886574074</v>
      </c>
      <c r="T1917" s="8" t="str">
        <f t="shared" si="264"/>
        <v>Aug</v>
      </c>
      <c r="U1917" s="8" t="str">
        <f t="shared" si="265"/>
        <v>2014</v>
      </c>
      <c r="V1917" s="8">
        <f t="shared" si="266"/>
        <v>41884.04886574074</v>
      </c>
      <c r="W1917" s="8" t="str">
        <f t="shared" si="267"/>
        <v>Sep</v>
      </c>
      <c r="X1917" s="8" t="str">
        <f t="shared" si="268"/>
        <v>2014</v>
      </c>
      <c r="Y1917" s="7">
        <f t="shared" si="269"/>
        <v>20</v>
      </c>
    </row>
    <row r="1918" spans="1:25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6">
        <f t="shared" si="261"/>
        <v>0.51</v>
      </c>
      <c r="P1918" s="10">
        <f t="shared" si="262"/>
        <v>17</v>
      </c>
      <c r="Q1918" t="s">
        <v>8320</v>
      </c>
      <c r="R1918" t="s">
        <v>8349</v>
      </c>
      <c r="S1918" s="8">
        <f t="shared" si="263"/>
        <v>42656.717303240745</v>
      </c>
      <c r="T1918" s="8" t="str">
        <f t="shared" si="264"/>
        <v>Oct</v>
      </c>
      <c r="U1918" s="8" t="str">
        <f t="shared" si="265"/>
        <v>2016</v>
      </c>
      <c r="V1918" s="8">
        <f t="shared" si="266"/>
        <v>42681.758969907409</v>
      </c>
      <c r="W1918" s="8" t="str">
        <f t="shared" si="267"/>
        <v>Nov</v>
      </c>
      <c r="X1918" s="8" t="str">
        <f t="shared" si="268"/>
        <v>2016</v>
      </c>
      <c r="Y1918" s="7">
        <f t="shared" si="269"/>
        <v>25</v>
      </c>
    </row>
    <row r="1919" spans="1:25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6">
        <f t="shared" si="261"/>
        <v>52.570512820512818</v>
      </c>
      <c r="P1919" s="10">
        <f t="shared" si="262"/>
        <v>2928.9285714285716</v>
      </c>
      <c r="Q1919" t="s">
        <v>8320</v>
      </c>
      <c r="R1919" t="s">
        <v>8349</v>
      </c>
      <c r="S1919" s="8">
        <f t="shared" si="263"/>
        <v>42746.270057870366</v>
      </c>
      <c r="T1919" s="8" t="str">
        <f t="shared" si="264"/>
        <v>Jan</v>
      </c>
      <c r="U1919" s="8" t="str">
        <f t="shared" si="265"/>
        <v>2017</v>
      </c>
      <c r="V1919" s="8">
        <f t="shared" si="266"/>
        <v>42776.270057870366</v>
      </c>
      <c r="W1919" s="8" t="str">
        <f t="shared" si="267"/>
        <v>Feb</v>
      </c>
      <c r="X1919" s="8" t="str">
        <f t="shared" si="268"/>
        <v>2017</v>
      </c>
      <c r="Y1919" s="7">
        <f t="shared" si="269"/>
        <v>30</v>
      </c>
    </row>
    <row r="1920" spans="1:25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6">
        <f t="shared" si="261"/>
        <v>1.04</v>
      </c>
      <c r="P1920" s="10">
        <f t="shared" si="262"/>
        <v>28.888888888888889</v>
      </c>
      <c r="Q1920" t="s">
        <v>8320</v>
      </c>
      <c r="R1920" t="s">
        <v>8349</v>
      </c>
      <c r="S1920" s="8">
        <f t="shared" si="263"/>
        <v>41828.789942129632</v>
      </c>
      <c r="T1920" s="8" t="str">
        <f t="shared" si="264"/>
        <v>Jul</v>
      </c>
      <c r="U1920" s="8" t="str">
        <f t="shared" si="265"/>
        <v>2014</v>
      </c>
      <c r="V1920" s="8">
        <f t="shared" si="266"/>
        <v>41863.789942129632</v>
      </c>
      <c r="W1920" s="8" t="str">
        <f t="shared" si="267"/>
        <v>Aug</v>
      </c>
      <c r="X1920" s="8" t="str">
        <f t="shared" si="268"/>
        <v>2014</v>
      </c>
      <c r="Y1920" s="7">
        <f t="shared" si="269"/>
        <v>4</v>
      </c>
    </row>
    <row r="1921" spans="1:25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6">
        <f t="shared" si="261"/>
        <v>47.4</v>
      </c>
      <c r="P1921" s="10">
        <f t="shared" si="262"/>
        <v>29.625</v>
      </c>
      <c r="Q1921" t="s">
        <v>8320</v>
      </c>
      <c r="R1921" t="s">
        <v>8349</v>
      </c>
      <c r="S1921" s="8">
        <f t="shared" si="263"/>
        <v>42113.875567129624</v>
      </c>
      <c r="T1921" s="8" t="str">
        <f t="shared" si="264"/>
        <v>Apr</v>
      </c>
      <c r="U1921" s="8" t="str">
        <f t="shared" si="265"/>
        <v>2015</v>
      </c>
      <c r="V1921" s="8">
        <f t="shared" si="266"/>
        <v>42143.875567129624</v>
      </c>
      <c r="W1921" s="8" t="str">
        <f t="shared" si="267"/>
        <v>May</v>
      </c>
      <c r="X1921" s="8" t="str">
        <f t="shared" si="268"/>
        <v>2015</v>
      </c>
      <c r="Y1921" s="7">
        <f t="shared" si="269"/>
        <v>30</v>
      </c>
    </row>
    <row r="1922" spans="1:25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6">
        <f t="shared" si="261"/>
        <v>43.03</v>
      </c>
      <c r="P1922" s="10">
        <f t="shared" si="262"/>
        <v>40.980952380952381</v>
      </c>
      <c r="Q1922" t="s">
        <v>8320</v>
      </c>
      <c r="R1922" t="s">
        <v>8349</v>
      </c>
      <c r="S1922" s="8">
        <f t="shared" si="263"/>
        <v>42270.875706018516</v>
      </c>
      <c r="T1922" s="8" t="str">
        <f t="shared" si="264"/>
        <v>Sep</v>
      </c>
      <c r="U1922" s="8" t="str">
        <f t="shared" si="265"/>
        <v>2015</v>
      </c>
      <c r="V1922" s="8">
        <f t="shared" si="266"/>
        <v>42298.958333333328</v>
      </c>
      <c r="W1922" s="8" t="str">
        <f t="shared" si="267"/>
        <v>Oct</v>
      </c>
      <c r="X1922" s="8" t="str">
        <f t="shared" si="268"/>
        <v>2015</v>
      </c>
      <c r="Y1922" s="7">
        <f t="shared" si="269"/>
        <v>28</v>
      </c>
    </row>
    <row r="1923" spans="1:25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6">
        <f t="shared" ref="O1923:O1986" si="270">E1923/D1923*100</f>
        <v>136.80000000000001</v>
      </c>
      <c r="P1923" s="10">
        <f t="shared" ref="P1923:P1986" si="271">IFERROR(E1923/L1923,0)</f>
        <v>54</v>
      </c>
      <c r="Q1923" t="s">
        <v>8326</v>
      </c>
      <c r="R1923" t="s">
        <v>8330</v>
      </c>
      <c r="S1923" s="8">
        <f t="shared" ref="S1923:S1986" si="272">(((J1923/60)/60)/24)+DATE(1970,1,1)</f>
        <v>41074.221562500003</v>
      </c>
      <c r="T1923" s="8" t="str">
        <f t="shared" ref="T1923:T1986" si="273">TEXT(S1923,"MMM")</f>
        <v>Jun</v>
      </c>
      <c r="U1923" s="8" t="str">
        <f t="shared" ref="U1923:U1986" si="274">TEXT(S1923,"YYYY")</f>
        <v>2012</v>
      </c>
      <c r="V1923" s="8">
        <f t="shared" ref="V1923:V1986" si="275">(((I1923/60)/60)/24)+DATE(1970,1,1)</f>
        <v>41104.221562500003</v>
      </c>
      <c r="W1923" s="8" t="str">
        <f t="shared" ref="W1923:W1986" si="276">TEXT(V1923,"MMM")</f>
        <v>Jul</v>
      </c>
      <c r="X1923" s="8" t="str">
        <f t="shared" ref="X1923:X1986" si="277">TEXT(V1923,"YYYY")</f>
        <v>2012</v>
      </c>
      <c r="Y1923" s="7">
        <f t="shared" ref="Y1923:Y1986" si="278">DAY(V1923-S1923)</f>
        <v>30</v>
      </c>
    </row>
    <row r="1924" spans="1:25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6">
        <f t="shared" si="270"/>
        <v>115.55</v>
      </c>
      <c r="P1924" s="10">
        <f t="shared" si="271"/>
        <v>36.109375</v>
      </c>
      <c r="Q1924" t="s">
        <v>8326</v>
      </c>
      <c r="R1924" t="s">
        <v>8330</v>
      </c>
      <c r="S1924" s="8">
        <f t="shared" si="272"/>
        <v>41590.255868055552</v>
      </c>
      <c r="T1924" s="8" t="str">
        <f t="shared" si="273"/>
        <v>Nov</v>
      </c>
      <c r="U1924" s="8" t="str">
        <f t="shared" si="274"/>
        <v>2013</v>
      </c>
      <c r="V1924" s="8">
        <f t="shared" si="275"/>
        <v>41620.255868055552</v>
      </c>
      <c r="W1924" s="8" t="str">
        <f t="shared" si="276"/>
        <v>Dec</v>
      </c>
      <c r="X1924" s="8" t="str">
        <f t="shared" si="277"/>
        <v>2013</v>
      </c>
      <c r="Y1924" s="7">
        <f t="shared" si="278"/>
        <v>30</v>
      </c>
    </row>
    <row r="1925" spans="1:25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6">
        <f t="shared" si="270"/>
        <v>240.79999999999998</v>
      </c>
      <c r="P1925" s="10">
        <f t="shared" si="271"/>
        <v>23.153846153846153</v>
      </c>
      <c r="Q1925" t="s">
        <v>8326</v>
      </c>
      <c r="R1925" t="s">
        <v>8330</v>
      </c>
      <c r="S1925" s="8">
        <f t="shared" si="272"/>
        <v>40772.848749999997</v>
      </c>
      <c r="T1925" s="8" t="str">
        <f t="shared" si="273"/>
        <v>Aug</v>
      </c>
      <c r="U1925" s="8" t="str">
        <f t="shared" si="274"/>
        <v>2011</v>
      </c>
      <c r="V1925" s="8">
        <f t="shared" si="275"/>
        <v>40813.207638888889</v>
      </c>
      <c r="W1925" s="8" t="str">
        <f t="shared" si="276"/>
        <v>Sep</v>
      </c>
      <c r="X1925" s="8" t="str">
        <f t="shared" si="277"/>
        <v>2011</v>
      </c>
      <c r="Y1925" s="7">
        <f t="shared" si="278"/>
        <v>9</v>
      </c>
    </row>
    <row r="1926" spans="1:25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6">
        <f t="shared" si="270"/>
        <v>114.39999999999999</v>
      </c>
      <c r="P1926" s="10">
        <f t="shared" si="271"/>
        <v>104</v>
      </c>
      <c r="Q1926" t="s">
        <v>8326</v>
      </c>
      <c r="R1926" t="s">
        <v>8330</v>
      </c>
      <c r="S1926" s="8">
        <f t="shared" si="272"/>
        <v>41626.761053240742</v>
      </c>
      <c r="T1926" s="8" t="str">
        <f t="shared" si="273"/>
        <v>Dec</v>
      </c>
      <c r="U1926" s="8" t="str">
        <f t="shared" si="274"/>
        <v>2013</v>
      </c>
      <c r="V1926" s="8">
        <f t="shared" si="275"/>
        <v>41654.814583333333</v>
      </c>
      <c r="W1926" s="8" t="str">
        <f t="shared" si="276"/>
        <v>Jan</v>
      </c>
      <c r="X1926" s="8" t="str">
        <f t="shared" si="277"/>
        <v>2014</v>
      </c>
      <c r="Y1926" s="7">
        <f t="shared" si="278"/>
        <v>28</v>
      </c>
    </row>
    <row r="1927" spans="1:25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6">
        <f t="shared" si="270"/>
        <v>110.33333333333333</v>
      </c>
      <c r="P1927" s="10">
        <f t="shared" si="271"/>
        <v>31.826923076923077</v>
      </c>
      <c r="Q1927" t="s">
        <v>8326</v>
      </c>
      <c r="R1927" t="s">
        <v>8330</v>
      </c>
      <c r="S1927" s="8">
        <f t="shared" si="272"/>
        <v>41535.90148148148</v>
      </c>
      <c r="T1927" s="8" t="str">
        <f t="shared" si="273"/>
        <v>Sep</v>
      </c>
      <c r="U1927" s="8" t="str">
        <f t="shared" si="274"/>
        <v>2013</v>
      </c>
      <c r="V1927" s="8">
        <f t="shared" si="275"/>
        <v>41558</v>
      </c>
      <c r="W1927" s="8" t="str">
        <f t="shared" si="276"/>
        <v>Oct</v>
      </c>
      <c r="X1927" s="8" t="str">
        <f t="shared" si="277"/>
        <v>2013</v>
      </c>
      <c r="Y1927" s="7">
        <f t="shared" si="278"/>
        <v>22</v>
      </c>
    </row>
    <row r="1928" spans="1:25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6">
        <f t="shared" si="270"/>
        <v>195.37933333333334</v>
      </c>
      <c r="P1928" s="10">
        <f t="shared" si="271"/>
        <v>27.3896261682243</v>
      </c>
      <c r="Q1928" t="s">
        <v>8326</v>
      </c>
      <c r="R1928" t="s">
        <v>8330</v>
      </c>
      <c r="S1928" s="8">
        <f t="shared" si="272"/>
        <v>40456.954351851848</v>
      </c>
      <c r="T1928" s="8" t="str">
        <f t="shared" si="273"/>
        <v>Oct</v>
      </c>
      <c r="U1928" s="8" t="str">
        <f t="shared" si="274"/>
        <v>2010</v>
      </c>
      <c r="V1928" s="8">
        <f t="shared" si="275"/>
        <v>40484.018055555556</v>
      </c>
      <c r="W1928" s="8" t="str">
        <f t="shared" si="276"/>
        <v>Nov</v>
      </c>
      <c r="X1928" s="8" t="str">
        <f t="shared" si="277"/>
        <v>2010</v>
      </c>
      <c r="Y1928" s="7">
        <f t="shared" si="278"/>
        <v>27</v>
      </c>
    </row>
    <row r="1929" spans="1:25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6">
        <f t="shared" si="270"/>
        <v>103.33333333333334</v>
      </c>
      <c r="P1929" s="10">
        <f t="shared" si="271"/>
        <v>56.363636363636367</v>
      </c>
      <c r="Q1929" t="s">
        <v>8326</v>
      </c>
      <c r="R1929" t="s">
        <v>8330</v>
      </c>
      <c r="S1929" s="8">
        <f t="shared" si="272"/>
        <v>40960.861562500002</v>
      </c>
      <c r="T1929" s="8" t="str">
        <f t="shared" si="273"/>
        <v>Feb</v>
      </c>
      <c r="U1929" s="8" t="str">
        <f t="shared" si="274"/>
        <v>2012</v>
      </c>
      <c r="V1929" s="8">
        <f t="shared" si="275"/>
        <v>40976.207638888889</v>
      </c>
      <c r="W1929" s="8" t="str">
        <f t="shared" si="276"/>
        <v>Mar</v>
      </c>
      <c r="X1929" s="8" t="str">
        <f t="shared" si="277"/>
        <v>2012</v>
      </c>
      <c r="Y1929" s="7">
        <f t="shared" si="278"/>
        <v>15</v>
      </c>
    </row>
    <row r="1930" spans="1:25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6">
        <f t="shared" si="270"/>
        <v>103.1372549019608</v>
      </c>
      <c r="P1930" s="10">
        <f t="shared" si="271"/>
        <v>77.352941176470594</v>
      </c>
      <c r="Q1930" t="s">
        <v>8326</v>
      </c>
      <c r="R1930" t="s">
        <v>8330</v>
      </c>
      <c r="S1930" s="8">
        <f t="shared" si="272"/>
        <v>41371.648078703707</v>
      </c>
      <c r="T1930" s="8" t="str">
        <f t="shared" si="273"/>
        <v>Apr</v>
      </c>
      <c r="U1930" s="8" t="str">
        <f t="shared" si="274"/>
        <v>2013</v>
      </c>
      <c r="V1930" s="8">
        <f t="shared" si="275"/>
        <v>41401.648078703707</v>
      </c>
      <c r="W1930" s="8" t="str">
        <f t="shared" si="276"/>
        <v>May</v>
      </c>
      <c r="X1930" s="8" t="str">
        <f t="shared" si="277"/>
        <v>2013</v>
      </c>
      <c r="Y1930" s="7">
        <f t="shared" si="278"/>
        <v>30</v>
      </c>
    </row>
    <row r="1931" spans="1:25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6">
        <f t="shared" si="270"/>
        <v>100.3125</v>
      </c>
      <c r="P1931" s="10">
        <f t="shared" si="271"/>
        <v>42.8</v>
      </c>
      <c r="Q1931" t="s">
        <v>8326</v>
      </c>
      <c r="R1931" t="s">
        <v>8330</v>
      </c>
      <c r="S1931" s="8">
        <f t="shared" si="272"/>
        <v>40687.021597222221</v>
      </c>
      <c r="T1931" s="8" t="str">
        <f t="shared" si="273"/>
        <v>May</v>
      </c>
      <c r="U1931" s="8" t="str">
        <f t="shared" si="274"/>
        <v>2011</v>
      </c>
      <c r="V1931" s="8">
        <f t="shared" si="275"/>
        <v>40729.021597222221</v>
      </c>
      <c r="W1931" s="8" t="str">
        <f t="shared" si="276"/>
        <v>Jul</v>
      </c>
      <c r="X1931" s="8" t="str">
        <f t="shared" si="277"/>
        <v>2011</v>
      </c>
      <c r="Y1931" s="7">
        <f t="shared" si="278"/>
        <v>11</v>
      </c>
    </row>
    <row r="1932" spans="1:25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6">
        <f t="shared" si="270"/>
        <v>127</v>
      </c>
      <c r="P1932" s="10">
        <f t="shared" si="271"/>
        <v>48.846153846153847</v>
      </c>
      <c r="Q1932" t="s">
        <v>8326</v>
      </c>
      <c r="R1932" t="s">
        <v>8330</v>
      </c>
      <c r="S1932" s="8">
        <f t="shared" si="272"/>
        <v>41402.558819444443</v>
      </c>
      <c r="T1932" s="8" t="str">
        <f t="shared" si="273"/>
        <v>May</v>
      </c>
      <c r="U1932" s="8" t="str">
        <f t="shared" si="274"/>
        <v>2013</v>
      </c>
      <c r="V1932" s="8">
        <f t="shared" si="275"/>
        <v>41462.558819444443</v>
      </c>
      <c r="W1932" s="8" t="str">
        <f t="shared" si="276"/>
        <v>Jul</v>
      </c>
      <c r="X1932" s="8" t="str">
        <f t="shared" si="277"/>
        <v>2013</v>
      </c>
      <c r="Y1932" s="7">
        <f t="shared" si="278"/>
        <v>29</v>
      </c>
    </row>
    <row r="1933" spans="1:25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6">
        <f t="shared" si="270"/>
        <v>120.601</v>
      </c>
      <c r="P1933" s="10">
        <f t="shared" si="271"/>
        <v>48.240400000000001</v>
      </c>
      <c r="Q1933" t="s">
        <v>8326</v>
      </c>
      <c r="R1933" t="s">
        <v>8330</v>
      </c>
      <c r="S1933" s="8">
        <f t="shared" si="272"/>
        <v>41037.892465277779</v>
      </c>
      <c r="T1933" s="8" t="str">
        <f t="shared" si="273"/>
        <v>May</v>
      </c>
      <c r="U1933" s="8" t="str">
        <f t="shared" si="274"/>
        <v>2012</v>
      </c>
      <c r="V1933" s="8">
        <f t="shared" si="275"/>
        <v>41051.145833333336</v>
      </c>
      <c r="W1933" s="8" t="str">
        <f t="shared" si="276"/>
        <v>May</v>
      </c>
      <c r="X1933" s="8" t="str">
        <f t="shared" si="277"/>
        <v>2012</v>
      </c>
      <c r="Y1933" s="7">
        <f t="shared" si="278"/>
        <v>13</v>
      </c>
    </row>
    <row r="1934" spans="1:25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6">
        <f t="shared" si="270"/>
        <v>106.99047619047619</v>
      </c>
      <c r="P1934" s="10">
        <f t="shared" si="271"/>
        <v>70.212500000000006</v>
      </c>
      <c r="Q1934" t="s">
        <v>8326</v>
      </c>
      <c r="R1934" t="s">
        <v>8330</v>
      </c>
      <c r="S1934" s="8">
        <f t="shared" si="272"/>
        <v>40911.809872685182</v>
      </c>
      <c r="T1934" s="8" t="str">
        <f t="shared" si="273"/>
        <v>Jan</v>
      </c>
      <c r="U1934" s="8" t="str">
        <f t="shared" si="274"/>
        <v>2012</v>
      </c>
      <c r="V1934" s="8">
        <f t="shared" si="275"/>
        <v>40932.809872685182</v>
      </c>
      <c r="W1934" s="8" t="str">
        <f t="shared" si="276"/>
        <v>Jan</v>
      </c>
      <c r="X1934" s="8" t="str">
        <f t="shared" si="277"/>
        <v>2012</v>
      </c>
      <c r="Y1934" s="7">
        <f t="shared" si="278"/>
        <v>21</v>
      </c>
    </row>
    <row r="1935" spans="1:25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6">
        <f t="shared" si="270"/>
        <v>172.43333333333334</v>
      </c>
      <c r="P1935" s="10">
        <f t="shared" si="271"/>
        <v>94.054545454545448</v>
      </c>
      <c r="Q1935" t="s">
        <v>8326</v>
      </c>
      <c r="R1935" t="s">
        <v>8330</v>
      </c>
      <c r="S1935" s="8">
        <f t="shared" si="272"/>
        <v>41879.130868055552</v>
      </c>
      <c r="T1935" s="8" t="str">
        <f t="shared" si="273"/>
        <v>Aug</v>
      </c>
      <c r="U1935" s="8" t="str">
        <f t="shared" si="274"/>
        <v>2014</v>
      </c>
      <c r="V1935" s="8">
        <f t="shared" si="275"/>
        <v>41909.130868055552</v>
      </c>
      <c r="W1935" s="8" t="str">
        <f t="shared" si="276"/>
        <v>Sep</v>
      </c>
      <c r="X1935" s="8" t="str">
        <f t="shared" si="277"/>
        <v>2014</v>
      </c>
      <c r="Y1935" s="7">
        <f t="shared" si="278"/>
        <v>30</v>
      </c>
    </row>
    <row r="1936" spans="1:25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6">
        <f t="shared" si="270"/>
        <v>123.61999999999999</v>
      </c>
      <c r="P1936" s="10">
        <f t="shared" si="271"/>
        <v>80.272727272727266</v>
      </c>
      <c r="Q1936" t="s">
        <v>8326</v>
      </c>
      <c r="R1936" t="s">
        <v>8330</v>
      </c>
      <c r="S1936" s="8">
        <f t="shared" si="272"/>
        <v>40865.867141203707</v>
      </c>
      <c r="T1936" s="8" t="str">
        <f t="shared" si="273"/>
        <v>Nov</v>
      </c>
      <c r="U1936" s="8" t="str">
        <f t="shared" si="274"/>
        <v>2011</v>
      </c>
      <c r="V1936" s="8">
        <f t="shared" si="275"/>
        <v>40902.208333333336</v>
      </c>
      <c r="W1936" s="8" t="str">
        <f t="shared" si="276"/>
        <v>Dec</v>
      </c>
      <c r="X1936" s="8" t="str">
        <f t="shared" si="277"/>
        <v>2011</v>
      </c>
      <c r="Y1936" s="7">
        <f t="shared" si="278"/>
        <v>5</v>
      </c>
    </row>
    <row r="1937" spans="1:25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6">
        <f t="shared" si="270"/>
        <v>108.4</v>
      </c>
      <c r="P1937" s="10">
        <f t="shared" si="271"/>
        <v>54.2</v>
      </c>
      <c r="Q1937" t="s">
        <v>8326</v>
      </c>
      <c r="R1937" t="s">
        <v>8330</v>
      </c>
      <c r="S1937" s="8">
        <f t="shared" si="272"/>
        <v>41773.932534722226</v>
      </c>
      <c r="T1937" s="8" t="str">
        <f t="shared" si="273"/>
        <v>May</v>
      </c>
      <c r="U1937" s="8" t="str">
        <f t="shared" si="274"/>
        <v>2014</v>
      </c>
      <c r="V1937" s="8">
        <f t="shared" si="275"/>
        <v>41811.207638888889</v>
      </c>
      <c r="W1937" s="8" t="str">
        <f t="shared" si="276"/>
        <v>Jun</v>
      </c>
      <c r="X1937" s="8" t="str">
        <f t="shared" si="277"/>
        <v>2014</v>
      </c>
      <c r="Y1937" s="7">
        <f t="shared" si="278"/>
        <v>6</v>
      </c>
    </row>
    <row r="1938" spans="1:25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6">
        <f t="shared" si="270"/>
        <v>116.52013333333333</v>
      </c>
      <c r="P1938" s="10">
        <f t="shared" si="271"/>
        <v>60.26903448275862</v>
      </c>
      <c r="Q1938" t="s">
        <v>8326</v>
      </c>
      <c r="R1938" t="s">
        <v>8330</v>
      </c>
      <c r="S1938" s="8">
        <f t="shared" si="272"/>
        <v>40852.889699074076</v>
      </c>
      <c r="T1938" s="8" t="str">
        <f t="shared" si="273"/>
        <v>Nov</v>
      </c>
      <c r="U1938" s="8" t="str">
        <f t="shared" si="274"/>
        <v>2011</v>
      </c>
      <c r="V1938" s="8">
        <f t="shared" si="275"/>
        <v>40883.249305555553</v>
      </c>
      <c r="W1938" s="8" t="str">
        <f t="shared" si="276"/>
        <v>Dec</v>
      </c>
      <c r="X1938" s="8" t="str">
        <f t="shared" si="277"/>
        <v>2011</v>
      </c>
      <c r="Y1938" s="7">
        <f t="shared" si="278"/>
        <v>30</v>
      </c>
    </row>
    <row r="1939" spans="1:25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6">
        <f t="shared" si="270"/>
        <v>187.245</v>
      </c>
      <c r="P1939" s="10">
        <f t="shared" si="271"/>
        <v>38.740344827586206</v>
      </c>
      <c r="Q1939" t="s">
        <v>8326</v>
      </c>
      <c r="R1939" t="s">
        <v>8330</v>
      </c>
      <c r="S1939" s="8">
        <f t="shared" si="272"/>
        <v>41059.118993055556</v>
      </c>
      <c r="T1939" s="8" t="str">
        <f t="shared" si="273"/>
        <v>May</v>
      </c>
      <c r="U1939" s="8" t="str">
        <f t="shared" si="274"/>
        <v>2012</v>
      </c>
      <c r="V1939" s="8">
        <f t="shared" si="275"/>
        <v>41075.165972222225</v>
      </c>
      <c r="W1939" s="8" t="str">
        <f t="shared" si="276"/>
        <v>Jun</v>
      </c>
      <c r="X1939" s="8" t="str">
        <f t="shared" si="277"/>
        <v>2012</v>
      </c>
      <c r="Y1939" s="7">
        <f t="shared" si="278"/>
        <v>16</v>
      </c>
    </row>
    <row r="1940" spans="1:25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6">
        <f t="shared" si="270"/>
        <v>115.93333333333334</v>
      </c>
      <c r="P1940" s="10">
        <f t="shared" si="271"/>
        <v>152.54385964912279</v>
      </c>
      <c r="Q1940" t="s">
        <v>8326</v>
      </c>
      <c r="R1940" t="s">
        <v>8330</v>
      </c>
      <c r="S1940" s="8">
        <f t="shared" si="272"/>
        <v>41426.259618055556</v>
      </c>
      <c r="T1940" s="8" t="str">
        <f t="shared" si="273"/>
        <v>Jun</v>
      </c>
      <c r="U1940" s="8" t="str">
        <f t="shared" si="274"/>
        <v>2013</v>
      </c>
      <c r="V1940" s="8">
        <f t="shared" si="275"/>
        <v>41457.208333333336</v>
      </c>
      <c r="W1940" s="8" t="str">
        <f t="shared" si="276"/>
        <v>Jul</v>
      </c>
      <c r="X1940" s="8" t="str">
        <f t="shared" si="277"/>
        <v>2013</v>
      </c>
      <c r="Y1940" s="7">
        <f t="shared" si="278"/>
        <v>30</v>
      </c>
    </row>
    <row r="1941" spans="1:25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6">
        <f t="shared" si="270"/>
        <v>110.7</v>
      </c>
      <c r="P1941" s="10">
        <f t="shared" si="271"/>
        <v>115.3125</v>
      </c>
      <c r="Q1941" t="s">
        <v>8326</v>
      </c>
      <c r="R1941" t="s">
        <v>8330</v>
      </c>
      <c r="S1941" s="8">
        <f t="shared" si="272"/>
        <v>41313.985046296293</v>
      </c>
      <c r="T1941" s="8" t="str">
        <f t="shared" si="273"/>
        <v>Feb</v>
      </c>
      <c r="U1941" s="8" t="str">
        <f t="shared" si="274"/>
        <v>2013</v>
      </c>
      <c r="V1941" s="8">
        <f t="shared" si="275"/>
        <v>41343.943379629629</v>
      </c>
      <c r="W1941" s="8" t="str">
        <f t="shared" si="276"/>
        <v>Mar</v>
      </c>
      <c r="X1941" s="8" t="str">
        <f t="shared" si="277"/>
        <v>2013</v>
      </c>
      <c r="Y1941" s="7">
        <f t="shared" si="278"/>
        <v>29</v>
      </c>
    </row>
    <row r="1942" spans="1:25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6">
        <f t="shared" si="270"/>
        <v>170.92307692307693</v>
      </c>
      <c r="P1942" s="10">
        <f t="shared" si="271"/>
        <v>35.838709677419352</v>
      </c>
      <c r="Q1942" t="s">
        <v>8326</v>
      </c>
      <c r="R1942" t="s">
        <v>8330</v>
      </c>
      <c r="S1942" s="8">
        <f t="shared" si="272"/>
        <v>40670.507326388892</v>
      </c>
      <c r="T1942" s="8" t="str">
        <f t="shared" si="273"/>
        <v>May</v>
      </c>
      <c r="U1942" s="8" t="str">
        <f t="shared" si="274"/>
        <v>2011</v>
      </c>
      <c r="V1942" s="8">
        <f t="shared" si="275"/>
        <v>40709.165972222225</v>
      </c>
      <c r="W1942" s="8" t="str">
        <f t="shared" si="276"/>
        <v>Jun</v>
      </c>
      <c r="X1942" s="8" t="str">
        <f t="shared" si="277"/>
        <v>2011</v>
      </c>
      <c r="Y1942" s="7">
        <f t="shared" si="278"/>
        <v>7</v>
      </c>
    </row>
    <row r="1943" spans="1:25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6">
        <f t="shared" si="270"/>
        <v>126.11835600000001</v>
      </c>
      <c r="P1943" s="10">
        <f t="shared" si="271"/>
        <v>64.570118779438872</v>
      </c>
      <c r="Q1943" t="s">
        <v>8320</v>
      </c>
      <c r="R1943" t="s">
        <v>8350</v>
      </c>
      <c r="S1943" s="8">
        <f t="shared" si="272"/>
        <v>41744.290868055556</v>
      </c>
      <c r="T1943" s="8" t="str">
        <f t="shared" si="273"/>
        <v>Apr</v>
      </c>
      <c r="U1943" s="8" t="str">
        <f t="shared" si="274"/>
        <v>2014</v>
      </c>
      <c r="V1943" s="8">
        <f t="shared" si="275"/>
        <v>41774.290868055556</v>
      </c>
      <c r="W1943" s="8" t="str">
        <f t="shared" si="276"/>
        <v>May</v>
      </c>
      <c r="X1943" s="8" t="str">
        <f t="shared" si="277"/>
        <v>2014</v>
      </c>
      <c r="Y1943" s="7">
        <f t="shared" si="278"/>
        <v>30</v>
      </c>
    </row>
    <row r="1944" spans="1:25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6">
        <f t="shared" si="270"/>
        <v>138.44033333333334</v>
      </c>
      <c r="P1944" s="10">
        <f t="shared" si="271"/>
        <v>87.436000000000007</v>
      </c>
      <c r="Q1944" t="s">
        <v>8320</v>
      </c>
      <c r="R1944" t="s">
        <v>8350</v>
      </c>
      <c r="S1944" s="8">
        <f t="shared" si="272"/>
        <v>40638.828009259261</v>
      </c>
      <c r="T1944" s="8" t="str">
        <f t="shared" si="273"/>
        <v>Apr</v>
      </c>
      <c r="U1944" s="8" t="str">
        <f t="shared" si="274"/>
        <v>2011</v>
      </c>
      <c r="V1944" s="8">
        <f t="shared" si="275"/>
        <v>40728.828009259261</v>
      </c>
      <c r="W1944" s="8" t="str">
        <f t="shared" si="276"/>
        <v>Jul</v>
      </c>
      <c r="X1944" s="8" t="str">
        <f t="shared" si="277"/>
        <v>2011</v>
      </c>
      <c r="Y1944" s="7">
        <f t="shared" si="278"/>
        <v>30</v>
      </c>
    </row>
    <row r="1945" spans="1:25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6">
        <f t="shared" si="270"/>
        <v>1705.2499999999998</v>
      </c>
      <c r="P1945" s="10">
        <f t="shared" si="271"/>
        <v>68.815577078288939</v>
      </c>
      <c r="Q1945" t="s">
        <v>8320</v>
      </c>
      <c r="R1945" t="s">
        <v>8350</v>
      </c>
      <c r="S1945" s="8">
        <f t="shared" si="272"/>
        <v>42548.269861111112</v>
      </c>
      <c r="T1945" s="8" t="str">
        <f t="shared" si="273"/>
        <v>Jun</v>
      </c>
      <c r="U1945" s="8" t="str">
        <f t="shared" si="274"/>
        <v>2016</v>
      </c>
      <c r="V1945" s="8">
        <f t="shared" si="275"/>
        <v>42593.269861111112</v>
      </c>
      <c r="W1945" s="8" t="str">
        <f t="shared" si="276"/>
        <v>Aug</v>
      </c>
      <c r="X1945" s="8" t="str">
        <f t="shared" si="277"/>
        <v>2016</v>
      </c>
      <c r="Y1945" s="7">
        <f t="shared" si="278"/>
        <v>14</v>
      </c>
    </row>
    <row r="1946" spans="1:25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6">
        <f t="shared" si="270"/>
        <v>788.05550000000005</v>
      </c>
      <c r="P1946" s="10">
        <f t="shared" si="271"/>
        <v>176.200223588597</v>
      </c>
      <c r="Q1946" t="s">
        <v>8320</v>
      </c>
      <c r="R1946" t="s">
        <v>8350</v>
      </c>
      <c r="S1946" s="8">
        <f t="shared" si="272"/>
        <v>41730.584374999999</v>
      </c>
      <c r="T1946" s="8" t="str">
        <f t="shared" si="273"/>
        <v>Apr</v>
      </c>
      <c r="U1946" s="8" t="str">
        <f t="shared" si="274"/>
        <v>2014</v>
      </c>
      <c r="V1946" s="8">
        <f t="shared" si="275"/>
        <v>41760.584374999999</v>
      </c>
      <c r="W1946" s="8" t="str">
        <f t="shared" si="276"/>
        <v>May</v>
      </c>
      <c r="X1946" s="8" t="str">
        <f t="shared" si="277"/>
        <v>2014</v>
      </c>
      <c r="Y1946" s="7">
        <f t="shared" si="278"/>
        <v>30</v>
      </c>
    </row>
    <row r="1947" spans="1:25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6">
        <f t="shared" si="270"/>
        <v>348.01799999999997</v>
      </c>
      <c r="P1947" s="10">
        <f t="shared" si="271"/>
        <v>511.79117647058825</v>
      </c>
      <c r="Q1947" t="s">
        <v>8320</v>
      </c>
      <c r="R1947" t="s">
        <v>8350</v>
      </c>
      <c r="S1947" s="8">
        <f t="shared" si="272"/>
        <v>42157.251828703709</v>
      </c>
      <c r="T1947" s="8" t="str">
        <f t="shared" si="273"/>
        <v>Jun</v>
      </c>
      <c r="U1947" s="8" t="str">
        <f t="shared" si="274"/>
        <v>2015</v>
      </c>
      <c r="V1947" s="8">
        <f t="shared" si="275"/>
        <v>42197.251828703709</v>
      </c>
      <c r="W1947" s="8" t="str">
        <f t="shared" si="276"/>
        <v>Jul</v>
      </c>
      <c r="X1947" s="8" t="str">
        <f t="shared" si="277"/>
        <v>2015</v>
      </c>
      <c r="Y1947" s="7">
        <f t="shared" si="278"/>
        <v>9</v>
      </c>
    </row>
    <row r="1948" spans="1:25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6">
        <f t="shared" si="270"/>
        <v>149.74666666666667</v>
      </c>
      <c r="P1948" s="10">
        <f t="shared" si="271"/>
        <v>160.44285714285715</v>
      </c>
      <c r="Q1948" t="s">
        <v>8320</v>
      </c>
      <c r="R1948" t="s">
        <v>8350</v>
      </c>
      <c r="S1948" s="8">
        <f t="shared" si="272"/>
        <v>41689.150011574071</v>
      </c>
      <c r="T1948" s="8" t="str">
        <f t="shared" si="273"/>
        <v>Feb</v>
      </c>
      <c r="U1948" s="8" t="str">
        <f t="shared" si="274"/>
        <v>2014</v>
      </c>
      <c r="V1948" s="8">
        <f t="shared" si="275"/>
        <v>41749.108344907407</v>
      </c>
      <c r="W1948" s="8" t="str">
        <f t="shared" si="276"/>
        <v>Apr</v>
      </c>
      <c r="X1948" s="8" t="str">
        <f t="shared" si="277"/>
        <v>2014</v>
      </c>
      <c r="Y1948" s="7">
        <f t="shared" si="278"/>
        <v>28</v>
      </c>
    </row>
    <row r="1949" spans="1:25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6">
        <f t="shared" si="270"/>
        <v>100.63375000000001</v>
      </c>
      <c r="P1949" s="10">
        <f t="shared" si="271"/>
        <v>35.003043478260871</v>
      </c>
      <c r="Q1949" t="s">
        <v>8320</v>
      </c>
      <c r="R1949" t="s">
        <v>8350</v>
      </c>
      <c r="S1949" s="8">
        <f t="shared" si="272"/>
        <v>40102.918055555558</v>
      </c>
      <c r="T1949" s="8" t="str">
        <f t="shared" si="273"/>
        <v>Oct</v>
      </c>
      <c r="U1949" s="8" t="str">
        <f t="shared" si="274"/>
        <v>2009</v>
      </c>
      <c r="V1949" s="8">
        <f t="shared" si="275"/>
        <v>40140.249305555553</v>
      </c>
      <c r="W1949" s="8" t="str">
        <f t="shared" si="276"/>
        <v>Nov</v>
      </c>
      <c r="X1949" s="8" t="str">
        <f t="shared" si="277"/>
        <v>2009</v>
      </c>
      <c r="Y1949" s="7">
        <f t="shared" si="278"/>
        <v>6</v>
      </c>
    </row>
    <row r="1950" spans="1:25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6">
        <f t="shared" si="270"/>
        <v>800.21100000000001</v>
      </c>
      <c r="P1950" s="10">
        <f t="shared" si="271"/>
        <v>188.50671378091872</v>
      </c>
      <c r="Q1950" t="s">
        <v>8320</v>
      </c>
      <c r="R1950" t="s">
        <v>8350</v>
      </c>
      <c r="S1950" s="8">
        <f t="shared" si="272"/>
        <v>42473.604270833333</v>
      </c>
      <c r="T1950" s="8" t="str">
        <f t="shared" si="273"/>
        <v>Apr</v>
      </c>
      <c r="U1950" s="8" t="str">
        <f t="shared" si="274"/>
        <v>2016</v>
      </c>
      <c r="V1950" s="8">
        <f t="shared" si="275"/>
        <v>42527.709722222222</v>
      </c>
      <c r="W1950" s="8" t="str">
        <f t="shared" si="276"/>
        <v>Jun</v>
      </c>
      <c r="X1950" s="8" t="str">
        <f t="shared" si="277"/>
        <v>2016</v>
      </c>
      <c r="Y1950" s="7">
        <f t="shared" si="278"/>
        <v>23</v>
      </c>
    </row>
    <row r="1951" spans="1:25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6">
        <f t="shared" si="270"/>
        <v>106.00260000000002</v>
      </c>
      <c r="P1951" s="10">
        <f t="shared" si="271"/>
        <v>56.204984093319197</v>
      </c>
      <c r="Q1951" t="s">
        <v>8320</v>
      </c>
      <c r="R1951" t="s">
        <v>8350</v>
      </c>
      <c r="S1951" s="8">
        <f t="shared" si="272"/>
        <v>41800.423043981478</v>
      </c>
      <c r="T1951" s="8" t="str">
        <f t="shared" si="273"/>
        <v>Jun</v>
      </c>
      <c r="U1951" s="8" t="str">
        <f t="shared" si="274"/>
        <v>2014</v>
      </c>
      <c r="V1951" s="8">
        <f t="shared" si="275"/>
        <v>41830.423043981478</v>
      </c>
      <c r="W1951" s="8" t="str">
        <f t="shared" si="276"/>
        <v>Jul</v>
      </c>
      <c r="X1951" s="8" t="str">
        <f t="shared" si="277"/>
        <v>2014</v>
      </c>
      <c r="Y1951" s="7">
        <f t="shared" si="278"/>
        <v>30</v>
      </c>
    </row>
    <row r="1952" spans="1:25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6">
        <f t="shared" si="270"/>
        <v>200.51866666666669</v>
      </c>
      <c r="P1952" s="10">
        <f t="shared" si="271"/>
        <v>51.3054157782516</v>
      </c>
      <c r="Q1952" t="s">
        <v>8320</v>
      </c>
      <c r="R1952" t="s">
        <v>8350</v>
      </c>
      <c r="S1952" s="8">
        <f t="shared" si="272"/>
        <v>40624.181400462963</v>
      </c>
      <c r="T1952" s="8" t="str">
        <f t="shared" si="273"/>
        <v>Mar</v>
      </c>
      <c r="U1952" s="8" t="str">
        <f t="shared" si="274"/>
        <v>2011</v>
      </c>
      <c r="V1952" s="8">
        <f t="shared" si="275"/>
        <v>40655.181400462963</v>
      </c>
      <c r="W1952" s="8" t="str">
        <f t="shared" si="276"/>
        <v>Apr</v>
      </c>
      <c r="X1952" s="8" t="str">
        <f t="shared" si="277"/>
        <v>2011</v>
      </c>
      <c r="Y1952" s="7">
        <f t="shared" si="278"/>
        <v>31</v>
      </c>
    </row>
    <row r="1953" spans="1:25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6">
        <f t="shared" si="270"/>
        <v>212.44399999999999</v>
      </c>
      <c r="P1953" s="10">
        <f t="shared" si="271"/>
        <v>127.36450839328538</v>
      </c>
      <c r="Q1953" t="s">
        <v>8320</v>
      </c>
      <c r="R1953" t="s">
        <v>8350</v>
      </c>
      <c r="S1953" s="8">
        <f t="shared" si="272"/>
        <v>42651.420567129629</v>
      </c>
      <c r="T1953" s="8" t="str">
        <f t="shared" si="273"/>
        <v>Oct</v>
      </c>
      <c r="U1953" s="8" t="str">
        <f t="shared" si="274"/>
        <v>2016</v>
      </c>
      <c r="V1953" s="8">
        <f t="shared" si="275"/>
        <v>42681.462233796294</v>
      </c>
      <c r="W1953" s="8" t="str">
        <f t="shared" si="276"/>
        <v>Nov</v>
      </c>
      <c r="X1953" s="8" t="str">
        <f t="shared" si="277"/>
        <v>2016</v>
      </c>
      <c r="Y1953" s="7">
        <f t="shared" si="278"/>
        <v>30</v>
      </c>
    </row>
    <row r="1954" spans="1:25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6">
        <f t="shared" si="270"/>
        <v>198.47237142857145</v>
      </c>
      <c r="P1954" s="10">
        <f t="shared" si="271"/>
        <v>101.85532258064516</v>
      </c>
      <c r="Q1954" t="s">
        <v>8320</v>
      </c>
      <c r="R1954" t="s">
        <v>8350</v>
      </c>
      <c r="S1954" s="8">
        <f t="shared" si="272"/>
        <v>41526.60665509259</v>
      </c>
      <c r="T1954" s="8" t="str">
        <f t="shared" si="273"/>
        <v>Sep</v>
      </c>
      <c r="U1954" s="8" t="str">
        <f t="shared" si="274"/>
        <v>2013</v>
      </c>
      <c r="V1954" s="8">
        <f t="shared" si="275"/>
        <v>41563.60665509259</v>
      </c>
      <c r="W1954" s="8" t="str">
        <f t="shared" si="276"/>
        <v>Oct</v>
      </c>
      <c r="X1954" s="8" t="str">
        <f t="shared" si="277"/>
        <v>2013</v>
      </c>
      <c r="Y1954" s="7">
        <f t="shared" si="278"/>
        <v>6</v>
      </c>
    </row>
    <row r="1955" spans="1:25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6">
        <f t="shared" si="270"/>
        <v>225.94666666666666</v>
      </c>
      <c r="P1955" s="10">
        <f t="shared" si="271"/>
        <v>230.55782312925169</v>
      </c>
      <c r="Q1955" t="s">
        <v>8320</v>
      </c>
      <c r="R1955" t="s">
        <v>8350</v>
      </c>
      <c r="S1955" s="8">
        <f t="shared" si="272"/>
        <v>40941.199826388889</v>
      </c>
      <c r="T1955" s="8" t="str">
        <f t="shared" si="273"/>
        <v>Feb</v>
      </c>
      <c r="U1955" s="8" t="str">
        <f t="shared" si="274"/>
        <v>2012</v>
      </c>
      <c r="V1955" s="8">
        <f t="shared" si="275"/>
        <v>40970.125</v>
      </c>
      <c r="W1955" s="8" t="str">
        <f t="shared" si="276"/>
        <v>Mar</v>
      </c>
      <c r="X1955" s="8" t="str">
        <f t="shared" si="277"/>
        <v>2012</v>
      </c>
      <c r="Y1955" s="7">
        <f t="shared" si="278"/>
        <v>28</v>
      </c>
    </row>
    <row r="1956" spans="1:25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6">
        <f t="shared" si="270"/>
        <v>698.94800000000009</v>
      </c>
      <c r="P1956" s="10">
        <f t="shared" si="271"/>
        <v>842.10602409638557</v>
      </c>
      <c r="Q1956" t="s">
        <v>8320</v>
      </c>
      <c r="R1956" t="s">
        <v>8350</v>
      </c>
      <c r="S1956" s="8">
        <f t="shared" si="272"/>
        <v>42394.580740740741</v>
      </c>
      <c r="T1956" s="8" t="str">
        <f t="shared" si="273"/>
        <v>Jan</v>
      </c>
      <c r="U1956" s="8" t="str">
        <f t="shared" si="274"/>
        <v>2016</v>
      </c>
      <c r="V1956" s="8">
        <f t="shared" si="275"/>
        <v>42441.208333333328</v>
      </c>
      <c r="W1956" s="8" t="str">
        <f t="shared" si="276"/>
        <v>Mar</v>
      </c>
      <c r="X1956" s="8" t="str">
        <f t="shared" si="277"/>
        <v>2016</v>
      </c>
      <c r="Y1956" s="7">
        <f t="shared" si="278"/>
        <v>15</v>
      </c>
    </row>
    <row r="1957" spans="1:25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6">
        <f t="shared" si="270"/>
        <v>398.59528571428569</v>
      </c>
      <c r="P1957" s="10">
        <f t="shared" si="271"/>
        <v>577.27593103448271</v>
      </c>
      <c r="Q1957" t="s">
        <v>8320</v>
      </c>
      <c r="R1957" t="s">
        <v>8350</v>
      </c>
      <c r="S1957" s="8">
        <f t="shared" si="272"/>
        <v>41020.271770833337</v>
      </c>
      <c r="T1957" s="8" t="str">
        <f t="shared" si="273"/>
        <v>Apr</v>
      </c>
      <c r="U1957" s="8" t="str">
        <f t="shared" si="274"/>
        <v>2012</v>
      </c>
      <c r="V1957" s="8">
        <f t="shared" si="275"/>
        <v>41052.791666666664</v>
      </c>
      <c r="W1957" s="8" t="str">
        <f t="shared" si="276"/>
        <v>May</v>
      </c>
      <c r="X1957" s="8" t="str">
        <f t="shared" si="277"/>
        <v>2012</v>
      </c>
      <c r="Y1957" s="7">
        <f t="shared" si="278"/>
        <v>1</v>
      </c>
    </row>
    <row r="1958" spans="1:25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6">
        <f t="shared" si="270"/>
        <v>294.0333333333333</v>
      </c>
      <c r="P1958" s="10">
        <f t="shared" si="271"/>
        <v>483.34246575342468</v>
      </c>
      <c r="Q1958" t="s">
        <v>8320</v>
      </c>
      <c r="R1958" t="s">
        <v>8350</v>
      </c>
      <c r="S1958" s="8">
        <f t="shared" si="272"/>
        <v>42067.923668981486</v>
      </c>
      <c r="T1958" s="8" t="str">
        <f t="shared" si="273"/>
        <v>Mar</v>
      </c>
      <c r="U1958" s="8" t="str">
        <f t="shared" si="274"/>
        <v>2015</v>
      </c>
      <c r="V1958" s="8">
        <f t="shared" si="275"/>
        <v>42112.882002314815</v>
      </c>
      <c r="W1958" s="8" t="str">
        <f t="shared" si="276"/>
        <v>Apr</v>
      </c>
      <c r="X1958" s="8" t="str">
        <f t="shared" si="277"/>
        <v>2015</v>
      </c>
      <c r="Y1958" s="7">
        <f t="shared" si="278"/>
        <v>13</v>
      </c>
    </row>
    <row r="1959" spans="1:25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6">
        <f t="shared" si="270"/>
        <v>167.50470000000001</v>
      </c>
      <c r="P1959" s="10">
        <f t="shared" si="271"/>
        <v>76.138500000000008</v>
      </c>
      <c r="Q1959" t="s">
        <v>8320</v>
      </c>
      <c r="R1959" t="s">
        <v>8350</v>
      </c>
      <c r="S1959" s="8">
        <f t="shared" si="272"/>
        <v>41179.098530092589</v>
      </c>
      <c r="T1959" s="8" t="str">
        <f t="shared" si="273"/>
        <v>Sep</v>
      </c>
      <c r="U1959" s="8" t="str">
        <f t="shared" si="274"/>
        <v>2012</v>
      </c>
      <c r="V1959" s="8">
        <f t="shared" si="275"/>
        <v>41209.098530092589</v>
      </c>
      <c r="W1959" s="8" t="str">
        <f t="shared" si="276"/>
        <v>Oct</v>
      </c>
      <c r="X1959" s="8" t="str">
        <f t="shared" si="277"/>
        <v>2012</v>
      </c>
      <c r="Y1959" s="7">
        <f t="shared" si="278"/>
        <v>30</v>
      </c>
    </row>
    <row r="1960" spans="1:25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6">
        <f t="shared" si="270"/>
        <v>1435.5717142857143</v>
      </c>
      <c r="P1960" s="10">
        <f t="shared" si="271"/>
        <v>74.107684365781708</v>
      </c>
      <c r="Q1960" t="s">
        <v>8320</v>
      </c>
      <c r="R1960" t="s">
        <v>8350</v>
      </c>
      <c r="S1960" s="8">
        <f t="shared" si="272"/>
        <v>41326.987974537034</v>
      </c>
      <c r="T1960" s="8" t="str">
        <f t="shared" si="273"/>
        <v>Feb</v>
      </c>
      <c r="U1960" s="8" t="str">
        <f t="shared" si="274"/>
        <v>2013</v>
      </c>
      <c r="V1960" s="8">
        <f t="shared" si="275"/>
        <v>41356.94630787037</v>
      </c>
      <c r="W1960" s="8" t="str">
        <f t="shared" si="276"/>
        <v>Mar</v>
      </c>
      <c r="X1960" s="8" t="str">
        <f t="shared" si="277"/>
        <v>2013</v>
      </c>
      <c r="Y1960" s="7">
        <f t="shared" si="278"/>
        <v>29</v>
      </c>
    </row>
    <row r="1961" spans="1:25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6">
        <f t="shared" si="270"/>
        <v>156.73439999999999</v>
      </c>
      <c r="P1961" s="10">
        <f t="shared" si="271"/>
        <v>36.965660377358489</v>
      </c>
      <c r="Q1961" t="s">
        <v>8320</v>
      </c>
      <c r="R1961" t="s">
        <v>8350</v>
      </c>
      <c r="S1961" s="8">
        <f t="shared" si="272"/>
        <v>41871.845601851855</v>
      </c>
      <c r="T1961" s="8" t="str">
        <f t="shared" si="273"/>
        <v>Aug</v>
      </c>
      <c r="U1961" s="8" t="str">
        <f t="shared" si="274"/>
        <v>2014</v>
      </c>
      <c r="V1961" s="8">
        <f t="shared" si="275"/>
        <v>41913</v>
      </c>
      <c r="W1961" s="8" t="str">
        <f t="shared" si="276"/>
        <v>Oct</v>
      </c>
      <c r="X1961" s="8" t="str">
        <f t="shared" si="277"/>
        <v>2014</v>
      </c>
      <c r="Y1961" s="7">
        <f t="shared" si="278"/>
        <v>10</v>
      </c>
    </row>
    <row r="1962" spans="1:25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6">
        <f t="shared" si="270"/>
        <v>117.90285714285716</v>
      </c>
      <c r="P1962" s="10">
        <f t="shared" si="271"/>
        <v>2500.969696969697</v>
      </c>
      <c r="Q1962" t="s">
        <v>8320</v>
      </c>
      <c r="R1962" t="s">
        <v>8350</v>
      </c>
      <c r="S1962" s="8">
        <f t="shared" si="272"/>
        <v>41964.362743055557</v>
      </c>
      <c r="T1962" s="8" t="str">
        <f t="shared" si="273"/>
        <v>Nov</v>
      </c>
      <c r="U1962" s="8" t="str">
        <f t="shared" si="274"/>
        <v>2014</v>
      </c>
      <c r="V1962" s="8">
        <f t="shared" si="275"/>
        <v>41994.362743055557</v>
      </c>
      <c r="W1962" s="8" t="str">
        <f t="shared" si="276"/>
        <v>Dec</v>
      </c>
      <c r="X1962" s="8" t="str">
        <f t="shared" si="277"/>
        <v>2014</v>
      </c>
      <c r="Y1962" s="7">
        <f t="shared" si="278"/>
        <v>30</v>
      </c>
    </row>
    <row r="1963" spans="1:25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6">
        <f t="shared" si="270"/>
        <v>1105.3811999999998</v>
      </c>
      <c r="P1963" s="10">
        <f t="shared" si="271"/>
        <v>67.690214329454989</v>
      </c>
      <c r="Q1963" t="s">
        <v>8320</v>
      </c>
      <c r="R1963" t="s">
        <v>8350</v>
      </c>
      <c r="S1963" s="8">
        <f t="shared" si="272"/>
        <v>41148.194641203707</v>
      </c>
      <c r="T1963" s="8" t="str">
        <f t="shared" si="273"/>
        <v>Aug</v>
      </c>
      <c r="U1963" s="8" t="str">
        <f t="shared" si="274"/>
        <v>2012</v>
      </c>
      <c r="V1963" s="8">
        <f t="shared" si="275"/>
        <v>41188.165972222225</v>
      </c>
      <c r="W1963" s="8" t="str">
        <f t="shared" si="276"/>
        <v>Oct</v>
      </c>
      <c r="X1963" s="8" t="str">
        <f t="shared" si="277"/>
        <v>2012</v>
      </c>
      <c r="Y1963" s="7">
        <f t="shared" si="278"/>
        <v>8</v>
      </c>
    </row>
    <row r="1964" spans="1:25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6">
        <f t="shared" si="270"/>
        <v>192.92499999999998</v>
      </c>
      <c r="P1964" s="10">
        <f t="shared" si="271"/>
        <v>63.04738562091503</v>
      </c>
      <c r="Q1964" t="s">
        <v>8320</v>
      </c>
      <c r="R1964" t="s">
        <v>8350</v>
      </c>
      <c r="S1964" s="8">
        <f t="shared" si="272"/>
        <v>41742.780509259261</v>
      </c>
      <c r="T1964" s="8" t="str">
        <f t="shared" si="273"/>
        <v>Apr</v>
      </c>
      <c r="U1964" s="8" t="str">
        <f t="shared" si="274"/>
        <v>2014</v>
      </c>
      <c r="V1964" s="8">
        <f t="shared" si="275"/>
        <v>41772.780509259261</v>
      </c>
      <c r="W1964" s="8" t="str">
        <f t="shared" si="276"/>
        <v>May</v>
      </c>
      <c r="X1964" s="8" t="str">
        <f t="shared" si="277"/>
        <v>2014</v>
      </c>
      <c r="Y1964" s="7">
        <f t="shared" si="278"/>
        <v>30</v>
      </c>
    </row>
    <row r="1965" spans="1:25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6">
        <f t="shared" si="270"/>
        <v>126.8842105263158</v>
      </c>
      <c r="P1965" s="10">
        <f t="shared" si="271"/>
        <v>117.6</v>
      </c>
      <c r="Q1965" t="s">
        <v>8320</v>
      </c>
      <c r="R1965" t="s">
        <v>8350</v>
      </c>
      <c r="S1965" s="8">
        <f t="shared" si="272"/>
        <v>41863.429791666669</v>
      </c>
      <c r="T1965" s="8" t="str">
        <f t="shared" si="273"/>
        <v>Aug</v>
      </c>
      <c r="U1965" s="8" t="str">
        <f t="shared" si="274"/>
        <v>2014</v>
      </c>
      <c r="V1965" s="8">
        <f t="shared" si="275"/>
        <v>41898.429791666669</v>
      </c>
      <c r="W1965" s="8" t="str">
        <f t="shared" si="276"/>
        <v>Sep</v>
      </c>
      <c r="X1965" s="8" t="str">
        <f t="shared" si="277"/>
        <v>2014</v>
      </c>
      <c r="Y1965" s="7">
        <f t="shared" si="278"/>
        <v>4</v>
      </c>
    </row>
    <row r="1966" spans="1:25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6">
        <f t="shared" si="270"/>
        <v>259.57748878923763</v>
      </c>
      <c r="P1966" s="10">
        <f t="shared" si="271"/>
        <v>180.75185011709601</v>
      </c>
      <c r="Q1966" t="s">
        <v>8320</v>
      </c>
      <c r="R1966" t="s">
        <v>8350</v>
      </c>
      <c r="S1966" s="8">
        <f t="shared" si="272"/>
        <v>42452.272824074069</v>
      </c>
      <c r="T1966" s="8" t="str">
        <f t="shared" si="273"/>
        <v>Mar</v>
      </c>
      <c r="U1966" s="8" t="str">
        <f t="shared" si="274"/>
        <v>2016</v>
      </c>
      <c r="V1966" s="8">
        <f t="shared" si="275"/>
        <v>42482.272824074069</v>
      </c>
      <c r="W1966" s="8" t="str">
        <f t="shared" si="276"/>
        <v>Apr</v>
      </c>
      <c r="X1966" s="8" t="str">
        <f t="shared" si="277"/>
        <v>2016</v>
      </c>
      <c r="Y1966" s="7">
        <f t="shared" si="278"/>
        <v>30</v>
      </c>
    </row>
    <row r="1967" spans="1:25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6">
        <f t="shared" si="270"/>
        <v>262.27999999999997</v>
      </c>
      <c r="P1967" s="10">
        <f t="shared" si="271"/>
        <v>127.32038834951456</v>
      </c>
      <c r="Q1967" t="s">
        <v>8320</v>
      </c>
      <c r="R1967" t="s">
        <v>8350</v>
      </c>
      <c r="S1967" s="8">
        <f t="shared" si="272"/>
        <v>40898.089236111111</v>
      </c>
      <c r="T1967" s="8" t="str">
        <f t="shared" si="273"/>
        <v>Dec</v>
      </c>
      <c r="U1967" s="8" t="str">
        <f t="shared" si="274"/>
        <v>2011</v>
      </c>
      <c r="V1967" s="8">
        <f t="shared" si="275"/>
        <v>40920.041666666664</v>
      </c>
      <c r="W1967" s="8" t="str">
        <f t="shared" si="276"/>
        <v>Jan</v>
      </c>
      <c r="X1967" s="8" t="str">
        <f t="shared" si="277"/>
        <v>2012</v>
      </c>
      <c r="Y1967" s="7">
        <f t="shared" si="278"/>
        <v>21</v>
      </c>
    </row>
    <row r="1968" spans="1:25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6">
        <f t="shared" si="270"/>
        <v>206.74309000000002</v>
      </c>
      <c r="P1968" s="10">
        <f t="shared" si="271"/>
        <v>136.6444745538665</v>
      </c>
      <c r="Q1968" t="s">
        <v>8320</v>
      </c>
      <c r="R1968" t="s">
        <v>8350</v>
      </c>
      <c r="S1968" s="8">
        <f t="shared" si="272"/>
        <v>41835.540486111109</v>
      </c>
      <c r="T1968" s="8" t="str">
        <f t="shared" si="273"/>
        <v>Jul</v>
      </c>
      <c r="U1968" s="8" t="str">
        <f t="shared" si="274"/>
        <v>2014</v>
      </c>
      <c r="V1968" s="8">
        <f t="shared" si="275"/>
        <v>41865.540486111109</v>
      </c>
      <c r="W1968" s="8" t="str">
        <f t="shared" si="276"/>
        <v>Aug</v>
      </c>
      <c r="X1968" s="8" t="str">
        <f t="shared" si="277"/>
        <v>2014</v>
      </c>
      <c r="Y1968" s="7">
        <f t="shared" si="278"/>
        <v>30</v>
      </c>
    </row>
    <row r="1969" spans="1:25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6">
        <f t="shared" si="270"/>
        <v>370.13</v>
      </c>
      <c r="P1969" s="10">
        <f t="shared" si="271"/>
        <v>182.78024691358024</v>
      </c>
      <c r="Q1969" t="s">
        <v>8320</v>
      </c>
      <c r="R1969" t="s">
        <v>8350</v>
      </c>
      <c r="S1969" s="8">
        <f t="shared" si="272"/>
        <v>41730.663530092592</v>
      </c>
      <c r="T1969" s="8" t="str">
        <f t="shared" si="273"/>
        <v>Apr</v>
      </c>
      <c r="U1969" s="8" t="str">
        <f t="shared" si="274"/>
        <v>2014</v>
      </c>
      <c r="V1969" s="8">
        <f t="shared" si="275"/>
        <v>41760.663530092592</v>
      </c>
      <c r="W1969" s="8" t="str">
        <f t="shared" si="276"/>
        <v>May</v>
      </c>
      <c r="X1969" s="8" t="str">
        <f t="shared" si="277"/>
        <v>2014</v>
      </c>
      <c r="Y1969" s="7">
        <f t="shared" si="278"/>
        <v>30</v>
      </c>
    </row>
    <row r="1970" spans="1:25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6">
        <f t="shared" si="270"/>
        <v>284.96600000000001</v>
      </c>
      <c r="P1970" s="10">
        <f t="shared" si="271"/>
        <v>279.37843137254902</v>
      </c>
      <c r="Q1970" t="s">
        <v>8320</v>
      </c>
      <c r="R1970" t="s">
        <v>8350</v>
      </c>
      <c r="S1970" s="8">
        <f t="shared" si="272"/>
        <v>42676.586979166663</v>
      </c>
      <c r="T1970" s="8" t="str">
        <f t="shared" si="273"/>
        <v>Nov</v>
      </c>
      <c r="U1970" s="8" t="str">
        <f t="shared" si="274"/>
        <v>2016</v>
      </c>
      <c r="V1970" s="8">
        <f t="shared" si="275"/>
        <v>42707.628645833334</v>
      </c>
      <c r="W1970" s="8" t="str">
        <f t="shared" si="276"/>
        <v>Dec</v>
      </c>
      <c r="X1970" s="8" t="str">
        <f t="shared" si="277"/>
        <v>2016</v>
      </c>
      <c r="Y1970" s="7">
        <f t="shared" si="278"/>
        <v>31</v>
      </c>
    </row>
    <row r="1971" spans="1:25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6">
        <f t="shared" si="270"/>
        <v>579.08000000000004</v>
      </c>
      <c r="P1971" s="10">
        <f t="shared" si="271"/>
        <v>61.375728669846318</v>
      </c>
      <c r="Q1971" t="s">
        <v>8320</v>
      </c>
      <c r="R1971" t="s">
        <v>8350</v>
      </c>
      <c r="S1971" s="8">
        <f t="shared" si="272"/>
        <v>42557.792453703703</v>
      </c>
      <c r="T1971" s="8" t="str">
        <f t="shared" si="273"/>
        <v>Jul</v>
      </c>
      <c r="U1971" s="8" t="str">
        <f t="shared" si="274"/>
        <v>2016</v>
      </c>
      <c r="V1971" s="8">
        <f t="shared" si="275"/>
        <v>42587.792453703703</v>
      </c>
      <c r="W1971" s="8" t="str">
        <f t="shared" si="276"/>
        <v>Aug</v>
      </c>
      <c r="X1971" s="8" t="str">
        <f t="shared" si="277"/>
        <v>2016</v>
      </c>
      <c r="Y1971" s="7">
        <f t="shared" si="278"/>
        <v>30</v>
      </c>
    </row>
    <row r="1972" spans="1:25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6">
        <f t="shared" si="270"/>
        <v>1131.8</v>
      </c>
      <c r="P1972" s="10">
        <f t="shared" si="271"/>
        <v>80.727532097004286</v>
      </c>
      <c r="Q1972" t="s">
        <v>8320</v>
      </c>
      <c r="R1972" t="s">
        <v>8350</v>
      </c>
      <c r="S1972" s="8">
        <f t="shared" si="272"/>
        <v>41324.193298611113</v>
      </c>
      <c r="T1972" s="8" t="str">
        <f t="shared" si="273"/>
        <v>Feb</v>
      </c>
      <c r="U1972" s="8" t="str">
        <f t="shared" si="274"/>
        <v>2013</v>
      </c>
      <c r="V1972" s="8">
        <f t="shared" si="275"/>
        <v>41384.151631944449</v>
      </c>
      <c r="W1972" s="8" t="str">
        <f t="shared" si="276"/>
        <v>Apr</v>
      </c>
      <c r="X1972" s="8" t="str">
        <f t="shared" si="277"/>
        <v>2013</v>
      </c>
      <c r="Y1972" s="7">
        <f t="shared" si="278"/>
        <v>28</v>
      </c>
    </row>
    <row r="1973" spans="1:25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6">
        <f t="shared" si="270"/>
        <v>263.02771750000005</v>
      </c>
      <c r="P1973" s="10">
        <f t="shared" si="271"/>
        <v>272.35590732591254</v>
      </c>
      <c r="Q1973" t="s">
        <v>8320</v>
      </c>
      <c r="R1973" t="s">
        <v>8350</v>
      </c>
      <c r="S1973" s="8">
        <f t="shared" si="272"/>
        <v>41561.500706018516</v>
      </c>
      <c r="T1973" s="8" t="str">
        <f t="shared" si="273"/>
        <v>Oct</v>
      </c>
      <c r="U1973" s="8" t="str">
        <f t="shared" si="274"/>
        <v>2013</v>
      </c>
      <c r="V1973" s="8">
        <f t="shared" si="275"/>
        <v>41593.166666666664</v>
      </c>
      <c r="W1973" s="8" t="str">
        <f t="shared" si="276"/>
        <v>Nov</v>
      </c>
      <c r="X1973" s="8" t="str">
        <f t="shared" si="277"/>
        <v>2013</v>
      </c>
      <c r="Y1973" s="7">
        <f t="shared" si="278"/>
        <v>31</v>
      </c>
    </row>
    <row r="1974" spans="1:25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6">
        <f t="shared" si="270"/>
        <v>674.48</v>
      </c>
      <c r="P1974" s="10">
        <f t="shared" si="271"/>
        <v>70.848739495798313</v>
      </c>
      <c r="Q1974" t="s">
        <v>8320</v>
      </c>
      <c r="R1974" t="s">
        <v>8350</v>
      </c>
      <c r="S1974" s="8">
        <f t="shared" si="272"/>
        <v>41201.012083333335</v>
      </c>
      <c r="T1974" s="8" t="str">
        <f t="shared" si="273"/>
        <v>Oct</v>
      </c>
      <c r="U1974" s="8" t="str">
        <f t="shared" si="274"/>
        <v>2012</v>
      </c>
      <c r="V1974" s="8">
        <f t="shared" si="275"/>
        <v>41231.053749999999</v>
      </c>
      <c r="W1974" s="8" t="str">
        <f t="shared" si="276"/>
        <v>Nov</v>
      </c>
      <c r="X1974" s="8" t="str">
        <f t="shared" si="277"/>
        <v>2012</v>
      </c>
      <c r="Y1974" s="7">
        <f t="shared" si="278"/>
        <v>30</v>
      </c>
    </row>
    <row r="1975" spans="1:25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6">
        <f t="shared" si="270"/>
        <v>256.83081313131316</v>
      </c>
      <c r="P1975" s="10">
        <f t="shared" si="271"/>
        <v>247.94003412969283</v>
      </c>
      <c r="Q1975" t="s">
        <v>8320</v>
      </c>
      <c r="R1975" t="s">
        <v>8350</v>
      </c>
      <c r="S1975" s="8">
        <f t="shared" si="272"/>
        <v>42549.722962962958</v>
      </c>
      <c r="T1975" s="8" t="str">
        <f t="shared" si="273"/>
        <v>Jun</v>
      </c>
      <c r="U1975" s="8" t="str">
        <f t="shared" si="274"/>
        <v>2016</v>
      </c>
      <c r="V1975" s="8">
        <f t="shared" si="275"/>
        <v>42588.291666666672</v>
      </c>
      <c r="W1975" s="8" t="str">
        <f t="shared" si="276"/>
        <v>Aug</v>
      </c>
      <c r="X1975" s="8" t="str">
        <f t="shared" si="277"/>
        <v>2016</v>
      </c>
      <c r="Y1975" s="7">
        <f t="shared" si="278"/>
        <v>7</v>
      </c>
    </row>
    <row r="1976" spans="1:25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6">
        <f t="shared" si="270"/>
        <v>375.49599999999998</v>
      </c>
      <c r="P1976" s="10">
        <f t="shared" si="271"/>
        <v>186.81393034825871</v>
      </c>
      <c r="Q1976" t="s">
        <v>8320</v>
      </c>
      <c r="R1976" t="s">
        <v>8350</v>
      </c>
      <c r="S1976" s="8">
        <f t="shared" si="272"/>
        <v>41445.334131944444</v>
      </c>
      <c r="T1976" s="8" t="str">
        <f t="shared" si="273"/>
        <v>Jun</v>
      </c>
      <c r="U1976" s="8" t="str">
        <f t="shared" si="274"/>
        <v>2013</v>
      </c>
      <c r="V1976" s="8">
        <f t="shared" si="275"/>
        <v>41505.334131944444</v>
      </c>
      <c r="W1976" s="8" t="str">
        <f t="shared" si="276"/>
        <v>Aug</v>
      </c>
      <c r="X1976" s="8" t="str">
        <f t="shared" si="277"/>
        <v>2013</v>
      </c>
      <c r="Y1976" s="7">
        <f t="shared" si="278"/>
        <v>29</v>
      </c>
    </row>
    <row r="1977" spans="1:25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6">
        <f t="shared" si="270"/>
        <v>208.70837499999996</v>
      </c>
      <c r="P1977" s="10">
        <f t="shared" si="271"/>
        <v>131.98948616600788</v>
      </c>
      <c r="Q1977" t="s">
        <v>8320</v>
      </c>
      <c r="R1977" t="s">
        <v>8350</v>
      </c>
      <c r="S1977" s="8">
        <f t="shared" si="272"/>
        <v>41313.755219907405</v>
      </c>
      <c r="T1977" s="8" t="str">
        <f t="shared" si="273"/>
        <v>Feb</v>
      </c>
      <c r="U1977" s="8" t="str">
        <f t="shared" si="274"/>
        <v>2013</v>
      </c>
      <c r="V1977" s="8">
        <f t="shared" si="275"/>
        <v>41343.755219907405</v>
      </c>
      <c r="W1977" s="8" t="str">
        <f t="shared" si="276"/>
        <v>Mar</v>
      </c>
      <c r="X1977" s="8" t="str">
        <f t="shared" si="277"/>
        <v>2013</v>
      </c>
      <c r="Y1977" s="7">
        <f t="shared" si="278"/>
        <v>30</v>
      </c>
    </row>
    <row r="1978" spans="1:25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6">
        <f t="shared" si="270"/>
        <v>346.6</v>
      </c>
      <c r="P1978" s="10">
        <f t="shared" si="271"/>
        <v>29.310782241014799</v>
      </c>
      <c r="Q1978" t="s">
        <v>8320</v>
      </c>
      <c r="R1978" t="s">
        <v>8350</v>
      </c>
      <c r="S1978" s="8">
        <f t="shared" si="272"/>
        <v>41438.899594907409</v>
      </c>
      <c r="T1978" s="8" t="str">
        <f t="shared" si="273"/>
        <v>Jun</v>
      </c>
      <c r="U1978" s="8" t="str">
        <f t="shared" si="274"/>
        <v>2013</v>
      </c>
      <c r="V1978" s="8">
        <f t="shared" si="275"/>
        <v>41468.899594907409</v>
      </c>
      <c r="W1978" s="8" t="str">
        <f t="shared" si="276"/>
        <v>Jul</v>
      </c>
      <c r="X1978" s="8" t="str">
        <f t="shared" si="277"/>
        <v>2013</v>
      </c>
      <c r="Y1978" s="7">
        <f t="shared" si="278"/>
        <v>30</v>
      </c>
    </row>
    <row r="1979" spans="1:25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6">
        <f t="shared" si="270"/>
        <v>402.33</v>
      </c>
      <c r="P1979" s="10">
        <f t="shared" si="271"/>
        <v>245.02436053593178</v>
      </c>
      <c r="Q1979" t="s">
        <v>8320</v>
      </c>
      <c r="R1979" t="s">
        <v>8350</v>
      </c>
      <c r="S1979" s="8">
        <f t="shared" si="272"/>
        <v>42311.216898148152</v>
      </c>
      <c r="T1979" s="8" t="str">
        <f t="shared" si="273"/>
        <v>Nov</v>
      </c>
      <c r="U1979" s="8" t="str">
        <f t="shared" si="274"/>
        <v>2015</v>
      </c>
      <c r="V1979" s="8">
        <f t="shared" si="275"/>
        <v>42357.332638888889</v>
      </c>
      <c r="W1979" s="8" t="str">
        <f t="shared" si="276"/>
        <v>Dec</v>
      </c>
      <c r="X1979" s="8" t="str">
        <f t="shared" si="277"/>
        <v>2015</v>
      </c>
      <c r="Y1979" s="7">
        <f t="shared" si="278"/>
        <v>15</v>
      </c>
    </row>
    <row r="1980" spans="1:25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6">
        <f t="shared" si="270"/>
        <v>1026.8451399999999</v>
      </c>
      <c r="P1980" s="10">
        <f t="shared" si="271"/>
        <v>1323.2540463917526</v>
      </c>
      <c r="Q1980" t="s">
        <v>8320</v>
      </c>
      <c r="R1980" t="s">
        <v>8350</v>
      </c>
      <c r="S1980" s="8">
        <f t="shared" si="272"/>
        <v>41039.225601851853</v>
      </c>
      <c r="T1980" s="8" t="str">
        <f t="shared" si="273"/>
        <v>May</v>
      </c>
      <c r="U1980" s="8" t="str">
        <f t="shared" si="274"/>
        <v>2012</v>
      </c>
      <c r="V1980" s="8">
        <f t="shared" si="275"/>
        <v>41072.291666666664</v>
      </c>
      <c r="W1980" s="8" t="str">
        <f t="shared" si="276"/>
        <v>Jun</v>
      </c>
      <c r="X1980" s="8" t="str">
        <f t="shared" si="277"/>
        <v>2012</v>
      </c>
      <c r="Y1980" s="7">
        <f t="shared" si="278"/>
        <v>2</v>
      </c>
    </row>
    <row r="1981" spans="1:25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6">
        <f t="shared" si="270"/>
        <v>114.901155</v>
      </c>
      <c r="P1981" s="10">
        <f t="shared" si="271"/>
        <v>282.65966789667897</v>
      </c>
      <c r="Q1981" t="s">
        <v>8320</v>
      </c>
      <c r="R1981" t="s">
        <v>8350</v>
      </c>
      <c r="S1981" s="8">
        <f t="shared" si="272"/>
        <v>42290.460023148145</v>
      </c>
      <c r="T1981" s="8" t="str">
        <f t="shared" si="273"/>
        <v>Oct</v>
      </c>
      <c r="U1981" s="8" t="str">
        <f t="shared" si="274"/>
        <v>2015</v>
      </c>
      <c r="V1981" s="8">
        <f t="shared" si="275"/>
        <v>42327.207638888889</v>
      </c>
      <c r="W1981" s="8" t="str">
        <f t="shared" si="276"/>
        <v>Nov</v>
      </c>
      <c r="X1981" s="8" t="str">
        <f t="shared" si="277"/>
        <v>2015</v>
      </c>
      <c r="Y1981" s="7">
        <f t="shared" si="278"/>
        <v>5</v>
      </c>
    </row>
    <row r="1982" spans="1:25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6">
        <f t="shared" si="270"/>
        <v>354.82402000000002</v>
      </c>
      <c r="P1982" s="10">
        <f t="shared" si="271"/>
        <v>91.214401028277635</v>
      </c>
      <c r="Q1982" t="s">
        <v>8320</v>
      </c>
      <c r="R1982" t="s">
        <v>8350</v>
      </c>
      <c r="S1982" s="8">
        <f t="shared" si="272"/>
        <v>42423.542384259257</v>
      </c>
      <c r="T1982" s="8" t="str">
        <f t="shared" si="273"/>
        <v>Feb</v>
      </c>
      <c r="U1982" s="8" t="str">
        <f t="shared" si="274"/>
        <v>2016</v>
      </c>
      <c r="V1982" s="8">
        <f t="shared" si="275"/>
        <v>42463.500717592593</v>
      </c>
      <c r="W1982" s="8" t="str">
        <f t="shared" si="276"/>
        <v>Apr</v>
      </c>
      <c r="X1982" s="8" t="str">
        <f t="shared" si="277"/>
        <v>2016</v>
      </c>
      <c r="Y1982" s="7">
        <f t="shared" si="278"/>
        <v>8</v>
      </c>
    </row>
    <row r="1983" spans="1:25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6">
        <f t="shared" si="270"/>
        <v>5.08</v>
      </c>
      <c r="P1983" s="10">
        <f t="shared" si="271"/>
        <v>31.75</v>
      </c>
      <c r="Q1983" t="s">
        <v>8339</v>
      </c>
      <c r="R1983" t="s">
        <v>8351</v>
      </c>
      <c r="S1983" s="8">
        <f t="shared" si="272"/>
        <v>41799.725289351853</v>
      </c>
      <c r="T1983" s="8" t="str">
        <f t="shared" si="273"/>
        <v>Jun</v>
      </c>
      <c r="U1983" s="8" t="str">
        <f t="shared" si="274"/>
        <v>2014</v>
      </c>
      <c r="V1983" s="8">
        <f t="shared" si="275"/>
        <v>41829.725289351853</v>
      </c>
      <c r="W1983" s="8" t="str">
        <f t="shared" si="276"/>
        <v>Jul</v>
      </c>
      <c r="X1983" s="8" t="str">
        <f t="shared" si="277"/>
        <v>2014</v>
      </c>
      <c r="Y1983" s="7">
        <f t="shared" si="278"/>
        <v>30</v>
      </c>
    </row>
    <row r="1984" spans="1:25" ht="3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6">
        <f t="shared" si="270"/>
        <v>0</v>
      </c>
      <c r="P1984" s="10">
        <f t="shared" si="271"/>
        <v>0</v>
      </c>
      <c r="Q1984" t="s">
        <v>8339</v>
      </c>
      <c r="R1984" t="s">
        <v>8351</v>
      </c>
      <c r="S1984" s="8">
        <f t="shared" si="272"/>
        <v>42678.586655092593</v>
      </c>
      <c r="T1984" s="8" t="str">
        <f t="shared" si="273"/>
        <v>Nov</v>
      </c>
      <c r="U1984" s="8" t="str">
        <f t="shared" si="274"/>
        <v>2016</v>
      </c>
      <c r="V1984" s="8">
        <f t="shared" si="275"/>
        <v>42708.628321759257</v>
      </c>
      <c r="W1984" s="8" t="str">
        <f t="shared" si="276"/>
        <v>Dec</v>
      </c>
      <c r="X1984" s="8" t="str">
        <f t="shared" si="277"/>
        <v>2016</v>
      </c>
      <c r="Y1984" s="7">
        <f t="shared" si="278"/>
        <v>30</v>
      </c>
    </row>
    <row r="1985" spans="1:25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6">
        <f t="shared" si="270"/>
        <v>4.3</v>
      </c>
      <c r="P1985" s="10">
        <f t="shared" si="271"/>
        <v>88.6875</v>
      </c>
      <c r="Q1985" t="s">
        <v>8339</v>
      </c>
      <c r="R1985" t="s">
        <v>8351</v>
      </c>
      <c r="S1985" s="8">
        <f t="shared" si="272"/>
        <v>42593.011782407411</v>
      </c>
      <c r="T1985" s="8" t="str">
        <f t="shared" si="273"/>
        <v>Aug</v>
      </c>
      <c r="U1985" s="8" t="str">
        <f t="shared" si="274"/>
        <v>2016</v>
      </c>
      <c r="V1985" s="8">
        <f t="shared" si="275"/>
        <v>42615.291666666672</v>
      </c>
      <c r="W1985" s="8" t="str">
        <f t="shared" si="276"/>
        <v>Sep</v>
      </c>
      <c r="X1985" s="8" t="str">
        <f t="shared" si="277"/>
        <v>2016</v>
      </c>
      <c r="Y1985" s="7">
        <f t="shared" si="278"/>
        <v>22</v>
      </c>
    </row>
    <row r="1986" spans="1:25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6">
        <f t="shared" si="270"/>
        <v>21.146666666666665</v>
      </c>
      <c r="P1986" s="10">
        <f t="shared" si="271"/>
        <v>453.14285714285717</v>
      </c>
      <c r="Q1986" t="s">
        <v>8339</v>
      </c>
      <c r="R1986" t="s">
        <v>8351</v>
      </c>
      <c r="S1986" s="8">
        <f t="shared" si="272"/>
        <v>41913.790289351848</v>
      </c>
      <c r="T1986" s="8" t="str">
        <f t="shared" si="273"/>
        <v>Oct</v>
      </c>
      <c r="U1986" s="8" t="str">
        <f t="shared" si="274"/>
        <v>2014</v>
      </c>
      <c r="V1986" s="8">
        <f t="shared" si="275"/>
        <v>41973.831956018519</v>
      </c>
      <c r="W1986" s="8" t="str">
        <f t="shared" si="276"/>
        <v>Nov</v>
      </c>
      <c r="X1986" s="8" t="str">
        <f t="shared" si="277"/>
        <v>2014</v>
      </c>
      <c r="Y1986" s="7">
        <f t="shared" si="278"/>
        <v>29</v>
      </c>
    </row>
    <row r="1987" spans="1:25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6">
        <f t="shared" ref="O1987:O2050" si="279">E1987/D1987*100</f>
        <v>3.1875</v>
      </c>
      <c r="P1987" s="10">
        <f t="shared" ref="P1987:P2050" si="280">IFERROR(E1987/L1987,0)</f>
        <v>12.75</v>
      </c>
      <c r="Q1987" t="s">
        <v>8339</v>
      </c>
      <c r="R1987" t="s">
        <v>8351</v>
      </c>
      <c r="S1987" s="8">
        <f t="shared" ref="S1987:S2050" si="281">(((J1987/60)/60)/24)+DATE(1970,1,1)</f>
        <v>42555.698738425926</v>
      </c>
      <c r="T1987" s="8" t="str">
        <f t="shared" ref="T1987:T2050" si="282">TEXT(S1987,"MMM")</f>
        <v>Jul</v>
      </c>
      <c r="U1987" s="8" t="str">
        <f t="shared" ref="U1987:U2050" si="283">TEXT(S1987,"YYYY")</f>
        <v>2016</v>
      </c>
      <c r="V1987" s="8">
        <f t="shared" ref="V1987:V2050" si="284">(((I1987/60)/60)/24)+DATE(1970,1,1)</f>
        <v>42584.958333333328</v>
      </c>
      <c r="W1987" s="8" t="str">
        <f t="shared" ref="W1987:W2050" si="285">TEXT(V1987,"MMM")</f>
        <v>Aug</v>
      </c>
      <c r="X1987" s="8" t="str">
        <f t="shared" ref="X1987:X2050" si="286">TEXT(V1987,"YYYY")</f>
        <v>2016</v>
      </c>
      <c r="Y1987" s="7">
        <f t="shared" ref="Y1987:Y2050" si="287">DAY(V1987-S1987)</f>
        <v>29</v>
      </c>
    </row>
    <row r="1988" spans="1:25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6">
        <f t="shared" si="279"/>
        <v>0.05</v>
      </c>
      <c r="P1988" s="10">
        <f t="shared" si="280"/>
        <v>1</v>
      </c>
      <c r="Q1988" t="s">
        <v>8339</v>
      </c>
      <c r="R1988" t="s">
        <v>8351</v>
      </c>
      <c r="S1988" s="8">
        <f t="shared" si="281"/>
        <v>42413.433831018512</v>
      </c>
      <c r="T1988" s="8" t="str">
        <f t="shared" si="282"/>
        <v>Feb</v>
      </c>
      <c r="U1988" s="8" t="str">
        <f t="shared" si="283"/>
        <v>2016</v>
      </c>
      <c r="V1988" s="8">
        <f t="shared" si="284"/>
        <v>42443.392164351855</v>
      </c>
      <c r="W1988" s="8" t="str">
        <f t="shared" si="285"/>
        <v>Mar</v>
      </c>
      <c r="X1988" s="8" t="str">
        <f t="shared" si="286"/>
        <v>2016</v>
      </c>
      <c r="Y1988" s="7">
        <f t="shared" si="287"/>
        <v>29</v>
      </c>
    </row>
    <row r="1989" spans="1:25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6">
        <f t="shared" si="279"/>
        <v>42.472727272727276</v>
      </c>
      <c r="P1989" s="10">
        <f t="shared" si="280"/>
        <v>83.428571428571431</v>
      </c>
      <c r="Q1989" t="s">
        <v>8339</v>
      </c>
      <c r="R1989" t="s">
        <v>8351</v>
      </c>
      <c r="S1989" s="8">
        <f t="shared" si="281"/>
        <v>42034.639768518522</v>
      </c>
      <c r="T1989" s="8" t="str">
        <f t="shared" si="282"/>
        <v>Jan</v>
      </c>
      <c r="U1989" s="8" t="str">
        <f t="shared" si="283"/>
        <v>2015</v>
      </c>
      <c r="V1989" s="8">
        <f t="shared" si="284"/>
        <v>42064.639768518522</v>
      </c>
      <c r="W1989" s="8" t="str">
        <f t="shared" si="285"/>
        <v>Mar</v>
      </c>
      <c r="X1989" s="8" t="str">
        <f t="shared" si="286"/>
        <v>2015</v>
      </c>
      <c r="Y1989" s="7">
        <f t="shared" si="287"/>
        <v>30</v>
      </c>
    </row>
    <row r="1990" spans="1:25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6">
        <f t="shared" si="279"/>
        <v>0.41666666666666669</v>
      </c>
      <c r="P1990" s="10">
        <f t="shared" si="280"/>
        <v>25</v>
      </c>
      <c r="Q1990" t="s">
        <v>8339</v>
      </c>
      <c r="R1990" t="s">
        <v>8351</v>
      </c>
      <c r="S1990" s="8">
        <f t="shared" si="281"/>
        <v>42206.763217592597</v>
      </c>
      <c r="T1990" s="8" t="str">
        <f t="shared" si="282"/>
        <v>Jul</v>
      </c>
      <c r="U1990" s="8" t="str">
        <f t="shared" si="283"/>
        <v>2015</v>
      </c>
      <c r="V1990" s="8">
        <f t="shared" si="284"/>
        <v>42236.763217592597</v>
      </c>
      <c r="W1990" s="8" t="str">
        <f t="shared" si="285"/>
        <v>Aug</v>
      </c>
      <c r="X1990" s="8" t="str">
        <f t="shared" si="286"/>
        <v>2015</v>
      </c>
      <c r="Y1990" s="7">
        <f t="shared" si="287"/>
        <v>30</v>
      </c>
    </row>
    <row r="1991" spans="1:25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6">
        <f t="shared" si="279"/>
        <v>1</v>
      </c>
      <c r="P1991" s="10">
        <f t="shared" si="280"/>
        <v>50</v>
      </c>
      <c r="Q1991" t="s">
        <v>8339</v>
      </c>
      <c r="R1991" t="s">
        <v>8351</v>
      </c>
      <c r="S1991" s="8">
        <f t="shared" si="281"/>
        <v>42685.680648148147</v>
      </c>
      <c r="T1991" s="8" t="str">
        <f t="shared" si="282"/>
        <v>Nov</v>
      </c>
      <c r="U1991" s="8" t="str">
        <f t="shared" si="283"/>
        <v>2016</v>
      </c>
      <c r="V1991" s="8">
        <f t="shared" si="284"/>
        <v>42715.680648148147</v>
      </c>
      <c r="W1991" s="8" t="str">
        <f t="shared" si="285"/>
        <v>Dec</v>
      </c>
      <c r="X1991" s="8" t="str">
        <f t="shared" si="286"/>
        <v>2016</v>
      </c>
      <c r="Y1991" s="7">
        <f t="shared" si="287"/>
        <v>30</v>
      </c>
    </row>
    <row r="1992" spans="1:25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6">
        <f t="shared" si="279"/>
        <v>16.966666666666665</v>
      </c>
      <c r="P1992" s="10">
        <f t="shared" si="280"/>
        <v>101.8</v>
      </c>
      <c r="Q1992" t="s">
        <v>8339</v>
      </c>
      <c r="R1992" t="s">
        <v>8351</v>
      </c>
      <c r="S1992" s="8">
        <f t="shared" si="281"/>
        <v>42398.195972222224</v>
      </c>
      <c r="T1992" s="8" t="str">
        <f t="shared" si="282"/>
        <v>Jan</v>
      </c>
      <c r="U1992" s="8" t="str">
        <f t="shared" si="283"/>
        <v>2016</v>
      </c>
      <c r="V1992" s="8">
        <f t="shared" si="284"/>
        <v>42413.195972222224</v>
      </c>
      <c r="W1992" s="8" t="str">
        <f t="shared" si="285"/>
        <v>Feb</v>
      </c>
      <c r="X1992" s="8" t="str">
        <f t="shared" si="286"/>
        <v>2016</v>
      </c>
      <c r="Y1992" s="7">
        <f t="shared" si="287"/>
        <v>15</v>
      </c>
    </row>
    <row r="1993" spans="1:25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6">
        <f t="shared" si="279"/>
        <v>7.0000000000000009</v>
      </c>
      <c r="P1993" s="10">
        <f t="shared" si="280"/>
        <v>46.666666666666664</v>
      </c>
      <c r="Q1993" t="s">
        <v>8339</v>
      </c>
      <c r="R1993" t="s">
        <v>8351</v>
      </c>
      <c r="S1993" s="8">
        <f t="shared" si="281"/>
        <v>42167.89335648148</v>
      </c>
      <c r="T1993" s="8" t="str">
        <f t="shared" si="282"/>
        <v>Jun</v>
      </c>
      <c r="U1993" s="8" t="str">
        <f t="shared" si="283"/>
        <v>2015</v>
      </c>
      <c r="V1993" s="8">
        <f t="shared" si="284"/>
        <v>42188.89335648148</v>
      </c>
      <c r="W1993" s="8" t="str">
        <f t="shared" si="285"/>
        <v>Jul</v>
      </c>
      <c r="X1993" s="8" t="str">
        <f t="shared" si="286"/>
        <v>2015</v>
      </c>
      <c r="Y1993" s="7">
        <f t="shared" si="287"/>
        <v>21</v>
      </c>
    </row>
    <row r="1994" spans="1:25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6">
        <f t="shared" si="279"/>
        <v>0.13333333333333333</v>
      </c>
      <c r="P1994" s="10">
        <f t="shared" si="280"/>
        <v>1</v>
      </c>
      <c r="Q1994" t="s">
        <v>8339</v>
      </c>
      <c r="R1994" t="s">
        <v>8351</v>
      </c>
      <c r="S1994" s="8">
        <f t="shared" si="281"/>
        <v>42023.143414351856</v>
      </c>
      <c r="T1994" s="8" t="str">
        <f t="shared" si="282"/>
        <v>Jan</v>
      </c>
      <c r="U1994" s="8" t="str">
        <f t="shared" si="283"/>
        <v>2015</v>
      </c>
      <c r="V1994" s="8">
        <f t="shared" si="284"/>
        <v>42053.143414351856</v>
      </c>
      <c r="W1994" s="8" t="str">
        <f t="shared" si="285"/>
        <v>Feb</v>
      </c>
      <c r="X1994" s="8" t="str">
        <f t="shared" si="286"/>
        <v>2015</v>
      </c>
      <c r="Y1994" s="7">
        <f t="shared" si="287"/>
        <v>30</v>
      </c>
    </row>
    <row r="1995" spans="1:25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6">
        <f t="shared" si="279"/>
        <v>0</v>
      </c>
      <c r="P1995" s="10">
        <f t="shared" si="280"/>
        <v>0</v>
      </c>
      <c r="Q1995" t="s">
        <v>8339</v>
      </c>
      <c r="R1995" t="s">
        <v>8351</v>
      </c>
      <c r="S1995" s="8">
        <f t="shared" si="281"/>
        <v>42329.58839120371</v>
      </c>
      <c r="T1995" s="8" t="str">
        <f t="shared" si="282"/>
        <v>Nov</v>
      </c>
      <c r="U1995" s="8" t="str">
        <f t="shared" si="283"/>
        <v>2015</v>
      </c>
      <c r="V1995" s="8">
        <f t="shared" si="284"/>
        <v>42359.58839120371</v>
      </c>
      <c r="W1995" s="8" t="str">
        <f t="shared" si="285"/>
        <v>Dec</v>
      </c>
      <c r="X1995" s="8" t="str">
        <f t="shared" si="286"/>
        <v>2015</v>
      </c>
      <c r="Y1995" s="7">
        <f t="shared" si="287"/>
        <v>30</v>
      </c>
    </row>
    <row r="1996" spans="1:25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6">
        <f t="shared" si="279"/>
        <v>0</v>
      </c>
      <c r="P1996" s="10">
        <f t="shared" si="280"/>
        <v>0</v>
      </c>
      <c r="Q1996" t="s">
        <v>8339</v>
      </c>
      <c r="R1996" t="s">
        <v>8351</v>
      </c>
      <c r="S1996" s="8">
        <f t="shared" si="281"/>
        <v>42651.006273148145</v>
      </c>
      <c r="T1996" s="8" t="str">
        <f t="shared" si="282"/>
        <v>Oct</v>
      </c>
      <c r="U1996" s="8" t="str">
        <f t="shared" si="283"/>
        <v>2016</v>
      </c>
      <c r="V1996" s="8">
        <f t="shared" si="284"/>
        <v>42711.047939814816</v>
      </c>
      <c r="W1996" s="8" t="str">
        <f t="shared" si="285"/>
        <v>Dec</v>
      </c>
      <c r="X1996" s="8" t="str">
        <f t="shared" si="286"/>
        <v>2016</v>
      </c>
      <c r="Y1996" s="7">
        <f t="shared" si="287"/>
        <v>29</v>
      </c>
    </row>
    <row r="1997" spans="1:25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6">
        <f t="shared" si="279"/>
        <v>7.8</v>
      </c>
      <c r="P1997" s="10">
        <f t="shared" si="280"/>
        <v>26</v>
      </c>
      <c r="Q1997" t="s">
        <v>8339</v>
      </c>
      <c r="R1997" t="s">
        <v>8351</v>
      </c>
      <c r="S1997" s="8">
        <f t="shared" si="281"/>
        <v>42181.902037037042</v>
      </c>
      <c r="T1997" s="8" t="str">
        <f t="shared" si="282"/>
        <v>Jun</v>
      </c>
      <c r="U1997" s="8" t="str">
        <f t="shared" si="283"/>
        <v>2015</v>
      </c>
      <c r="V1997" s="8">
        <f t="shared" si="284"/>
        <v>42201.902037037042</v>
      </c>
      <c r="W1997" s="8" t="str">
        <f t="shared" si="285"/>
        <v>Jul</v>
      </c>
      <c r="X1997" s="8" t="str">
        <f t="shared" si="286"/>
        <v>2015</v>
      </c>
      <c r="Y1997" s="7">
        <f t="shared" si="287"/>
        <v>20</v>
      </c>
    </row>
    <row r="1998" spans="1:25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6">
        <f t="shared" si="279"/>
        <v>0</v>
      </c>
      <c r="P1998" s="10">
        <f t="shared" si="280"/>
        <v>0</v>
      </c>
      <c r="Q1998" t="s">
        <v>8339</v>
      </c>
      <c r="R1998" t="s">
        <v>8351</v>
      </c>
      <c r="S1998" s="8">
        <f t="shared" si="281"/>
        <v>41800.819571759261</v>
      </c>
      <c r="T1998" s="8" t="str">
        <f t="shared" si="282"/>
        <v>Jun</v>
      </c>
      <c r="U1998" s="8" t="str">
        <f t="shared" si="283"/>
        <v>2014</v>
      </c>
      <c r="V1998" s="8">
        <f t="shared" si="284"/>
        <v>41830.819571759261</v>
      </c>
      <c r="W1998" s="8" t="str">
        <f t="shared" si="285"/>
        <v>Jul</v>
      </c>
      <c r="X1998" s="8" t="str">
        <f t="shared" si="286"/>
        <v>2014</v>
      </c>
      <c r="Y1998" s="7">
        <f t="shared" si="287"/>
        <v>30</v>
      </c>
    </row>
    <row r="1999" spans="1:25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6">
        <f t="shared" si="279"/>
        <v>0</v>
      </c>
      <c r="P1999" s="10">
        <f t="shared" si="280"/>
        <v>0</v>
      </c>
      <c r="Q1999" t="s">
        <v>8339</v>
      </c>
      <c r="R1999" t="s">
        <v>8351</v>
      </c>
      <c r="S1999" s="8">
        <f t="shared" si="281"/>
        <v>41847.930694444447</v>
      </c>
      <c r="T1999" s="8" t="str">
        <f t="shared" si="282"/>
        <v>Jul</v>
      </c>
      <c r="U1999" s="8" t="str">
        <f t="shared" si="283"/>
        <v>2014</v>
      </c>
      <c r="V1999" s="8">
        <f t="shared" si="284"/>
        <v>41877.930694444447</v>
      </c>
      <c r="W1999" s="8" t="str">
        <f t="shared" si="285"/>
        <v>Aug</v>
      </c>
      <c r="X1999" s="8" t="str">
        <f t="shared" si="286"/>
        <v>2014</v>
      </c>
      <c r="Y1999" s="7">
        <f t="shared" si="287"/>
        <v>30</v>
      </c>
    </row>
    <row r="2000" spans="1:25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6">
        <f t="shared" si="279"/>
        <v>26.200000000000003</v>
      </c>
      <c r="P2000" s="10">
        <f t="shared" si="280"/>
        <v>218.33333333333334</v>
      </c>
      <c r="Q2000" t="s">
        <v>8339</v>
      </c>
      <c r="R2000" t="s">
        <v>8351</v>
      </c>
      <c r="S2000" s="8">
        <f t="shared" si="281"/>
        <v>41807.118495370371</v>
      </c>
      <c r="T2000" s="8" t="str">
        <f t="shared" si="282"/>
        <v>Jun</v>
      </c>
      <c r="U2000" s="8" t="str">
        <f t="shared" si="283"/>
        <v>2014</v>
      </c>
      <c r="V2000" s="8">
        <f t="shared" si="284"/>
        <v>41852.118495370371</v>
      </c>
      <c r="W2000" s="8" t="str">
        <f t="shared" si="285"/>
        <v>Aug</v>
      </c>
      <c r="X2000" s="8" t="str">
        <f t="shared" si="286"/>
        <v>2014</v>
      </c>
      <c r="Y2000" s="7">
        <f t="shared" si="287"/>
        <v>14</v>
      </c>
    </row>
    <row r="2001" spans="1:25" ht="3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6">
        <f t="shared" si="279"/>
        <v>0.76129032258064511</v>
      </c>
      <c r="P2001" s="10">
        <f t="shared" si="280"/>
        <v>33.714285714285715</v>
      </c>
      <c r="Q2001" t="s">
        <v>8339</v>
      </c>
      <c r="R2001" t="s">
        <v>8351</v>
      </c>
      <c r="S2001" s="8">
        <f t="shared" si="281"/>
        <v>41926.482731481483</v>
      </c>
      <c r="T2001" s="8" t="str">
        <f t="shared" si="282"/>
        <v>Oct</v>
      </c>
      <c r="U2001" s="8" t="str">
        <f t="shared" si="283"/>
        <v>2014</v>
      </c>
      <c r="V2001" s="8">
        <f t="shared" si="284"/>
        <v>41956.524398148147</v>
      </c>
      <c r="W2001" s="8" t="str">
        <f t="shared" si="285"/>
        <v>Nov</v>
      </c>
      <c r="X2001" s="8" t="str">
        <f t="shared" si="286"/>
        <v>2014</v>
      </c>
      <c r="Y2001" s="7">
        <f t="shared" si="287"/>
        <v>30</v>
      </c>
    </row>
    <row r="2002" spans="1:25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6">
        <f t="shared" si="279"/>
        <v>12.5</v>
      </c>
      <c r="P2002" s="10">
        <f t="shared" si="280"/>
        <v>25</v>
      </c>
      <c r="Q2002" t="s">
        <v>8339</v>
      </c>
      <c r="R2002" t="s">
        <v>8351</v>
      </c>
      <c r="S2002" s="8">
        <f t="shared" si="281"/>
        <v>42345.951539351852</v>
      </c>
      <c r="T2002" s="8" t="str">
        <f t="shared" si="282"/>
        <v>Dec</v>
      </c>
      <c r="U2002" s="8" t="str">
        <f t="shared" si="283"/>
        <v>2015</v>
      </c>
      <c r="V2002" s="8">
        <f t="shared" si="284"/>
        <v>42375.951539351852</v>
      </c>
      <c r="W2002" s="8" t="str">
        <f t="shared" si="285"/>
        <v>Jan</v>
      </c>
      <c r="X2002" s="8" t="str">
        <f t="shared" si="286"/>
        <v>2016</v>
      </c>
      <c r="Y2002" s="7">
        <f t="shared" si="287"/>
        <v>30</v>
      </c>
    </row>
    <row r="2003" spans="1:25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6">
        <f t="shared" si="279"/>
        <v>382.12909090909091</v>
      </c>
      <c r="P2003" s="10">
        <f t="shared" si="280"/>
        <v>128.38790470372632</v>
      </c>
      <c r="Q2003" t="s">
        <v>8320</v>
      </c>
      <c r="R2003" t="s">
        <v>8350</v>
      </c>
      <c r="S2003" s="8">
        <f t="shared" si="281"/>
        <v>42136.209675925929</v>
      </c>
      <c r="T2003" s="8" t="str">
        <f t="shared" si="282"/>
        <v>May</v>
      </c>
      <c r="U2003" s="8" t="str">
        <f t="shared" si="283"/>
        <v>2015</v>
      </c>
      <c r="V2003" s="8">
        <f t="shared" si="284"/>
        <v>42167.833333333328</v>
      </c>
      <c r="W2003" s="8" t="str">
        <f t="shared" si="285"/>
        <v>Jun</v>
      </c>
      <c r="X2003" s="8" t="str">
        <f t="shared" si="286"/>
        <v>2015</v>
      </c>
      <c r="Y2003" s="7">
        <f t="shared" si="287"/>
        <v>31</v>
      </c>
    </row>
    <row r="2004" spans="1:25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6">
        <f t="shared" si="279"/>
        <v>216.79422000000002</v>
      </c>
      <c r="P2004" s="10">
        <f t="shared" si="280"/>
        <v>78.834261818181815</v>
      </c>
      <c r="Q2004" t="s">
        <v>8320</v>
      </c>
      <c r="R2004" t="s">
        <v>8350</v>
      </c>
      <c r="S2004" s="8">
        <f t="shared" si="281"/>
        <v>42728.71230324074</v>
      </c>
      <c r="T2004" s="8" t="str">
        <f t="shared" si="282"/>
        <v>Dec</v>
      </c>
      <c r="U2004" s="8" t="str">
        <f t="shared" si="283"/>
        <v>2016</v>
      </c>
      <c r="V2004" s="8">
        <f t="shared" si="284"/>
        <v>42758.71230324074</v>
      </c>
      <c r="W2004" s="8" t="str">
        <f t="shared" si="285"/>
        <v>Jan</v>
      </c>
      <c r="X2004" s="8" t="str">
        <f t="shared" si="286"/>
        <v>2017</v>
      </c>
      <c r="Y2004" s="7">
        <f t="shared" si="287"/>
        <v>30</v>
      </c>
    </row>
    <row r="2005" spans="1:25" ht="4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6">
        <f t="shared" si="279"/>
        <v>312</v>
      </c>
      <c r="P2005" s="10">
        <f t="shared" si="280"/>
        <v>91.764705882352942</v>
      </c>
      <c r="Q2005" t="s">
        <v>8320</v>
      </c>
      <c r="R2005" t="s">
        <v>8350</v>
      </c>
      <c r="S2005" s="8">
        <f t="shared" si="281"/>
        <v>40347.125601851854</v>
      </c>
      <c r="T2005" s="8" t="str">
        <f t="shared" si="282"/>
        <v>Jun</v>
      </c>
      <c r="U2005" s="8" t="str">
        <f t="shared" si="283"/>
        <v>2010</v>
      </c>
      <c r="V2005" s="8">
        <f t="shared" si="284"/>
        <v>40361.958333333336</v>
      </c>
      <c r="W2005" s="8" t="str">
        <f t="shared" si="285"/>
        <v>Jul</v>
      </c>
      <c r="X2005" s="8" t="str">
        <f t="shared" si="286"/>
        <v>2010</v>
      </c>
      <c r="Y2005" s="7">
        <f t="shared" si="287"/>
        <v>14</v>
      </c>
    </row>
    <row r="2006" spans="1:25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6">
        <f t="shared" si="279"/>
        <v>234.42048</v>
      </c>
      <c r="P2006" s="10">
        <f t="shared" si="280"/>
        <v>331.10237288135596</v>
      </c>
      <c r="Q2006" t="s">
        <v>8320</v>
      </c>
      <c r="R2006" t="s">
        <v>8350</v>
      </c>
      <c r="S2006" s="8">
        <f t="shared" si="281"/>
        <v>41800.604895833334</v>
      </c>
      <c r="T2006" s="8" t="str">
        <f t="shared" si="282"/>
        <v>Jun</v>
      </c>
      <c r="U2006" s="8" t="str">
        <f t="shared" si="283"/>
        <v>2014</v>
      </c>
      <c r="V2006" s="8">
        <f t="shared" si="284"/>
        <v>41830.604895833334</v>
      </c>
      <c r="W2006" s="8" t="str">
        <f t="shared" si="285"/>
        <v>Jul</v>
      </c>
      <c r="X2006" s="8" t="str">
        <f t="shared" si="286"/>
        <v>2014</v>
      </c>
      <c r="Y2006" s="7">
        <f t="shared" si="287"/>
        <v>30</v>
      </c>
    </row>
    <row r="2007" spans="1:25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6">
        <f t="shared" si="279"/>
        <v>123.68010000000001</v>
      </c>
      <c r="P2007" s="10">
        <f t="shared" si="280"/>
        <v>194.26193717277485</v>
      </c>
      <c r="Q2007" t="s">
        <v>8320</v>
      </c>
      <c r="R2007" t="s">
        <v>8350</v>
      </c>
      <c r="S2007" s="8">
        <f t="shared" si="281"/>
        <v>41535.812708333331</v>
      </c>
      <c r="T2007" s="8" t="str">
        <f t="shared" si="282"/>
        <v>Sep</v>
      </c>
      <c r="U2007" s="8" t="str">
        <f t="shared" si="283"/>
        <v>2013</v>
      </c>
      <c r="V2007" s="8">
        <f t="shared" si="284"/>
        <v>41563.165972222225</v>
      </c>
      <c r="W2007" s="8" t="str">
        <f t="shared" si="285"/>
        <v>Oct</v>
      </c>
      <c r="X2007" s="8" t="str">
        <f t="shared" si="286"/>
        <v>2013</v>
      </c>
      <c r="Y2007" s="7">
        <f t="shared" si="287"/>
        <v>27</v>
      </c>
    </row>
    <row r="2008" spans="1:25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6">
        <f t="shared" si="279"/>
        <v>247.84</v>
      </c>
      <c r="P2008" s="10">
        <f t="shared" si="280"/>
        <v>408.97689768976898</v>
      </c>
      <c r="Q2008" t="s">
        <v>8320</v>
      </c>
      <c r="R2008" t="s">
        <v>8350</v>
      </c>
      <c r="S2008" s="8">
        <f t="shared" si="281"/>
        <v>41941.500520833331</v>
      </c>
      <c r="T2008" s="8" t="str">
        <f t="shared" si="282"/>
        <v>Oct</v>
      </c>
      <c r="U2008" s="8" t="str">
        <f t="shared" si="283"/>
        <v>2014</v>
      </c>
      <c r="V2008" s="8">
        <f t="shared" si="284"/>
        <v>41976.542187500003</v>
      </c>
      <c r="W2008" s="8" t="str">
        <f t="shared" si="285"/>
        <v>Dec</v>
      </c>
      <c r="X2008" s="8" t="str">
        <f t="shared" si="286"/>
        <v>2014</v>
      </c>
      <c r="Y2008" s="7">
        <f t="shared" si="287"/>
        <v>4</v>
      </c>
    </row>
    <row r="2009" spans="1:25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6">
        <f t="shared" si="279"/>
        <v>115.7092</v>
      </c>
      <c r="P2009" s="10">
        <f t="shared" si="280"/>
        <v>84.459270072992695</v>
      </c>
      <c r="Q2009" t="s">
        <v>8320</v>
      </c>
      <c r="R2009" t="s">
        <v>8350</v>
      </c>
      <c r="S2009" s="8">
        <f t="shared" si="281"/>
        <v>40347.837800925925</v>
      </c>
      <c r="T2009" s="8" t="str">
        <f t="shared" si="282"/>
        <v>Jun</v>
      </c>
      <c r="U2009" s="8" t="str">
        <f t="shared" si="283"/>
        <v>2010</v>
      </c>
      <c r="V2009" s="8">
        <f t="shared" si="284"/>
        <v>40414.166666666664</v>
      </c>
      <c r="W2009" s="8" t="str">
        <f t="shared" si="285"/>
        <v>Aug</v>
      </c>
      <c r="X2009" s="8" t="str">
        <f t="shared" si="286"/>
        <v>2010</v>
      </c>
      <c r="Y2009" s="7">
        <f t="shared" si="287"/>
        <v>6</v>
      </c>
    </row>
    <row r="2010" spans="1:25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6">
        <f t="shared" si="279"/>
        <v>117.07484768810599</v>
      </c>
      <c r="P2010" s="10">
        <f t="shared" si="280"/>
        <v>44.853658536585364</v>
      </c>
      <c r="Q2010" t="s">
        <v>8320</v>
      </c>
      <c r="R2010" t="s">
        <v>8350</v>
      </c>
      <c r="S2010" s="8">
        <f t="shared" si="281"/>
        <v>40761.604421296295</v>
      </c>
      <c r="T2010" s="8" t="str">
        <f t="shared" si="282"/>
        <v>Aug</v>
      </c>
      <c r="U2010" s="8" t="str">
        <f t="shared" si="283"/>
        <v>2011</v>
      </c>
      <c r="V2010" s="8">
        <f t="shared" si="284"/>
        <v>40805.604421296295</v>
      </c>
      <c r="W2010" s="8" t="str">
        <f t="shared" si="285"/>
        <v>Sep</v>
      </c>
      <c r="X2010" s="8" t="str">
        <f t="shared" si="286"/>
        <v>2011</v>
      </c>
      <c r="Y2010" s="7">
        <f t="shared" si="287"/>
        <v>13</v>
      </c>
    </row>
    <row r="2011" spans="1:25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6">
        <f t="shared" si="279"/>
        <v>305.15800000000002</v>
      </c>
      <c r="P2011" s="10">
        <f t="shared" si="280"/>
        <v>383.3643216080402</v>
      </c>
      <c r="Q2011" t="s">
        <v>8320</v>
      </c>
      <c r="R2011" t="s">
        <v>8350</v>
      </c>
      <c r="S2011" s="8">
        <f t="shared" si="281"/>
        <v>42661.323414351849</v>
      </c>
      <c r="T2011" s="8" t="str">
        <f t="shared" si="282"/>
        <v>Oct</v>
      </c>
      <c r="U2011" s="8" t="str">
        <f t="shared" si="283"/>
        <v>2016</v>
      </c>
      <c r="V2011" s="8">
        <f t="shared" si="284"/>
        <v>42697.365081018521</v>
      </c>
      <c r="W2011" s="8" t="str">
        <f t="shared" si="285"/>
        <v>Nov</v>
      </c>
      <c r="X2011" s="8" t="str">
        <f t="shared" si="286"/>
        <v>2016</v>
      </c>
      <c r="Y2011" s="7">
        <f t="shared" si="287"/>
        <v>5</v>
      </c>
    </row>
    <row r="2012" spans="1:25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6">
        <f t="shared" si="279"/>
        <v>320.05299999999994</v>
      </c>
      <c r="P2012" s="10">
        <f t="shared" si="280"/>
        <v>55.276856649395505</v>
      </c>
      <c r="Q2012" t="s">
        <v>8320</v>
      </c>
      <c r="R2012" t="s">
        <v>8350</v>
      </c>
      <c r="S2012" s="8">
        <f t="shared" si="281"/>
        <v>42570.996423611112</v>
      </c>
      <c r="T2012" s="8" t="str">
        <f t="shared" si="282"/>
        <v>Jul</v>
      </c>
      <c r="U2012" s="8" t="str">
        <f t="shared" si="283"/>
        <v>2016</v>
      </c>
      <c r="V2012" s="8">
        <f t="shared" si="284"/>
        <v>42600.996423611112</v>
      </c>
      <c r="W2012" s="8" t="str">
        <f t="shared" si="285"/>
        <v>Aug</v>
      </c>
      <c r="X2012" s="8" t="str">
        <f t="shared" si="286"/>
        <v>2016</v>
      </c>
      <c r="Y2012" s="7">
        <f t="shared" si="287"/>
        <v>30</v>
      </c>
    </row>
    <row r="2013" spans="1:25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6">
        <f t="shared" si="279"/>
        <v>819.56399999999996</v>
      </c>
      <c r="P2013" s="10">
        <f t="shared" si="280"/>
        <v>422.02059732234807</v>
      </c>
      <c r="Q2013" t="s">
        <v>8320</v>
      </c>
      <c r="R2013" t="s">
        <v>8350</v>
      </c>
      <c r="S2013" s="8">
        <f t="shared" si="281"/>
        <v>42347.358483796299</v>
      </c>
      <c r="T2013" s="8" t="str">
        <f t="shared" si="282"/>
        <v>Dec</v>
      </c>
      <c r="U2013" s="8" t="str">
        <f t="shared" si="283"/>
        <v>2015</v>
      </c>
      <c r="V2013" s="8">
        <f t="shared" si="284"/>
        <v>42380.958333333328</v>
      </c>
      <c r="W2013" s="8" t="str">
        <f t="shared" si="285"/>
        <v>Jan</v>
      </c>
      <c r="X2013" s="8" t="str">
        <f t="shared" si="286"/>
        <v>2016</v>
      </c>
      <c r="Y2013" s="7">
        <f t="shared" si="287"/>
        <v>2</v>
      </c>
    </row>
    <row r="2014" spans="1:25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6">
        <f t="shared" si="279"/>
        <v>234.90000000000003</v>
      </c>
      <c r="P2014" s="10">
        <f t="shared" si="280"/>
        <v>64.180327868852459</v>
      </c>
      <c r="Q2014" t="s">
        <v>8320</v>
      </c>
      <c r="R2014" t="s">
        <v>8350</v>
      </c>
      <c r="S2014" s="8">
        <f t="shared" si="281"/>
        <v>42010.822233796294</v>
      </c>
      <c r="T2014" s="8" t="str">
        <f t="shared" si="282"/>
        <v>Jan</v>
      </c>
      <c r="U2014" s="8" t="str">
        <f t="shared" si="283"/>
        <v>2015</v>
      </c>
      <c r="V2014" s="8">
        <f t="shared" si="284"/>
        <v>42040.822233796294</v>
      </c>
      <c r="W2014" s="8" t="str">
        <f t="shared" si="285"/>
        <v>Feb</v>
      </c>
      <c r="X2014" s="8" t="str">
        <f t="shared" si="286"/>
        <v>2015</v>
      </c>
      <c r="Y2014" s="7">
        <f t="shared" si="287"/>
        <v>30</v>
      </c>
    </row>
    <row r="2015" spans="1:25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6">
        <f t="shared" si="279"/>
        <v>494.91374999999999</v>
      </c>
      <c r="P2015" s="10">
        <f t="shared" si="280"/>
        <v>173.57781674704077</v>
      </c>
      <c r="Q2015" t="s">
        <v>8320</v>
      </c>
      <c r="R2015" t="s">
        <v>8350</v>
      </c>
      <c r="S2015" s="8">
        <f t="shared" si="281"/>
        <v>42499.960810185185</v>
      </c>
      <c r="T2015" s="8" t="str">
        <f t="shared" si="282"/>
        <v>May</v>
      </c>
      <c r="U2015" s="8" t="str">
        <f t="shared" si="283"/>
        <v>2016</v>
      </c>
      <c r="V2015" s="8">
        <f t="shared" si="284"/>
        <v>42559.960810185185</v>
      </c>
      <c r="W2015" s="8" t="str">
        <f t="shared" si="285"/>
        <v>Jul</v>
      </c>
      <c r="X2015" s="8" t="str">
        <f t="shared" si="286"/>
        <v>2016</v>
      </c>
      <c r="Y2015" s="7">
        <f t="shared" si="287"/>
        <v>29</v>
      </c>
    </row>
    <row r="2016" spans="1:25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6">
        <f t="shared" si="279"/>
        <v>7813.7822333333334</v>
      </c>
      <c r="P2016" s="10">
        <f t="shared" si="280"/>
        <v>88.601680840609291</v>
      </c>
      <c r="Q2016" t="s">
        <v>8320</v>
      </c>
      <c r="R2016" t="s">
        <v>8350</v>
      </c>
      <c r="S2016" s="8">
        <f t="shared" si="281"/>
        <v>41324.214571759258</v>
      </c>
      <c r="T2016" s="8" t="str">
        <f t="shared" si="282"/>
        <v>Feb</v>
      </c>
      <c r="U2016" s="8" t="str">
        <f t="shared" si="283"/>
        <v>2013</v>
      </c>
      <c r="V2016" s="8">
        <f t="shared" si="284"/>
        <v>41358.172905092593</v>
      </c>
      <c r="W2016" s="8" t="str">
        <f t="shared" si="285"/>
        <v>Mar</v>
      </c>
      <c r="X2016" s="8" t="str">
        <f t="shared" si="286"/>
        <v>2013</v>
      </c>
      <c r="Y2016" s="7">
        <f t="shared" si="287"/>
        <v>2</v>
      </c>
    </row>
    <row r="2017" spans="1:25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6">
        <f t="shared" si="279"/>
        <v>113.00013888888888</v>
      </c>
      <c r="P2017" s="10">
        <f t="shared" si="280"/>
        <v>50.222283950617282</v>
      </c>
      <c r="Q2017" t="s">
        <v>8320</v>
      </c>
      <c r="R2017" t="s">
        <v>8350</v>
      </c>
      <c r="S2017" s="8">
        <f t="shared" si="281"/>
        <v>40765.876886574071</v>
      </c>
      <c r="T2017" s="8" t="str">
        <f t="shared" si="282"/>
        <v>Aug</v>
      </c>
      <c r="U2017" s="8" t="str">
        <f t="shared" si="283"/>
        <v>2011</v>
      </c>
      <c r="V2017" s="8">
        <f t="shared" si="284"/>
        <v>40795.876886574071</v>
      </c>
      <c r="W2017" s="8" t="str">
        <f t="shared" si="285"/>
        <v>Sep</v>
      </c>
      <c r="X2017" s="8" t="str">
        <f t="shared" si="286"/>
        <v>2011</v>
      </c>
      <c r="Y2017" s="7">
        <f t="shared" si="287"/>
        <v>30</v>
      </c>
    </row>
    <row r="2018" spans="1:25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6">
        <f t="shared" si="279"/>
        <v>921.54219999999998</v>
      </c>
      <c r="P2018" s="10">
        <f t="shared" si="280"/>
        <v>192.38876826722338</v>
      </c>
      <c r="Q2018" t="s">
        <v>8320</v>
      </c>
      <c r="R2018" t="s">
        <v>8350</v>
      </c>
      <c r="S2018" s="8">
        <f t="shared" si="281"/>
        <v>41312.88077546296</v>
      </c>
      <c r="T2018" s="8" t="str">
        <f t="shared" si="282"/>
        <v>Feb</v>
      </c>
      <c r="U2018" s="8" t="str">
        <f t="shared" si="283"/>
        <v>2013</v>
      </c>
      <c r="V2018" s="8">
        <f t="shared" si="284"/>
        <v>41342.88077546296</v>
      </c>
      <c r="W2018" s="8" t="str">
        <f t="shared" si="285"/>
        <v>Mar</v>
      </c>
      <c r="X2018" s="8" t="str">
        <f t="shared" si="286"/>
        <v>2013</v>
      </c>
      <c r="Y2018" s="7">
        <f t="shared" si="287"/>
        <v>30</v>
      </c>
    </row>
    <row r="2019" spans="1:25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6">
        <f t="shared" si="279"/>
        <v>125.10239999999999</v>
      </c>
      <c r="P2019" s="10">
        <f t="shared" si="280"/>
        <v>73.416901408450698</v>
      </c>
      <c r="Q2019" t="s">
        <v>8320</v>
      </c>
      <c r="R2019" t="s">
        <v>8350</v>
      </c>
      <c r="S2019" s="8">
        <f t="shared" si="281"/>
        <v>40961.057349537034</v>
      </c>
      <c r="T2019" s="8" t="str">
        <f t="shared" si="282"/>
        <v>Feb</v>
      </c>
      <c r="U2019" s="8" t="str">
        <f t="shared" si="283"/>
        <v>2012</v>
      </c>
      <c r="V2019" s="8">
        <f t="shared" si="284"/>
        <v>40992.166666666664</v>
      </c>
      <c r="W2019" s="8" t="str">
        <f t="shared" si="285"/>
        <v>Mar</v>
      </c>
      <c r="X2019" s="8" t="str">
        <f t="shared" si="286"/>
        <v>2012</v>
      </c>
      <c r="Y2019" s="7">
        <f t="shared" si="287"/>
        <v>31</v>
      </c>
    </row>
    <row r="2020" spans="1:25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6">
        <f t="shared" si="279"/>
        <v>102.24343076923077</v>
      </c>
      <c r="P2020" s="10">
        <f t="shared" si="280"/>
        <v>147.68495555555555</v>
      </c>
      <c r="Q2020" t="s">
        <v>8320</v>
      </c>
      <c r="R2020" t="s">
        <v>8350</v>
      </c>
      <c r="S2020" s="8">
        <f t="shared" si="281"/>
        <v>42199.365844907406</v>
      </c>
      <c r="T2020" s="8" t="str">
        <f t="shared" si="282"/>
        <v>Jul</v>
      </c>
      <c r="U2020" s="8" t="str">
        <f t="shared" si="283"/>
        <v>2015</v>
      </c>
      <c r="V2020" s="8">
        <f t="shared" si="284"/>
        <v>42229.365844907406</v>
      </c>
      <c r="W2020" s="8" t="str">
        <f t="shared" si="285"/>
        <v>Aug</v>
      </c>
      <c r="X2020" s="8" t="str">
        <f t="shared" si="286"/>
        <v>2015</v>
      </c>
      <c r="Y2020" s="7">
        <f t="shared" si="287"/>
        <v>30</v>
      </c>
    </row>
    <row r="2021" spans="1:25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6">
        <f t="shared" si="279"/>
        <v>484.90975000000003</v>
      </c>
      <c r="P2021" s="10">
        <f t="shared" si="280"/>
        <v>108.96848314606741</v>
      </c>
      <c r="Q2021" t="s">
        <v>8320</v>
      </c>
      <c r="R2021" t="s">
        <v>8350</v>
      </c>
      <c r="S2021" s="8">
        <f t="shared" si="281"/>
        <v>42605.70857638889</v>
      </c>
      <c r="T2021" s="8" t="str">
        <f t="shared" si="282"/>
        <v>Aug</v>
      </c>
      <c r="U2021" s="8" t="str">
        <f t="shared" si="283"/>
        <v>2016</v>
      </c>
      <c r="V2021" s="8">
        <f t="shared" si="284"/>
        <v>42635.70857638889</v>
      </c>
      <c r="W2021" s="8" t="str">
        <f t="shared" si="285"/>
        <v>Sep</v>
      </c>
      <c r="X2021" s="8" t="str">
        <f t="shared" si="286"/>
        <v>2016</v>
      </c>
      <c r="Y2021" s="7">
        <f t="shared" si="287"/>
        <v>30</v>
      </c>
    </row>
    <row r="2022" spans="1:25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6">
        <f t="shared" si="279"/>
        <v>192.33333333333334</v>
      </c>
      <c r="P2022" s="10">
        <f t="shared" si="280"/>
        <v>23.647540983606557</v>
      </c>
      <c r="Q2022" t="s">
        <v>8320</v>
      </c>
      <c r="R2022" t="s">
        <v>8350</v>
      </c>
      <c r="S2022" s="8">
        <f t="shared" si="281"/>
        <v>41737.097499999996</v>
      </c>
      <c r="T2022" s="8" t="str">
        <f t="shared" si="282"/>
        <v>Apr</v>
      </c>
      <c r="U2022" s="8" t="str">
        <f t="shared" si="283"/>
        <v>2014</v>
      </c>
      <c r="V2022" s="8">
        <f t="shared" si="284"/>
        <v>41773.961111111108</v>
      </c>
      <c r="W2022" s="8" t="str">
        <f t="shared" si="285"/>
        <v>May</v>
      </c>
      <c r="X2022" s="8" t="str">
        <f t="shared" si="286"/>
        <v>2014</v>
      </c>
      <c r="Y2022" s="7">
        <f t="shared" si="287"/>
        <v>5</v>
      </c>
    </row>
    <row r="2023" spans="1:25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6">
        <f t="shared" si="279"/>
        <v>281.10000000000002</v>
      </c>
      <c r="P2023" s="10">
        <f t="shared" si="280"/>
        <v>147.94736842105263</v>
      </c>
      <c r="Q2023" t="s">
        <v>8320</v>
      </c>
      <c r="R2023" t="s">
        <v>8350</v>
      </c>
      <c r="S2023" s="8">
        <f t="shared" si="281"/>
        <v>41861.070567129631</v>
      </c>
      <c r="T2023" s="8" t="str">
        <f t="shared" si="282"/>
        <v>Aug</v>
      </c>
      <c r="U2023" s="8" t="str">
        <f t="shared" si="283"/>
        <v>2014</v>
      </c>
      <c r="V2023" s="8">
        <f t="shared" si="284"/>
        <v>41906.070567129631</v>
      </c>
      <c r="W2023" s="8" t="str">
        <f t="shared" si="285"/>
        <v>Sep</v>
      </c>
      <c r="X2023" s="8" t="str">
        <f t="shared" si="286"/>
        <v>2014</v>
      </c>
      <c r="Y2023" s="7">
        <f t="shared" si="287"/>
        <v>14</v>
      </c>
    </row>
    <row r="2024" spans="1:25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6">
        <f t="shared" si="279"/>
        <v>125.13700000000001</v>
      </c>
      <c r="P2024" s="10">
        <f t="shared" si="280"/>
        <v>385.03692307692307</v>
      </c>
      <c r="Q2024" t="s">
        <v>8320</v>
      </c>
      <c r="R2024" t="s">
        <v>8350</v>
      </c>
      <c r="S2024" s="8">
        <f t="shared" si="281"/>
        <v>42502.569120370375</v>
      </c>
      <c r="T2024" s="8" t="str">
        <f t="shared" si="282"/>
        <v>May</v>
      </c>
      <c r="U2024" s="8" t="str">
        <f t="shared" si="283"/>
        <v>2016</v>
      </c>
      <c r="V2024" s="8">
        <f t="shared" si="284"/>
        <v>42532.569120370375</v>
      </c>
      <c r="W2024" s="8" t="str">
        <f t="shared" si="285"/>
        <v>Jun</v>
      </c>
      <c r="X2024" s="8" t="str">
        <f t="shared" si="286"/>
        <v>2016</v>
      </c>
      <c r="Y2024" s="7">
        <f t="shared" si="287"/>
        <v>30</v>
      </c>
    </row>
    <row r="2025" spans="1:25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6">
        <f t="shared" si="279"/>
        <v>161.459</v>
      </c>
      <c r="P2025" s="10">
        <f t="shared" si="280"/>
        <v>457.39093484419266</v>
      </c>
      <c r="Q2025" t="s">
        <v>8320</v>
      </c>
      <c r="R2025" t="s">
        <v>8350</v>
      </c>
      <c r="S2025" s="8">
        <f t="shared" si="281"/>
        <v>42136.420752314814</v>
      </c>
      <c r="T2025" s="8" t="str">
        <f t="shared" si="282"/>
        <v>May</v>
      </c>
      <c r="U2025" s="8" t="str">
        <f t="shared" si="283"/>
        <v>2015</v>
      </c>
      <c r="V2025" s="8">
        <f t="shared" si="284"/>
        <v>42166.420752314814</v>
      </c>
      <c r="W2025" s="8" t="str">
        <f t="shared" si="285"/>
        <v>Jun</v>
      </c>
      <c r="X2025" s="8" t="str">
        <f t="shared" si="286"/>
        <v>2015</v>
      </c>
      <c r="Y2025" s="7">
        <f t="shared" si="287"/>
        <v>30</v>
      </c>
    </row>
    <row r="2026" spans="1:25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6">
        <f t="shared" si="279"/>
        <v>585.35</v>
      </c>
      <c r="P2026" s="10">
        <f t="shared" si="280"/>
        <v>222.99047619047619</v>
      </c>
      <c r="Q2026" t="s">
        <v>8320</v>
      </c>
      <c r="R2026" t="s">
        <v>8350</v>
      </c>
      <c r="S2026" s="8">
        <f t="shared" si="281"/>
        <v>41099.966944444444</v>
      </c>
      <c r="T2026" s="8" t="str">
        <f t="shared" si="282"/>
        <v>Jul</v>
      </c>
      <c r="U2026" s="8" t="str">
        <f t="shared" si="283"/>
        <v>2012</v>
      </c>
      <c r="V2026" s="8">
        <f t="shared" si="284"/>
        <v>41134.125</v>
      </c>
      <c r="W2026" s="8" t="str">
        <f t="shared" si="285"/>
        <v>Aug</v>
      </c>
      <c r="X2026" s="8" t="str">
        <f t="shared" si="286"/>
        <v>2012</v>
      </c>
      <c r="Y2026" s="7">
        <f t="shared" si="287"/>
        <v>3</v>
      </c>
    </row>
    <row r="2027" spans="1:25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6">
        <f t="shared" si="279"/>
        <v>201.14999999999998</v>
      </c>
      <c r="P2027" s="10">
        <f t="shared" si="280"/>
        <v>220.74074074074073</v>
      </c>
      <c r="Q2027" t="s">
        <v>8320</v>
      </c>
      <c r="R2027" t="s">
        <v>8350</v>
      </c>
      <c r="S2027" s="8">
        <f t="shared" si="281"/>
        <v>42136.184560185182</v>
      </c>
      <c r="T2027" s="8" t="str">
        <f t="shared" si="282"/>
        <v>May</v>
      </c>
      <c r="U2027" s="8" t="str">
        <f t="shared" si="283"/>
        <v>2015</v>
      </c>
      <c r="V2027" s="8">
        <f t="shared" si="284"/>
        <v>42166.184560185182</v>
      </c>
      <c r="W2027" s="8" t="str">
        <f t="shared" si="285"/>
        <v>Jun</v>
      </c>
      <c r="X2027" s="8" t="str">
        <f t="shared" si="286"/>
        <v>2015</v>
      </c>
      <c r="Y2027" s="7">
        <f t="shared" si="287"/>
        <v>30</v>
      </c>
    </row>
    <row r="2028" spans="1:25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6">
        <f t="shared" si="279"/>
        <v>133.48307999999997</v>
      </c>
      <c r="P2028" s="10">
        <f t="shared" si="280"/>
        <v>73.503898678414089</v>
      </c>
      <c r="Q2028" t="s">
        <v>8320</v>
      </c>
      <c r="R2028" t="s">
        <v>8350</v>
      </c>
      <c r="S2028" s="8">
        <f t="shared" si="281"/>
        <v>41704.735937500001</v>
      </c>
      <c r="T2028" s="8" t="str">
        <f t="shared" si="282"/>
        <v>Mar</v>
      </c>
      <c r="U2028" s="8" t="str">
        <f t="shared" si="283"/>
        <v>2014</v>
      </c>
      <c r="V2028" s="8">
        <f t="shared" si="284"/>
        <v>41750.165972222225</v>
      </c>
      <c r="W2028" s="8" t="str">
        <f t="shared" si="285"/>
        <v>Apr</v>
      </c>
      <c r="X2028" s="8" t="str">
        <f t="shared" si="286"/>
        <v>2014</v>
      </c>
      <c r="Y2028" s="7">
        <f t="shared" si="287"/>
        <v>14</v>
      </c>
    </row>
    <row r="2029" spans="1:25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6">
        <f t="shared" si="279"/>
        <v>120.24900000000001</v>
      </c>
      <c r="P2029" s="10">
        <f t="shared" si="280"/>
        <v>223.09647495361781</v>
      </c>
      <c r="Q2029" t="s">
        <v>8320</v>
      </c>
      <c r="R2029" t="s">
        <v>8350</v>
      </c>
      <c r="S2029" s="8">
        <f t="shared" si="281"/>
        <v>42048.813877314817</v>
      </c>
      <c r="T2029" s="8" t="str">
        <f t="shared" si="282"/>
        <v>Feb</v>
      </c>
      <c r="U2029" s="8" t="str">
        <f t="shared" si="283"/>
        <v>2015</v>
      </c>
      <c r="V2029" s="8">
        <f t="shared" si="284"/>
        <v>42093.772210648152</v>
      </c>
      <c r="W2029" s="8" t="str">
        <f t="shared" si="285"/>
        <v>Mar</v>
      </c>
      <c r="X2029" s="8" t="str">
        <f t="shared" si="286"/>
        <v>2015</v>
      </c>
      <c r="Y2029" s="7">
        <f t="shared" si="287"/>
        <v>13</v>
      </c>
    </row>
    <row r="2030" spans="1:25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6">
        <f t="shared" si="279"/>
        <v>126.16666666666667</v>
      </c>
      <c r="P2030" s="10">
        <f t="shared" si="280"/>
        <v>47.911392405063289</v>
      </c>
      <c r="Q2030" t="s">
        <v>8320</v>
      </c>
      <c r="R2030" t="s">
        <v>8350</v>
      </c>
      <c r="S2030" s="8">
        <f t="shared" si="281"/>
        <v>40215.919050925928</v>
      </c>
      <c r="T2030" s="8" t="str">
        <f t="shared" si="282"/>
        <v>Feb</v>
      </c>
      <c r="U2030" s="8" t="str">
        <f t="shared" si="283"/>
        <v>2010</v>
      </c>
      <c r="V2030" s="8">
        <f t="shared" si="284"/>
        <v>40252.913194444445</v>
      </c>
      <c r="W2030" s="8" t="str">
        <f t="shared" si="285"/>
        <v>Mar</v>
      </c>
      <c r="X2030" s="8" t="str">
        <f t="shared" si="286"/>
        <v>2010</v>
      </c>
      <c r="Y2030" s="7">
        <f t="shared" si="287"/>
        <v>5</v>
      </c>
    </row>
    <row r="2031" spans="1:25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6">
        <f t="shared" si="279"/>
        <v>361.2</v>
      </c>
      <c r="P2031" s="10">
        <f t="shared" si="280"/>
        <v>96.063829787234042</v>
      </c>
      <c r="Q2031" t="s">
        <v>8320</v>
      </c>
      <c r="R2031" t="s">
        <v>8350</v>
      </c>
      <c r="S2031" s="8">
        <f t="shared" si="281"/>
        <v>41848.021770833337</v>
      </c>
      <c r="T2031" s="8" t="str">
        <f t="shared" si="282"/>
        <v>Jul</v>
      </c>
      <c r="U2031" s="8" t="str">
        <f t="shared" si="283"/>
        <v>2014</v>
      </c>
      <c r="V2031" s="8">
        <f t="shared" si="284"/>
        <v>41878.021770833337</v>
      </c>
      <c r="W2031" s="8" t="str">
        <f t="shared" si="285"/>
        <v>Aug</v>
      </c>
      <c r="X2031" s="8" t="str">
        <f t="shared" si="286"/>
        <v>2014</v>
      </c>
      <c r="Y2031" s="7">
        <f t="shared" si="287"/>
        <v>30</v>
      </c>
    </row>
    <row r="2032" spans="1:25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6">
        <f t="shared" si="279"/>
        <v>226.239013671875</v>
      </c>
      <c r="P2032" s="10">
        <f t="shared" si="280"/>
        <v>118.6144</v>
      </c>
      <c r="Q2032" t="s">
        <v>8320</v>
      </c>
      <c r="R2032" t="s">
        <v>8350</v>
      </c>
      <c r="S2032" s="8">
        <f t="shared" si="281"/>
        <v>41212.996481481481</v>
      </c>
      <c r="T2032" s="8" t="str">
        <f t="shared" si="282"/>
        <v>Oct</v>
      </c>
      <c r="U2032" s="8" t="str">
        <f t="shared" si="283"/>
        <v>2012</v>
      </c>
      <c r="V2032" s="8">
        <f t="shared" si="284"/>
        <v>41242.996481481481</v>
      </c>
      <c r="W2032" s="8" t="str">
        <f t="shared" si="285"/>
        <v>Nov</v>
      </c>
      <c r="X2032" s="8" t="str">
        <f t="shared" si="286"/>
        <v>2012</v>
      </c>
      <c r="Y2032" s="7">
        <f t="shared" si="287"/>
        <v>30</v>
      </c>
    </row>
    <row r="2033" spans="1:25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6">
        <f t="shared" si="279"/>
        <v>120.35</v>
      </c>
      <c r="P2033" s="10">
        <f t="shared" si="280"/>
        <v>118.45472440944881</v>
      </c>
      <c r="Q2033" t="s">
        <v>8320</v>
      </c>
      <c r="R2033" t="s">
        <v>8350</v>
      </c>
      <c r="S2033" s="8">
        <f t="shared" si="281"/>
        <v>41975.329317129625</v>
      </c>
      <c r="T2033" s="8" t="str">
        <f t="shared" si="282"/>
        <v>Dec</v>
      </c>
      <c r="U2033" s="8" t="str">
        <f t="shared" si="283"/>
        <v>2014</v>
      </c>
      <c r="V2033" s="8">
        <f t="shared" si="284"/>
        <v>42013.041666666672</v>
      </c>
      <c r="W2033" s="8" t="str">
        <f t="shared" si="285"/>
        <v>Jan</v>
      </c>
      <c r="X2033" s="8" t="str">
        <f t="shared" si="286"/>
        <v>2015</v>
      </c>
      <c r="Y2033" s="7">
        <f t="shared" si="287"/>
        <v>6</v>
      </c>
    </row>
    <row r="2034" spans="1:25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6">
        <f t="shared" si="279"/>
        <v>304.18799999999999</v>
      </c>
      <c r="P2034" s="10">
        <f t="shared" si="280"/>
        <v>143.21468926553672</v>
      </c>
      <c r="Q2034" t="s">
        <v>8320</v>
      </c>
      <c r="R2034" t="s">
        <v>8350</v>
      </c>
      <c r="S2034" s="8">
        <f t="shared" si="281"/>
        <v>42689.565671296295</v>
      </c>
      <c r="T2034" s="8" t="str">
        <f t="shared" si="282"/>
        <v>Nov</v>
      </c>
      <c r="U2034" s="8" t="str">
        <f t="shared" si="283"/>
        <v>2016</v>
      </c>
      <c r="V2034" s="8">
        <f t="shared" si="284"/>
        <v>42719.208333333328</v>
      </c>
      <c r="W2034" s="8" t="str">
        <f t="shared" si="285"/>
        <v>Dec</v>
      </c>
      <c r="X2034" s="8" t="str">
        <f t="shared" si="286"/>
        <v>2016</v>
      </c>
      <c r="Y2034" s="7">
        <f t="shared" si="287"/>
        <v>29</v>
      </c>
    </row>
    <row r="2035" spans="1:25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6">
        <f t="shared" si="279"/>
        <v>178.67599999999999</v>
      </c>
      <c r="P2035" s="10">
        <f t="shared" si="280"/>
        <v>282.71518987341773</v>
      </c>
      <c r="Q2035" t="s">
        <v>8320</v>
      </c>
      <c r="R2035" t="s">
        <v>8350</v>
      </c>
      <c r="S2035" s="8">
        <f t="shared" si="281"/>
        <v>41725.082384259258</v>
      </c>
      <c r="T2035" s="8" t="str">
        <f t="shared" si="282"/>
        <v>Mar</v>
      </c>
      <c r="U2035" s="8" t="str">
        <f t="shared" si="283"/>
        <v>2014</v>
      </c>
      <c r="V2035" s="8">
        <f t="shared" si="284"/>
        <v>41755.082384259258</v>
      </c>
      <c r="W2035" s="8" t="str">
        <f t="shared" si="285"/>
        <v>Apr</v>
      </c>
      <c r="X2035" s="8" t="str">
        <f t="shared" si="286"/>
        <v>2014</v>
      </c>
      <c r="Y2035" s="7">
        <f t="shared" si="287"/>
        <v>30</v>
      </c>
    </row>
    <row r="2036" spans="1:25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6">
        <f t="shared" si="279"/>
        <v>386.81998717948721</v>
      </c>
      <c r="P2036" s="10">
        <f t="shared" si="280"/>
        <v>593.93620078740162</v>
      </c>
      <c r="Q2036" t="s">
        <v>8320</v>
      </c>
      <c r="R2036" t="s">
        <v>8350</v>
      </c>
      <c r="S2036" s="8">
        <f t="shared" si="281"/>
        <v>42076.130011574074</v>
      </c>
      <c r="T2036" s="8" t="str">
        <f t="shared" si="282"/>
        <v>Mar</v>
      </c>
      <c r="U2036" s="8" t="str">
        <f t="shared" si="283"/>
        <v>2015</v>
      </c>
      <c r="V2036" s="8">
        <f t="shared" si="284"/>
        <v>42131.290277777778</v>
      </c>
      <c r="W2036" s="8" t="str">
        <f t="shared" si="285"/>
        <v>May</v>
      </c>
      <c r="X2036" s="8" t="str">
        <f t="shared" si="286"/>
        <v>2015</v>
      </c>
      <c r="Y2036" s="7">
        <f t="shared" si="287"/>
        <v>24</v>
      </c>
    </row>
    <row r="2037" spans="1:25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6">
        <f t="shared" si="279"/>
        <v>211.03642500000004</v>
      </c>
      <c r="P2037" s="10">
        <f t="shared" si="280"/>
        <v>262.15704968944101</v>
      </c>
      <c r="Q2037" t="s">
        <v>8320</v>
      </c>
      <c r="R2037" t="s">
        <v>8350</v>
      </c>
      <c r="S2037" s="8">
        <f t="shared" si="281"/>
        <v>42311.625081018516</v>
      </c>
      <c r="T2037" s="8" t="str">
        <f t="shared" si="282"/>
        <v>Nov</v>
      </c>
      <c r="U2037" s="8" t="str">
        <f t="shared" si="283"/>
        <v>2015</v>
      </c>
      <c r="V2037" s="8">
        <f t="shared" si="284"/>
        <v>42357.041666666672</v>
      </c>
      <c r="W2037" s="8" t="str">
        <f t="shared" si="285"/>
        <v>Dec</v>
      </c>
      <c r="X2037" s="8" t="str">
        <f t="shared" si="286"/>
        <v>2015</v>
      </c>
      <c r="Y2037" s="7">
        <f t="shared" si="287"/>
        <v>14</v>
      </c>
    </row>
    <row r="2038" spans="1:25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6">
        <f t="shared" si="279"/>
        <v>131.66833333333335</v>
      </c>
      <c r="P2038" s="10">
        <f t="shared" si="280"/>
        <v>46.580778301886795</v>
      </c>
      <c r="Q2038" t="s">
        <v>8320</v>
      </c>
      <c r="R2038" t="s">
        <v>8350</v>
      </c>
      <c r="S2038" s="8">
        <f t="shared" si="281"/>
        <v>41738.864803240744</v>
      </c>
      <c r="T2038" s="8" t="str">
        <f t="shared" si="282"/>
        <v>Apr</v>
      </c>
      <c r="U2038" s="8" t="str">
        <f t="shared" si="283"/>
        <v>2014</v>
      </c>
      <c r="V2038" s="8">
        <f t="shared" si="284"/>
        <v>41768.864803240744</v>
      </c>
      <c r="W2038" s="8" t="str">
        <f t="shared" si="285"/>
        <v>May</v>
      </c>
      <c r="X2038" s="8" t="str">
        <f t="shared" si="286"/>
        <v>2014</v>
      </c>
      <c r="Y2038" s="7">
        <f t="shared" si="287"/>
        <v>30</v>
      </c>
    </row>
    <row r="2039" spans="1:25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6">
        <f t="shared" si="279"/>
        <v>300.47639999999996</v>
      </c>
      <c r="P2039" s="10">
        <f t="shared" si="280"/>
        <v>70.041118881118877</v>
      </c>
      <c r="Q2039" t="s">
        <v>8320</v>
      </c>
      <c r="R2039" t="s">
        <v>8350</v>
      </c>
      <c r="S2039" s="8">
        <f t="shared" si="281"/>
        <v>41578.210104166668</v>
      </c>
      <c r="T2039" s="8" t="str">
        <f t="shared" si="282"/>
        <v>Oct</v>
      </c>
      <c r="U2039" s="8" t="str">
        <f t="shared" si="283"/>
        <v>2013</v>
      </c>
      <c r="V2039" s="8">
        <f t="shared" si="284"/>
        <v>41638.251770833333</v>
      </c>
      <c r="W2039" s="8" t="str">
        <f t="shared" si="285"/>
        <v>Dec</v>
      </c>
      <c r="X2039" s="8" t="str">
        <f t="shared" si="286"/>
        <v>2013</v>
      </c>
      <c r="Y2039" s="7">
        <f t="shared" si="287"/>
        <v>29</v>
      </c>
    </row>
    <row r="2040" spans="1:25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6">
        <f t="shared" si="279"/>
        <v>420.51249999999999</v>
      </c>
      <c r="P2040" s="10">
        <f t="shared" si="280"/>
        <v>164.90686274509804</v>
      </c>
      <c r="Q2040" t="s">
        <v>8320</v>
      </c>
      <c r="R2040" t="s">
        <v>8350</v>
      </c>
      <c r="S2040" s="8">
        <f t="shared" si="281"/>
        <v>41424.27107638889</v>
      </c>
      <c r="T2040" s="8" t="str">
        <f t="shared" si="282"/>
        <v>May</v>
      </c>
      <c r="U2040" s="8" t="str">
        <f t="shared" si="283"/>
        <v>2013</v>
      </c>
      <c r="V2040" s="8">
        <f t="shared" si="284"/>
        <v>41456.75</v>
      </c>
      <c r="W2040" s="8" t="str">
        <f t="shared" si="285"/>
        <v>Jul</v>
      </c>
      <c r="X2040" s="8" t="str">
        <f t="shared" si="286"/>
        <v>2013</v>
      </c>
      <c r="Y2040" s="7">
        <f t="shared" si="287"/>
        <v>1</v>
      </c>
    </row>
    <row r="2041" spans="1:25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6">
        <f t="shared" si="279"/>
        <v>136.21680000000001</v>
      </c>
      <c r="P2041" s="10">
        <f t="shared" si="280"/>
        <v>449.26385224274406</v>
      </c>
      <c r="Q2041" t="s">
        <v>8320</v>
      </c>
      <c r="R2041" t="s">
        <v>8350</v>
      </c>
      <c r="S2041" s="8">
        <f t="shared" si="281"/>
        <v>42675.438946759255</v>
      </c>
      <c r="T2041" s="8" t="str">
        <f t="shared" si="282"/>
        <v>Nov</v>
      </c>
      <c r="U2041" s="8" t="str">
        <f t="shared" si="283"/>
        <v>2016</v>
      </c>
      <c r="V2041" s="8">
        <f t="shared" si="284"/>
        <v>42705.207638888889</v>
      </c>
      <c r="W2041" s="8" t="str">
        <f t="shared" si="285"/>
        <v>Dec</v>
      </c>
      <c r="X2041" s="8" t="str">
        <f t="shared" si="286"/>
        <v>2016</v>
      </c>
      <c r="Y2041" s="7">
        <f t="shared" si="287"/>
        <v>29</v>
      </c>
    </row>
    <row r="2042" spans="1:25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6">
        <f t="shared" si="279"/>
        <v>248.17133333333334</v>
      </c>
      <c r="P2042" s="10">
        <f t="shared" si="280"/>
        <v>27.472841328413285</v>
      </c>
      <c r="Q2042" t="s">
        <v>8320</v>
      </c>
      <c r="R2042" t="s">
        <v>8350</v>
      </c>
      <c r="S2042" s="8">
        <f t="shared" si="281"/>
        <v>41578.927118055559</v>
      </c>
      <c r="T2042" s="8" t="str">
        <f t="shared" si="282"/>
        <v>Oct</v>
      </c>
      <c r="U2042" s="8" t="str">
        <f t="shared" si="283"/>
        <v>2013</v>
      </c>
      <c r="V2042" s="8">
        <f t="shared" si="284"/>
        <v>41593.968784722223</v>
      </c>
      <c r="W2042" s="8" t="str">
        <f t="shared" si="285"/>
        <v>Nov</v>
      </c>
      <c r="X2042" s="8" t="str">
        <f t="shared" si="286"/>
        <v>2013</v>
      </c>
      <c r="Y2042" s="7">
        <f t="shared" si="287"/>
        <v>15</v>
      </c>
    </row>
    <row r="2043" spans="1:25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6">
        <f t="shared" si="279"/>
        <v>181.86315789473684</v>
      </c>
      <c r="P2043" s="10">
        <f t="shared" si="280"/>
        <v>143.97499999999999</v>
      </c>
      <c r="Q2043" t="s">
        <v>8320</v>
      </c>
      <c r="R2043" t="s">
        <v>8350</v>
      </c>
      <c r="S2043" s="8">
        <f t="shared" si="281"/>
        <v>42654.525775462964</v>
      </c>
      <c r="T2043" s="8" t="str">
        <f t="shared" si="282"/>
        <v>Oct</v>
      </c>
      <c r="U2043" s="8" t="str">
        <f t="shared" si="283"/>
        <v>2016</v>
      </c>
      <c r="V2043" s="8">
        <f t="shared" si="284"/>
        <v>42684.567442129628</v>
      </c>
      <c r="W2043" s="8" t="str">
        <f t="shared" si="285"/>
        <v>Nov</v>
      </c>
      <c r="X2043" s="8" t="str">
        <f t="shared" si="286"/>
        <v>2016</v>
      </c>
      <c r="Y2043" s="7">
        <f t="shared" si="287"/>
        <v>30</v>
      </c>
    </row>
    <row r="2044" spans="1:25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6">
        <f t="shared" si="279"/>
        <v>123.53</v>
      </c>
      <c r="P2044" s="10">
        <f t="shared" si="280"/>
        <v>88.23571428571428</v>
      </c>
      <c r="Q2044" t="s">
        <v>8320</v>
      </c>
      <c r="R2044" t="s">
        <v>8350</v>
      </c>
      <c r="S2044" s="8">
        <f t="shared" si="281"/>
        <v>42331.708032407405</v>
      </c>
      <c r="T2044" s="8" t="str">
        <f t="shared" si="282"/>
        <v>Nov</v>
      </c>
      <c r="U2044" s="8" t="str">
        <f t="shared" si="283"/>
        <v>2015</v>
      </c>
      <c r="V2044" s="8">
        <f t="shared" si="284"/>
        <v>42391.708032407405</v>
      </c>
      <c r="W2044" s="8" t="str">
        <f t="shared" si="285"/>
        <v>Jan</v>
      </c>
      <c r="X2044" s="8" t="str">
        <f t="shared" si="286"/>
        <v>2016</v>
      </c>
      <c r="Y2044" s="7">
        <f t="shared" si="287"/>
        <v>29</v>
      </c>
    </row>
    <row r="2045" spans="1:25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6">
        <f t="shared" si="279"/>
        <v>506.20938628158842</v>
      </c>
      <c r="P2045" s="10">
        <f t="shared" si="280"/>
        <v>36.326424870466319</v>
      </c>
      <c r="Q2045" t="s">
        <v>8320</v>
      </c>
      <c r="R2045" t="s">
        <v>8350</v>
      </c>
      <c r="S2045" s="8">
        <f t="shared" si="281"/>
        <v>42661.176817129628</v>
      </c>
      <c r="T2045" s="8" t="str">
        <f t="shared" si="282"/>
        <v>Oct</v>
      </c>
      <c r="U2045" s="8" t="str">
        <f t="shared" si="283"/>
        <v>2016</v>
      </c>
      <c r="V2045" s="8">
        <f t="shared" si="284"/>
        <v>42715.207638888889</v>
      </c>
      <c r="W2045" s="8" t="str">
        <f t="shared" si="285"/>
        <v>Dec</v>
      </c>
      <c r="X2045" s="8" t="str">
        <f t="shared" si="286"/>
        <v>2016</v>
      </c>
      <c r="Y2045" s="7">
        <f t="shared" si="287"/>
        <v>23</v>
      </c>
    </row>
    <row r="2046" spans="1:25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6">
        <f t="shared" si="279"/>
        <v>108.21333333333334</v>
      </c>
      <c r="P2046" s="10">
        <f t="shared" si="280"/>
        <v>90.177777777777777</v>
      </c>
      <c r="Q2046" t="s">
        <v>8320</v>
      </c>
      <c r="R2046" t="s">
        <v>8350</v>
      </c>
      <c r="S2046" s="8">
        <f t="shared" si="281"/>
        <v>42138.684189814812</v>
      </c>
      <c r="T2046" s="8" t="str">
        <f t="shared" si="282"/>
        <v>May</v>
      </c>
      <c r="U2046" s="8" t="str">
        <f t="shared" si="283"/>
        <v>2015</v>
      </c>
      <c r="V2046" s="8">
        <f t="shared" si="284"/>
        <v>42168.684189814812</v>
      </c>
      <c r="W2046" s="8" t="str">
        <f t="shared" si="285"/>
        <v>Jun</v>
      </c>
      <c r="X2046" s="8" t="str">
        <f t="shared" si="286"/>
        <v>2015</v>
      </c>
      <c r="Y2046" s="7">
        <f t="shared" si="287"/>
        <v>30</v>
      </c>
    </row>
    <row r="2047" spans="1:25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6">
        <f t="shared" si="279"/>
        <v>819.18387755102037</v>
      </c>
      <c r="P2047" s="10">
        <f t="shared" si="280"/>
        <v>152.62361216730039</v>
      </c>
      <c r="Q2047" t="s">
        <v>8320</v>
      </c>
      <c r="R2047" t="s">
        <v>8350</v>
      </c>
      <c r="S2047" s="8">
        <f t="shared" si="281"/>
        <v>41069.088506944441</v>
      </c>
      <c r="T2047" s="8" t="str">
        <f t="shared" si="282"/>
        <v>Jun</v>
      </c>
      <c r="U2047" s="8" t="str">
        <f t="shared" si="283"/>
        <v>2012</v>
      </c>
      <c r="V2047" s="8">
        <f t="shared" si="284"/>
        <v>41099.088506944441</v>
      </c>
      <c r="W2047" s="8" t="str">
        <f t="shared" si="285"/>
        <v>Jul</v>
      </c>
      <c r="X2047" s="8" t="str">
        <f t="shared" si="286"/>
        <v>2012</v>
      </c>
      <c r="Y2047" s="7">
        <f t="shared" si="287"/>
        <v>30</v>
      </c>
    </row>
    <row r="2048" spans="1:25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6">
        <f t="shared" si="279"/>
        <v>121.10000000000001</v>
      </c>
      <c r="P2048" s="10">
        <f t="shared" si="280"/>
        <v>55.806451612903224</v>
      </c>
      <c r="Q2048" t="s">
        <v>8320</v>
      </c>
      <c r="R2048" t="s">
        <v>8350</v>
      </c>
      <c r="S2048" s="8">
        <f t="shared" si="281"/>
        <v>41387.171805555554</v>
      </c>
      <c r="T2048" s="8" t="str">
        <f t="shared" si="282"/>
        <v>Apr</v>
      </c>
      <c r="U2048" s="8" t="str">
        <f t="shared" si="283"/>
        <v>2013</v>
      </c>
      <c r="V2048" s="8">
        <f t="shared" si="284"/>
        <v>41417.171805555554</v>
      </c>
      <c r="W2048" s="8" t="str">
        <f t="shared" si="285"/>
        <v>May</v>
      </c>
      <c r="X2048" s="8" t="str">
        <f t="shared" si="286"/>
        <v>2013</v>
      </c>
      <c r="Y2048" s="7">
        <f t="shared" si="287"/>
        <v>30</v>
      </c>
    </row>
    <row r="2049" spans="1:25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6">
        <f t="shared" si="279"/>
        <v>102.99897959183673</v>
      </c>
      <c r="P2049" s="10">
        <f t="shared" si="280"/>
        <v>227.85327313769753</v>
      </c>
      <c r="Q2049" t="s">
        <v>8320</v>
      </c>
      <c r="R2049" t="s">
        <v>8350</v>
      </c>
      <c r="S2049" s="8">
        <f t="shared" si="281"/>
        <v>42081.903587962966</v>
      </c>
      <c r="T2049" s="8" t="str">
        <f t="shared" si="282"/>
        <v>Mar</v>
      </c>
      <c r="U2049" s="8" t="str">
        <f t="shared" si="283"/>
        <v>2015</v>
      </c>
      <c r="V2049" s="8">
        <f t="shared" si="284"/>
        <v>42111</v>
      </c>
      <c r="W2049" s="8" t="str">
        <f t="shared" si="285"/>
        <v>Apr</v>
      </c>
      <c r="X2049" s="8" t="str">
        <f t="shared" si="286"/>
        <v>2015</v>
      </c>
      <c r="Y2049" s="7">
        <f t="shared" si="287"/>
        <v>29</v>
      </c>
    </row>
    <row r="2050" spans="1:25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6">
        <f t="shared" si="279"/>
        <v>148.33229411764705</v>
      </c>
      <c r="P2050" s="10">
        <f t="shared" si="280"/>
        <v>91.82989803350327</v>
      </c>
      <c r="Q2050" t="s">
        <v>8320</v>
      </c>
      <c r="R2050" t="s">
        <v>8350</v>
      </c>
      <c r="S2050" s="8">
        <f t="shared" si="281"/>
        <v>41387.651516203703</v>
      </c>
      <c r="T2050" s="8" t="str">
        <f t="shared" si="282"/>
        <v>Apr</v>
      </c>
      <c r="U2050" s="8" t="str">
        <f t="shared" si="283"/>
        <v>2013</v>
      </c>
      <c r="V2050" s="8">
        <f t="shared" si="284"/>
        <v>41417.651516203703</v>
      </c>
      <c r="W2050" s="8" t="str">
        <f t="shared" si="285"/>
        <v>May</v>
      </c>
      <c r="X2050" s="8" t="str">
        <f t="shared" si="286"/>
        <v>2013</v>
      </c>
      <c r="Y2050" s="7">
        <f t="shared" si="287"/>
        <v>30</v>
      </c>
    </row>
    <row r="2051" spans="1:25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6">
        <f t="shared" ref="O2051:O2114" si="288">E2051/D2051*100</f>
        <v>120.19070000000001</v>
      </c>
      <c r="P2051" s="10">
        <f t="shared" ref="P2051:P2114" si="289">IFERROR(E2051/L2051,0)</f>
        <v>80.991037735849048</v>
      </c>
      <c r="Q2051" t="s">
        <v>8320</v>
      </c>
      <c r="R2051" t="s">
        <v>8350</v>
      </c>
      <c r="S2051" s="8">
        <f t="shared" ref="S2051:S2114" si="290">(((J2051/60)/60)/24)+DATE(1970,1,1)</f>
        <v>41575.527349537035</v>
      </c>
      <c r="T2051" s="8" t="str">
        <f t="shared" ref="T2051:T2114" si="291">TEXT(S2051,"MMM")</f>
        <v>Oct</v>
      </c>
      <c r="U2051" s="8" t="str">
        <f t="shared" ref="U2051:U2114" si="292">TEXT(S2051,"YYYY")</f>
        <v>2013</v>
      </c>
      <c r="V2051" s="8">
        <f t="shared" ref="V2051:V2114" si="293">(((I2051/60)/60)/24)+DATE(1970,1,1)</f>
        <v>41610.957638888889</v>
      </c>
      <c r="W2051" s="8" t="str">
        <f t="shared" ref="W2051:W2114" si="294">TEXT(V2051,"MMM")</f>
        <v>Dec</v>
      </c>
      <c r="X2051" s="8" t="str">
        <f t="shared" ref="X2051:X2114" si="295">TEXT(V2051,"YYYY")</f>
        <v>2013</v>
      </c>
      <c r="Y2051" s="7">
        <f t="shared" ref="Y2051:Y2114" si="296">DAY(V2051-S2051)</f>
        <v>4</v>
      </c>
    </row>
    <row r="2052" spans="1:25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6">
        <f t="shared" si="288"/>
        <v>473.27000000000004</v>
      </c>
      <c r="P2052" s="10">
        <f t="shared" si="289"/>
        <v>278.39411764705881</v>
      </c>
      <c r="Q2052" t="s">
        <v>8320</v>
      </c>
      <c r="R2052" t="s">
        <v>8350</v>
      </c>
      <c r="S2052" s="8">
        <f t="shared" si="290"/>
        <v>42115.071504629625</v>
      </c>
      <c r="T2052" s="8" t="str">
        <f t="shared" si="291"/>
        <v>Apr</v>
      </c>
      <c r="U2052" s="8" t="str">
        <f t="shared" si="292"/>
        <v>2015</v>
      </c>
      <c r="V2052" s="8">
        <f t="shared" si="293"/>
        <v>42155.071504629625</v>
      </c>
      <c r="W2052" s="8" t="str">
        <f t="shared" si="294"/>
        <v>May</v>
      </c>
      <c r="X2052" s="8" t="str">
        <f t="shared" si="295"/>
        <v>2015</v>
      </c>
      <c r="Y2052" s="7">
        <f t="shared" si="296"/>
        <v>9</v>
      </c>
    </row>
    <row r="2053" spans="1:25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6">
        <f t="shared" si="288"/>
        <v>130.36250000000001</v>
      </c>
      <c r="P2053" s="10">
        <f t="shared" si="289"/>
        <v>43.095041322314053</v>
      </c>
      <c r="Q2053" t="s">
        <v>8320</v>
      </c>
      <c r="R2053" t="s">
        <v>8350</v>
      </c>
      <c r="S2053" s="8">
        <f t="shared" si="290"/>
        <v>41604.022418981483</v>
      </c>
      <c r="T2053" s="8" t="str">
        <f t="shared" si="291"/>
        <v>Nov</v>
      </c>
      <c r="U2053" s="8" t="str">
        <f t="shared" si="292"/>
        <v>2013</v>
      </c>
      <c r="V2053" s="8">
        <f t="shared" si="293"/>
        <v>41634.022418981483</v>
      </c>
      <c r="W2053" s="8" t="str">
        <f t="shared" si="294"/>
        <v>Dec</v>
      </c>
      <c r="X2053" s="8" t="str">
        <f t="shared" si="295"/>
        <v>2013</v>
      </c>
      <c r="Y2053" s="7">
        <f t="shared" si="296"/>
        <v>30</v>
      </c>
    </row>
    <row r="2054" spans="1:25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6">
        <f t="shared" si="288"/>
        <v>353.048</v>
      </c>
      <c r="P2054" s="10">
        <f t="shared" si="289"/>
        <v>326.29205175600737</v>
      </c>
      <c r="Q2054" t="s">
        <v>8320</v>
      </c>
      <c r="R2054" t="s">
        <v>8350</v>
      </c>
      <c r="S2054" s="8">
        <f t="shared" si="290"/>
        <v>42375.08394675926</v>
      </c>
      <c r="T2054" s="8" t="str">
        <f t="shared" si="291"/>
        <v>Jan</v>
      </c>
      <c r="U2054" s="8" t="str">
        <f t="shared" si="292"/>
        <v>2016</v>
      </c>
      <c r="V2054" s="8">
        <f t="shared" si="293"/>
        <v>42420.08394675926</v>
      </c>
      <c r="W2054" s="8" t="str">
        <f t="shared" si="294"/>
        <v>Feb</v>
      </c>
      <c r="X2054" s="8" t="str">
        <f t="shared" si="295"/>
        <v>2016</v>
      </c>
      <c r="Y2054" s="7">
        <f t="shared" si="296"/>
        <v>14</v>
      </c>
    </row>
    <row r="2055" spans="1:25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6">
        <f t="shared" si="288"/>
        <v>101.02</v>
      </c>
      <c r="P2055" s="10">
        <f t="shared" si="289"/>
        <v>41.743801652892564</v>
      </c>
      <c r="Q2055" t="s">
        <v>8320</v>
      </c>
      <c r="R2055" t="s">
        <v>8350</v>
      </c>
      <c r="S2055" s="8">
        <f t="shared" si="290"/>
        <v>42303.617488425924</v>
      </c>
      <c r="T2055" s="8" t="str">
        <f t="shared" si="291"/>
        <v>Oct</v>
      </c>
      <c r="U2055" s="8" t="str">
        <f t="shared" si="292"/>
        <v>2015</v>
      </c>
      <c r="V2055" s="8">
        <f t="shared" si="293"/>
        <v>42333.659155092595</v>
      </c>
      <c r="W2055" s="8" t="str">
        <f t="shared" si="294"/>
        <v>Nov</v>
      </c>
      <c r="X2055" s="8" t="str">
        <f t="shared" si="295"/>
        <v>2015</v>
      </c>
      <c r="Y2055" s="7">
        <f t="shared" si="296"/>
        <v>30</v>
      </c>
    </row>
    <row r="2056" spans="1:25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6">
        <f t="shared" si="288"/>
        <v>113.59142857142857</v>
      </c>
      <c r="P2056" s="10">
        <f t="shared" si="289"/>
        <v>64.020933977455712</v>
      </c>
      <c r="Q2056" t="s">
        <v>8320</v>
      </c>
      <c r="R2056" t="s">
        <v>8350</v>
      </c>
      <c r="S2056" s="8">
        <f t="shared" si="290"/>
        <v>41731.520949074074</v>
      </c>
      <c r="T2056" s="8" t="str">
        <f t="shared" si="291"/>
        <v>Apr</v>
      </c>
      <c r="U2056" s="8" t="str">
        <f t="shared" si="292"/>
        <v>2014</v>
      </c>
      <c r="V2056" s="8">
        <f t="shared" si="293"/>
        <v>41761.520949074074</v>
      </c>
      <c r="W2056" s="8" t="str">
        <f t="shared" si="294"/>
        <v>May</v>
      </c>
      <c r="X2056" s="8" t="str">
        <f t="shared" si="295"/>
        <v>2014</v>
      </c>
      <c r="Y2056" s="7">
        <f t="shared" si="296"/>
        <v>30</v>
      </c>
    </row>
    <row r="2057" spans="1:25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6">
        <f t="shared" si="288"/>
        <v>167.41666666666666</v>
      </c>
      <c r="P2057" s="10">
        <f t="shared" si="289"/>
        <v>99.455445544554451</v>
      </c>
      <c r="Q2057" t="s">
        <v>8320</v>
      </c>
      <c r="R2057" t="s">
        <v>8350</v>
      </c>
      <c r="S2057" s="8">
        <f t="shared" si="290"/>
        <v>41946.674108796295</v>
      </c>
      <c r="T2057" s="8" t="str">
        <f t="shared" si="291"/>
        <v>Nov</v>
      </c>
      <c r="U2057" s="8" t="str">
        <f t="shared" si="292"/>
        <v>2014</v>
      </c>
      <c r="V2057" s="8">
        <f t="shared" si="293"/>
        <v>41976.166666666672</v>
      </c>
      <c r="W2057" s="8" t="str">
        <f t="shared" si="294"/>
        <v>Dec</v>
      </c>
      <c r="X2057" s="8" t="str">
        <f t="shared" si="295"/>
        <v>2014</v>
      </c>
      <c r="Y2057" s="7">
        <f t="shared" si="296"/>
        <v>29</v>
      </c>
    </row>
    <row r="2058" spans="1:25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6">
        <f t="shared" si="288"/>
        <v>153.452</v>
      </c>
      <c r="P2058" s="10">
        <f t="shared" si="289"/>
        <v>138.49458483754512</v>
      </c>
      <c r="Q2058" t="s">
        <v>8320</v>
      </c>
      <c r="R2058" t="s">
        <v>8350</v>
      </c>
      <c r="S2058" s="8">
        <f t="shared" si="290"/>
        <v>41351.76090277778</v>
      </c>
      <c r="T2058" s="8" t="str">
        <f t="shared" si="291"/>
        <v>Mar</v>
      </c>
      <c r="U2058" s="8" t="str">
        <f t="shared" si="292"/>
        <v>2013</v>
      </c>
      <c r="V2058" s="8">
        <f t="shared" si="293"/>
        <v>41381.76090277778</v>
      </c>
      <c r="W2058" s="8" t="str">
        <f t="shared" si="294"/>
        <v>Apr</v>
      </c>
      <c r="X2058" s="8" t="str">
        <f t="shared" si="295"/>
        <v>2013</v>
      </c>
      <c r="Y2058" s="7">
        <f t="shared" si="296"/>
        <v>30</v>
      </c>
    </row>
    <row r="2059" spans="1:25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6">
        <f t="shared" si="288"/>
        <v>202.23220000000001</v>
      </c>
      <c r="P2059" s="10">
        <f t="shared" si="289"/>
        <v>45.547792792792798</v>
      </c>
      <c r="Q2059" t="s">
        <v>8320</v>
      </c>
      <c r="R2059" t="s">
        <v>8350</v>
      </c>
      <c r="S2059" s="8">
        <f t="shared" si="290"/>
        <v>42396.494583333333</v>
      </c>
      <c r="T2059" s="8" t="str">
        <f t="shared" si="291"/>
        <v>Jan</v>
      </c>
      <c r="U2059" s="8" t="str">
        <f t="shared" si="292"/>
        <v>2016</v>
      </c>
      <c r="V2059" s="8">
        <f t="shared" si="293"/>
        <v>42426.494583333333</v>
      </c>
      <c r="W2059" s="8" t="str">
        <f t="shared" si="294"/>
        <v>Feb</v>
      </c>
      <c r="X2059" s="8" t="str">
        <f t="shared" si="295"/>
        <v>2016</v>
      </c>
      <c r="Y2059" s="7">
        <f t="shared" si="296"/>
        <v>30</v>
      </c>
    </row>
    <row r="2060" spans="1:25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6">
        <f t="shared" si="288"/>
        <v>168.28125</v>
      </c>
      <c r="P2060" s="10">
        <f t="shared" si="289"/>
        <v>10.507317073170732</v>
      </c>
      <c r="Q2060" t="s">
        <v>8320</v>
      </c>
      <c r="R2060" t="s">
        <v>8350</v>
      </c>
      <c r="S2060" s="8">
        <f t="shared" si="290"/>
        <v>42026.370717592596</v>
      </c>
      <c r="T2060" s="8" t="str">
        <f t="shared" si="291"/>
        <v>Jan</v>
      </c>
      <c r="U2060" s="8" t="str">
        <f t="shared" si="292"/>
        <v>2015</v>
      </c>
      <c r="V2060" s="8">
        <f t="shared" si="293"/>
        <v>42065.833333333328</v>
      </c>
      <c r="W2060" s="8" t="str">
        <f t="shared" si="294"/>
        <v>Mar</v>
      </c>
      <c r="X2060" s="8" t="str">
        <f t="shared" si="295"/>
        <v>2015</v>
      </c>
      <c r="Y2060" s="7">
        <f t="shared" si="296"/>
        <v>8</v>
      </c>
    </row>
    <row r="2061" spans="1:25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6">
        <f t="shared" si="288"/>
        <v>143.45666666666668</v>
      </c>
      <c r="P2061" s="10">
        <f t="shared" si="289"/>
        <v>114.76533333333333</v>
      </c>
      <c r="Q2061" t="s">
        <v>8320</v>
      </c>
      <c r="R2061" t="s">
        <v>8350</v>
      </c>
      <c r="S2061" s="8">
        <f t="shared" si="290"/>
        <v>42361.602476851855</v>
      </c>
      <c r="T2061" s="8" t="str">
        <f t="shared" si="291"/>
        <v>Dec</v>
      </c>
      <c r="U2061" s="8" t="str">
        <f t="shared" si="292"/>
        <v>2015</v>
      </c>
      <c r="V2061" s="8">
        <f t="shared" si="293"/>
        <v>42400.915972222225</v>
      </c>
      <c r="W2061" s="8" t="str">
        <f t="shared" si="294"/>
        <v>Jan</v>
      </c>
      <c r="X2061" s="8" t="str">
        <f t="shared" si="295"/>
        <v>2016</v>
      </c>
      <c r="Y2061" s="7">
        <f t="shared" si="296"/>
        <v>8</v>
      </c>
    </row>
    <row r="2062" spans="1:25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6">
        <f t="shared" si="288"/>
        <v>196.4</v>
      </c>
      <c r="P2062" s="10">
        <f t="shared" si="289"/>
        <v>35.997067448680355</v>
      </c>
      <c r="Q2062" t="s">
        <v>8320</v>
      </c>
      <c r="R2062" t="s">
        <v>8350</v>
      </c>
      <c r="S2062" s="8">
        <f t="shared" si="290"/>
        <v>41783.642939814818</v>
      </c>
      <c r="T2062" s="8" t="str">
        <f t="shared" si="291"/>
        <v>May</v>
      </c>
      <c r="U2062" s="8" t="str">
        <f t="shared" si="292"/>
        <v>2014</v>
      </c>
      <c r="V2062" s="8">
        <f t="shared" si="293"/>
        <v>41843.642939814818</v>
      </c>
      <c r="W2062" s="8" t="str">
        <f t="shared" si="294"/>
        <v>Jul</v>
      </c>
      <c r="X2062" s="8" t="str">
        <f t="shared" si="295"/>
        <v>2014</v>
      </c>
      <c r="Y2062" s="7">
        <f t="shared" si="296"/>
        <v>29</v>
      </c>
    </row>
    <row r="2063" spans="1:25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6">
        <f t="shared" si="288"/>
        <v>107.91999999999999</v>
      </c>
      <c r="P2063" s="10">
        <f t="shared" si="289"/>
        <v>154.17142857142858</v>
      </c>
      <c r="Q2063" t="s">
        <v>8320</v>
      </c>
      <c r="R2063" t="s">
        <v>8350</v>
      </c>
      <c r="S2063" s="8">
        <f t="shared" si="290"/>
        <v>42705.764513888891</v>
      </c>
      <c r="T2063" s="8" t="str">
        <f t="shared" si="291"/>
        <v>Dec</v>
      </c>
      <c r="U2063" s="8" t="str">
        <f t="shared" si="292"/>
        <v>2016</v>
      </c>
      <c r="V2063" s="8">
        <f t="shared" si="293"/>
        <v>42735.764513888891</v>
      </c>
      <c r="W2063" s="8" t="str">
        <f t="shared" si="294"/>
        <v>Dec</v>
      </c>
      <c r="X2063" s="8" t="str">
        <f t="shared" si="295"/>
        <v>2016</v>
      </c>
      <c r="Y2063" s="7">
        <f t="shared" si="296"/>
        <v>30</v>
      </c>
    </row>
    <row r="2064" spans="1:25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6">
        <f t="shared" si="288"/>
        <v>114.97699999999999</v>
      </c>
      <c r="P2064" s="10">
        <f t="shared" si="289"/>
        <v>566.38916256157631</v>
      </c>
      <c r="Q2064" t="s">
        <v>8320</v>
      </c>
      <c r="R2064" t="s">
        <v>8350</v>
      </c>
      <c r="S2064" s="8">
        <f t="shared" si="290"/>
        <v>42423.3830787037</v>
      </c>
      <c r="T2064" s="8" t="str">
        <f t="shared" si="291"/>
        <v>Feb</v>
      </c>
      <c r="U2064" s="8" t="str">
        <f t="shared" si="292"/>
        <v>2016</v>
      </c>
      <c r="V2064" s="8">
        <f t="shared" si="293"/>
        <v>42453.341412037036</v>
      </c>
      <c r="W2064" s="8" t="str">
        <f t="shared" si="294"/>
        <v>Mar</v>
      </c>
      <c r="X2064" s="8" t="str">
        <f t="shared" si="295"/>
        <v>2016</v>
      </c>
      <c r="Y2064" s="7">
        <f t="shared" si="296"/>
        <v>29</v>
      </c>
    </row>
    <row r="2065" spans="1:25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6">
        <f t="shared" si="288"/>
        <v>148.04999999999998</v>
      </c>
      <c r="P2065" s="10">
        <f t="shared" si="289"/>
        <v>120.85714285714286</v>
      </c>
      <c r="Q2065" t="s">
        <v>8320</v>
      </c>
      <c r="R2065" t="s">
        <v>8350</v>
      </c>
      <c r="S2065" s="8">
        <f t="shared" si="290"/>
        <v>42472.73265046296</v>
      </c>
      <c r="T2065" s="8" t="str">
        <f t="shared" si="291"/>
        <v>Apr</v>
      </c>
      <c r="U2065" s="8" t="str">
        <f t="shared" si="292"/>
        <v>2016</v>
      </c>
      <c r="V2065" s="8">
        <f t="shared" si="293"/>
        <v>42505.73265046296</v>
      </c>
      <c r="W2065" s="8" t="str">
        <f t="shared" si="294"/>
        <v>May</v>
      </c>
      <c r="X2065" s="8" t="str">
        <f t="shared" si="295"/>
        <v>2016</v>
      </c>
      <c r="Y2065" s="7">
        <f t="shared" si="296"/>
        <v>2</v>
      </c>
    </row>
    <row r="2066" spans="1:25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6">
        <f t="shared" si="288"/>
        <v>191.16676082790633</v>
      </c>
      <c r="P2066" s="10">
        <f t="shared" si="289"/>
        <v>86.163845492085343</v>
      </c>
      <c r="Q2066" t="s">
        <v>8320</v>
      </c>
      <c r="R2066" t="s">
        <v>8350</v>
      </c>
      <c r="S2066" s="8">
        <f t="shared" si="290"/>
        <v>41389.364849537036</v>
      </c>
      <c r="T2066" s="8" t="str">
        <f t="shared" si="291"/>
        <v>Apr</v>
      </c>
      <c r="U2066" s="8" t="str">
        <f t="shared" si="292"/>
        <v>2013</v>
      </c>
      <c r="V2066" s="8">
        <f t="shared" si="293"/>
        <v>41425.5</v>
      </c>
      <c r="W2066" s="8" t="str">
        <f t="shared" si="294"/>
        <v>May</v>
      </c>
      <c r="X2066" s="8" t="str">
        <f t="shared" si="295"/>
        <v>2013</v>
      </c>
      <c r="Y2066" s="7">
        <f t="shared" si="296"/>
        <v>5</v>
      </c>
    </row>
    <row r="2067" spans="1:25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6">
        <f t="shared" si="288"/>
        <v>199.215125</v>
      </c>
      <c r="P2067" s="10">
        <f t="shared" si="289"/>
        <v>51.212114395886893</v>
      </c>
      <c r="Q2067" t="s">
        <v>8320</v>
      </c>
      <c r="R2067" t="s">
        <v>8350</v>
      </c>
      <c r="S2067" s="8">
        <f t="shared" si="290"/>
        <v>41603.333668981482</v>
      </c>
      <c r="T2067" s="8" t="str">
        <f t="shared" si="291"/>
        <v>Nov</v>
      </c>
      <c r="U2067" s="8" t="str">
        <f t="shared" si="292"/>
        <v>2013</v>
      </c>
      <c r="V2067" s="8">
        <f t="shared" si="293"/>
        <v>41633.333668981482</v>
      </c>
      <c r="W2067" s="8" t="str">
        <f t="shared" si="294"/>
        <v>Dec</v>
      </c>
      <c r="X2067" s="8" t="str">
        <f t="shared" si="295"/>
        <v>2013</v>
      </c>
      <c r="Y2067" s="7">
        <f t="shared" si="296"/>
        <v>30</v>
      </c>
    </row>
    <row r="2068" spans="1:25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6">
        <f t="shared" si="288"/>
        <v>218.6</v>
      </c>
      <c r="P2068" s="10">
        <f t="shared" si="289"/>
        <v>67.261538461538464</v>
      </c>
      <c r="Q2068" t="s">
        <v>8320</v>
      </c>
      <c r="R2068" t="s">
        <v>8350</v>
      </c>
      <c r="S2068" s="8">
        <f t="shared" si="290"/>
        <v>41844.771793981483</v>
      </c>
      <c r="T2068" s="8" t="str">
        <f t="shared" si="291"/>
        <v>Jul</v>
      </c>
      <c r="U2068" s="8" t="str">
        <f t="shared" si="292"/>
        <v>2014</v>
      </c>
      <c r="V2068" s="8">
        <f t="shared" si="293"/>
        <v>41874.771793981483</v>
      </c>
      <c r="W2068" s="8" t="str">
        <f t="shared" si="294"/>
        <v>Aug</v>
      </c>
      <c r="X2068" s="8" t="str">
        <f t="shared" si="295"/>
        <v>2014</v>
      </c>
      <c r="Y2068" s="7">
        <f t="shared" si="296"/>
        <v>30</v>
      </c>
    </row>
    <row r="2069" spans="1:25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6">
        <f t="shared" si="288"/>
        <v>126.86868686868686</v>
      </c>
      <c r="P2069" s="10">
        <f t="shared" si="289"/>
        <v>62.8</v>
      </c>
      <c r="Q2069" t="s">
        <v>8320</v>
      </c>
      <c r="R2069" t="s">
        <v>8350</v>
      </c>
      <c r="S2069" s="8">
        <f t="shared" si="290"/>
        <v>42115.853888888887</v>
      </c>
      <c r="T2069" s="8" t="str">
        <f t="shared" si="291"/>
        <v>Apr</v>
      </c>
      <c r="U2069" s="8" t="str">
        <f t="shared" si="292"/>
        <v>2015</v>
      </c>
      <c r="V2069" s="8">
        <f t="shared" si="293"/>
        <v>42148.853888888887</v>
      </c>
      <c r="W2069" s="8" t="str">
        <f t="shared" si="294"/>
        <v>May</v>
      </c>
      <c r="X2069" s="8" t="str">
        <f t="shared" si="295"/>
        <v>2015</v>
      </c>
      <c r="Y2069" s="7">
        <f t="shared" si="296"/>
        <v>2</v>
      </c>
    </row>
    <row r="2070" spans="1:25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6">
        <f t="shared" si="288"/>
        <v>105.22388000000001</v>
      </c>
      <c r="P2070" s="10">
        <f t="shared" si="289"/>
        <v>346.13118421052633</v>
      </c>
      <c r="Q2070" t="s">
        <v>8320</v>
      </c>
      <c r="R2070" t="s">
        <v>8350</v>
      </c>
      <c r="S2070" s="8">
        <f t="shared" si="290"/>
        <v>42633.841608796298</v>
      </c>
      <c r="T2070" s="8" t="str">
        <f t="shared" si="291"/>
        <v>Sep</v>
      </c>
      <c r="U2070" s="8" t="str">
        <f t="shared" si="292"/>
        <v>2016</v>
      </c>
      <c r="V2070" s="8">
        <f t="shared" si="293"/>
        <v>42663.841608796298</v>
      </c>
      <c r="W2070" s="8" t="str">
        <f t="shared" si="294"/>
        <v>Oct</v>
      </c>
      <c r="X2070" s="8" t="str">
        <f t="shared" si="295"/>
        <v>2016</v>
      </c>
      <c r="Y2070" s="7">
        <f t="shared" si="296"/>
        <v>30</v>
      </c>
    </row>
    <row r="2071" spans="1:25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6">
        <f t="shared" si="288"/>
        <v>128.40666000000002</v>
      </c>
      <c r="P2071" s="10">
        <f t="shared" si="289"/>
        <v>244.11912547528519</v>
      </c>
      <c r="Q2071" t="s">
        <v>8320</v>
      </c>
      <c r="R2071" t="s">
        <v>8350</v>
      </c>
      <c r="S2071" s="8">
        <f t="shared" si="290"/>
        <v>42340.972118055557</v>
      </c>
      <c r="T2071" s="8" t="str">
        <f t="shared" si="291"/>
        <v>Dec</v>
      </c>
      <c r="U2071" s="8" t="str">
        <f t="shared" si="292"/>
        <v>2015</v>
      </c>
      <c r="V2071" s="8">
        <f t="shared" si="293"/>
        <v>42371.972118055557</v>
      </c>
      <c r="W2071" s="8" t="str">
        <f t="shared" si="294"/>
        <v>Jan</v>
      </c>
      <c r="X2071" s="8" t="str">
        <f t="shared" si="295"/>
        <v>2016</v>
      </c>
      <c r="Y2071" s="7">
        <f t="shared" si="296"/>
        <v>31</v>
      </c>
    </row>
    <row r="2072" spans="1:25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6">
        <f t="shared" si="288"/>
        <v>317.3272</v>
      </c>
      <c r="P2072" s="10">
        <f t="shared" si="289"/>
        <v>259.25424836601309</v>
      </c>
      <c r="Q2072" t="s">
        <v>8320</v>
      </c>
      <c r="R2072" t="s">
        <v>8350</v>
      </c>
      <c r="S2072" s="8">
        <f t="shared" si="290"/>
        <v>42519.6565162037</v>
      </c>
      <c r="T2072" s="8" t="str">
        <f t="shared" si="291"/>
        <v>May</v>
      </c>
      <c r="U2072" s="8" t="str">
        <f t="shared" si="292"/>
        <v>2016</v>
      </c>
      <c r="V2072" s="8">
        <f t="shared" si="293"/>
        <v>42549.6565162037</v>
      </c>
      <c r="W2072" s="8" t="str">
        <f t="shared" si="294"/>
        <v>Jun</v>
      </c>
      <c r="X2072" s="8" t="str">
        <f t="shared" si="295"/>
        <v>2016</v>
      </c>
      <c r="Y2072" s="7">
        <f t="shared" si="296"/>
        <v>30</v>
      </c>
    </row>
    <row r="2073" spans="1:25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6">
        <f t="shared" si="288"/>
        <v>280.73</v>
      </c>
      <c r="P2073" s="10">
        <f t="shared" si="289"/>
        <v>201.96402877697841</v>
      </c>
      <c r="Q2073" t="s">
        <v>8320</v>
      </c>
      <c r="R2073" t="s">
        <v>8350</v>
      </c>
      <c r="S2073" s="8">
        <f t="shared" si="290"/>
        <v>42600.278749999998</v>
      </c>
      <c r="T2073" s="8" t="str">
        <f t="shared" si="291"/>
        <v>Aug</v>
      </c>
      <c r="U2073" s="8" t="str">
        <f t="shared" si="292"/>
        <v>2016</v>
      </c>
      <c r="V2073" s="8">
        <f t="shared" si="293"/>
        <v>42645.278749999998</v>
      </c>
      <c r="W2073" s="8" t="str">
        <f t="shared" si="294"/>
        <v>Oct</v>
      </c>
      <c r="X2073" s="8" t="str">
        <f t="shared" si="295"/>
        <v>2016</v>
      </c>
      <c r="Y2073" s="7">
        <f t="shared" si="296"/>
        <v>14</v>
      </c>
    </row>
    <row r="2074" spans="1:25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6">
        <f t="shared" si="288"/>
        <v>110.73146853146854</v>
      </c>
      <c r="P2074" s="10">
        <f t="shared" si="289"/>
        <v>226.20857142857142</v>
      </c>
      <c r="Q2074" t="s">
        <v>8320</v>
      </c>
      <c r="R2074" t="s">
        <v>8350</v>
      </c>
      <c r="S2074" s="8">
        <f t="shared" si="290"/>
        <v>42467.581388888888</v>
      </c>
      <c r="T2074" s="8" t="str">
        <f t="shared" si="291"/>
        <v>Apr</v>
      </c>
      <c r="U2074" s="8" t="str">
        <f t="shared" si="292"/>
        <v>2016</v>
      </c>
      <c r="V2074" s="8">
        <f t="shared" si="293"/>
        <v>42497.581388888888</v>
      </c>
      <c r="W2074" s="8" t="str">
        <f t="shared" si="294"/>
        <v>May</v>
      </c>
      <c r="X2074" s="8" t="str">
        <f t="shared" si="295"/>
        <v>2016</v>
      </c>
      <c r="Y2074" s="7">
        <f t="shared" si="296"/>
        <v>30</v>
      </c>
    </row>
    <row r="2075" spans="1:25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6">
        <f t="shared" si="288"/>
        <v>152.60429999999999</v>
      </c>
      <c r="P2075" s="10">
        <f t="shared" si="289"/>
        <v>324.69</v>
      </c>
      <c r="Q2075" t="s">
        <v>8320</v>
      </c>
      <c r="R2075" t="s">
        <v>8350</v>
      </c>
      <c r="S2075" s="8">
        <f t="shared" si="290"/>
        <v>42087.668032407411</v>
      </c>
      <c r="T2075" s="8" t="str">
        <f t="shared" si="291"/>
        <v>Mar</v>
      </c>
      <c r="U2075" s="8" t="str">
        <f t="shared" si="292"/>
        <v>2015</v>
      </c>
      <c r="V2075" s="8">
        <f t="shared" si="293"/>
        <v>42132.668032407411</v>
      </c>
      <c r="W2075" s="8" t="str">
        <f t="shared" si="294"/>
        <v>May</v>
      </c>
      <c r="X2075" s="8" t="str">
        <f t="shared" si="295"/>
        <v>2015</v>
      </c>
      <c r="Y2075" s="7">
        <f t="shared" si="296"/>
        <v>14</v>
      </c>
    </row>
    <row r="2076" spans="1:25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6">
        <f t="shared" si="288"/>
        <v>102.49999999999999</v>
      </c>
      <c r="P2076" s="10">
        <f t="shared" si="289"/>
        <v>205</v>
      </c>
      <c r="Q2076" t="s">
        <v>8320</v>
      </c>
      <c r="R2076" t="s">
        <v>8350</v>
      </c>
      <c r="S2076" s="8">
        <f t="shared" si="290"/>
        <v>42466.826180555552</v>
      </c>
      <c r="T2076" s="8" t="str">
        <f t="shared" si="291"/>
        <v>Apr</v>
      </c>
      <c r="U2076" s="8" t="str">
        <f t="shared" si="292"/>
        <v>2016</v>
      </c>
      <c r="V2076" s="8">
        <f t="shared" si="293"/>
        <v>42496.826180555552</v>
      </c>
      <c r="W2076" s="8" t="str">
        <f t="shared" si="294"/>
        <v>May</v>
      </c>
      <c r="X2076" s="8" t="str">
        <f t="shared" si="295"/>
        <v>2016</v>
      </c>
      <c r="Y2076" s="7">
        <f t="shared" si="296"/>
        <v>30</v>
      </c>
    </row>
    <row r="2077" spans="1:25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6">
        <f t="shared" si="288"/>
        <v>1678.3738373837384</v>
      </c>
      <c r="P2077" s="10">
        <f t="shared" si="289"/>
        <v>20.465926829268295</v>
      </c>
      <c r="Q2077" t="s">
        <v>8320</v>
      </c>
      <c r="R2077" t="s">
        <v>8350</v>
      </c>
      <c r="S2077" s="8">
        <f t="shared" si="290"/>
        <v>41450.681574074071</v>
      </c>
      <c r="T2077" s="8" t="str">
        <f t="shared" si="291"/>
        <v>Jun</v>
      </c>
      <c r="U2077" s="8" t="str">
        <f t="shared" si="292"/>
        <v>2013</v>
      </c>
      <c r="V2077" s="8">
        <f t="shared" si="293"/>
        <v>41480.681574074071</v>
      </c>
      <c r="W2077" s="8" t="str">
        <f t="shared" si="294"/>
        <v>Jul</v>
      </c>
      <c r="X2077" s="8" t="str">
        <f t="shared" si="295"/>
        <v>2013</v>
      </c>
      <c r="Y2077" s="7">
        <f t="shared" si="296"/>
        <v>30</v>
      </c>
    </row>
    <row r="2078" spans="1:25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6">
        <f t="shared" si="288"/>
        <v>543.349156424581</v>
      </c>
      <c r="P2078" s="10">
        <f t="shared" si="289"/>
        <v>116.35303146309367</v>
      </c>
      <c r="Q2078" t="s">
        <v>8320</v>
      </c>
      <c r="R2078" t="s">
        <v>8350</v>
      </c>
      <c r="S2078" s="8">
        <f t="shared" si="290"/>
        <v>41803.880659722221</v>
      </c>
      <c r="T2078" s="8" t="str">
        <f t="shared" si="291"/>
        <v>Jun</v>
      </c>
      <c r="U2078" s="8" t="str">
        <f t="shared" si="292"/>
        <v>2014</v>
      </c>
      <c r="V2078" s="8">
        <f t="shared" si="293"/>
        <v>41843.880659722221</v>
      </c>
      <c r="W2078" s="8" t="str">
        <f t="shared" si="294"/>
        <v>Jul</v>
      </c>
      <c r="X2078" s="8" t="str">
        <f t="shared" si="295"/>
        <v>2014</v>
      </c>
      <c r="Y2078" s="7">
        <f t="shared" si="296"/>
        <v>9</v>
      </c>
    </row>
    <row r="2079" spans="1:25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6">
        <f t="shared" si="288"/>
        <v>115.50800000000001</v>
      </c>
      <c r="P2079" s="10">
        <f t="shared" si="289"/>
        <v>307.20212765957444</v>
      </c>
      <c r="Q2079" t="s">
        <v>8320</v>
      </c>
      <c r="R2079" t="s">
        <v>8350</v>
      </c>
      <c r="S2079" s="8">
        <f t="shared" si="290"/>
        <v>42103.042546296296</v>
      </c>
      <c r="T2079" s="8" t="str">
        <f t="shared" si="291"/>
        <v>Apr</v>
      </c>
      <c r="U2079" s="8" t="str">
        <f t="shared" si="292"/>
        <v>2015</v>
      </c>
      <c r="V2079" s="8">
        <f t="shared" si="293"/>
        <v>42160.875</v>
      </c>
      <c r="W2079" s="8" t="str">
        <f t="shared" si="294"/>
        <v>Jun</v>
      </c>
      <c r="X2079" s="8" t="str">
        <f t="shared" si="295"/>
        <v>2015</v>
      </c>
      <c r="Y2079" s="7">
        <f t="shared" si="296"/>
        <v>26</v>
      </c>
    </row>
    <row r="2080" spans="1:25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6">
        <f t="shared" si="288"/>
        <v>131.20499999999998</v>
      </c>
      <c r="P2080" s="10">
        <f t="shared" si="289"/>
        <v>546.6875</v>
      </c>
      <c r="Q2080" t="s">
        <v>8320</v>
      </c>
      <c r="R2080" t="s">
        <v>8350</v>
      </c>
      <c r="S2080" s="8">
        <f t="shared" si="290"/>
        <v>42692.771493055552</v>
      </c>
      <c r="T2080" s="8" t="str">
        <f t="shared" si="291"/>
        <v>Nov</v>
      </c>
      <c r="U2080" s="8" t="str">
        <f t="shared" si="292"/>
        <v>2016</v>
      </c>
      <c r="V2080" s="8">
        <f t="shared" si="293"/>
        <v>42722.771493055552</v>
      </c>
      <c r="W2080" s="8" t="str">
        <f t="shared" si="294"/>
        <v>Dec</v>
      </c>
      <c r="X2080" s="8" t="str">
        <f t="shared" si="295"/>
        <v>2016</v>
      </c>
      <c r="Y2080" s="7">
        <f t="shared" si="296"/>
        <v>30</v>
      </c>
    </row>
    <row r="2081" spans="1:25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6">
        <f t="shared" si="288"/>
        <v>288.17</v>
      </c>
      <c r="P2081" s="10">
        <f t="shared" si="289"/>
        <v>47.474464579901152</v>
      </c>
      <c r="Q2081" t="s">
        <v>8320</v>
      </c>
      <c r="R2081" t="s">
        <v>8350</v>
      </c>
      <c r="S2081" s="8">
        <f t="shared" si="290"/>
        <v>42150.71056712963</v>
      </c>
      <c r="T2081" s="8" t="str">
        <f t="shared" si="291"/>
        <v>May</v>
      </c>
      <c r="U2081" s="8" t="str">
        <f t="shared" si="292"/>
        <v>2015</v>
      </c>
      <c r="V2081" s="8">
        <f t="shared" si="293"/>
        <v>42180.791666666672</v>
      </c>
      <c r="W2081" s="8" t="str">
        <f t="shared" si="294"/>
        <v>Jun</v>
      </c>
      <c r="X2081" s="8" t="str">
        <f t="shared" si="295"/>
        <v>2015</v>
      </c>
      <c r="Y2081" s="7">
        <f t="shared" si="296"/>
        <v>30</v>
      </c>
    </row>
    <row r="2082" spans="1:25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6">
        <f t="shared" si="288"/>
        <v>507.8</v>
      </c>
      <c r="P2082" s="10">
        <f t="shared" si="289"/>
        <v>101.56</v>
      </c>
      <c r="Q2082" t="s">
        <v>8320</v>
      </c>
      <c r="R2082" t="s">
        <v>8350</v>
      </c>
      <c r="S2082" s="8">
        <f t="shared" si="290"/>
        <v>42289.957175925927</v>
      </c>
      <c r="T2082" s="8" t="str">
        <f t="shared" si="291"/>
        <v>Oct</v>
      </c>
      <c r="U2082" s="8" t="str">
        <f t="shared" si="292"/>
        <v>2015</v>
      </c>
      <c r="V2082" s="8">
        <f t="shared" si="293"/>
        <v>42319.998842592591</v>
      </c>
      <c r="W2082" s="8" t="str">
        <f t="shared" si="294"/>
        <v>Nov</v>
      </c>
      <c r="X2082" s="8" t="str">
        <f t="shared" si="295"/>
        <v>2015</v>
      </c>
      <c r="Y2082" s="7">
        <f t="shared" si="296"/>
        <v>30</v>
      </c>
    </row>
    <row r="2083" spans="1:25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6">
        <f t="shared" si="288"/>
        <v>114.57142857142857</v>
      </c>
      <c r="P2083" s="10">
        <f t="shared" si="289"/>
        <v>72.909090909090907</v>
      </c>
      <c r="Q2083" t="s">
        <v>8326</v>
      </c>
      <c r="R2083" t="s">
        <v>8330</v>
      </c>
      <c r="S2083" s="8">
        <f t="shared" si="290"/>
        <v>41004.156886574077</v>
      </c>
      <c r="T2083" s="8" t="str">
        <f t="shared" si="291"/>
        <v>Apr</v>
      </c>
      <c r="U2083" s="8" t="str">
        <f t="shared" si="292"/>
        <v>2012</v>
      </c>
      <c r="V2083" s="8">
        <f t="shared" si="293"/>
        <v>41045.207638888889</v>
      </c>
      <c r="W2083" s="8" t="str">
        <f t="shared" si="294"/>
        <v>May</v>
      </c>
      <c r="X2083" s="8" t="str">
        <f t="shared" si="295"/>
        <v>2012</v>
      </c>
      <c r="Y2083" s="7">
        <f t="shared" si="296"/>
        <v>10</v>
      </c>
    </row>
    <row r="2084" spans="1:25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6">
        <f t="shared" si="288"/>
        <v>110.73333333333333</v>
      </c>
      <c r="P2084" s="10">
        <f t="shared" si="289"/>
        <v>43.710526315789473</v>
      </c>
      <c r="Q2084" t="s">
        <v>8326</v>
      </c>
      <c r="R2084" t="s">
        <v>8330</v>
      </c>
      <c r="S2084" s="8">
        <f t="shared" si="290"/>
        <v>40811.120324074072</v>
      </c>
      <c r="T2084" s="8" t="str">
        <f t="shared" si="291"/>
        <v>Sep</v>
      </c>
      <c r="U2084" s="8" t="str">
        <f t="shared" si="292"/>
        <v>2011</v>
      </c>
      <c r="V2084" s="8">
        <f t="shared" si="293"/>
        <v>40871.161990740737</v>
      </c>
      <c r="W2084" s="8" t="str">
        <f t="shared" si="294"/>
        <v>Nov</v>
      </c>
      <c r="X2084" s="8" t="str">
        <f t="shared" si="295"/>
        <v>2011</v>
      </c>
      <c r="Y2084" s="7">
        <f t="shared" si="296"/>
        <v>29</v>
      </c>
    </row>
    <row r="2085" spans="1:25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6">
        <f t="shared" si="288"/>
        <v>113.33333333333333</v>
      </c>
      <c r="P2085" s="10">
        <f t="shared" si="289"/>
        <v>34</v>
      </c>
      <c r="Q2085" t="s">
        <v>8326</v>
      </c>
      <c r="R2085" t="s">
        <v>8330</v>
      </c>
      <c r="S2085" s="8">
        <f t="shared" si="290"/>
        <v>41034.72216435185</v>
      </c>
      <c r="T2085" s="8" t="str">
        <f t="shared" si="291"/>
        <v>May</v>
      </c>
      <c r="U2085" s="8" t="str">
        <f t="shared" si="292"/>
        <v>2012</v>
      </c>
      <c r="V2085" s="8">
        <f t="shared" si="293"/>
        <v>41064.72216435185</v>
      </c>
      <c r="W2085" s="8" t="str">
        <f t="shared" si="294"/>
        <v>Jun</v>
      </c>
      <c r="X2085" s="8" t="str">
        <f t="shared" si="295"/>
        <v>2012</v>
      </c>
      <c r="Y2085" s="7">
        <f t="shared" si="296"/>
        <v>30</v>
      </c>
    </row>
    <row r="2086" spans="1:25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6">
        <f t="shared" si="288"/>
        <v>108.33333333333333</v>
      </c>
      <c r="P2086" s="10">
        <f t="shared" si="289"/>
        <v>70.652173913043484</v>
      </c>
      <c r="Q2086" t="s">
        <v>8326</v>
      </c>
      <c r="R2086" t="s">
        <v>8330</v>
      </c>
      <c r="S2086" s="8">
        <f t="shared" si="290"/>
        <v>41731.833124999997</v>
      </c>
      <c r="T2086" s="8" t="str">
        <f t="shared" si="291"/>
        <v>Apr</v>
      </c>
      <c r="U2086" s="8" t="str">
        <f t="shared" si="292"/>
        <v>2014</v>
      </c>
      <c r="V2086" s="8">
        <f t="shared" si="293"/>
        <v>41763.290972222225</v>
      </c>
      <c r="W2086" s="8" t="str">
        <f t="shared" si="294"/>
        <v>May</v>
      </c>
      <c r="X2086" s="8" t="str">
        <f t="shared" si="295"/>
        <v>2014</v>
      </c>
      <c r="Y2086" s="7">
        <f t="shared" si="296"/>
        <v>31</v>
      </c>
    </row>
    <row r="2087" spans="1:25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6">
        <f t="shared" si="288"/>
        <v>123.53333333333335</v>
      </c>
      <c r="P2087" s="10">
        <f t="shared" si="289"/>
        <v>89.301204819277103</v>
      </c>
      <c r="Q2087" t="s">
        <v>8326</v>
      </c>
      <c r="R2087" t="s">
        <v>8330</v>
      </c>
      <c r="S2087" s="8">
        <f t="shared" si="290"/>
        <v>41075.835497685184</v>
      </c>
      <c r="T2087" s="8" t="str">
        <f t="shared" si="291"/>
        <v>Jun</v>
      </c>
      <c r="U2087" s="8" t="str">
        <f t="shared" si="292"/>
        <v>2012</v>
      </c>
      <c r="V2087" s="8">
        <f t="shared" si="293"/>
        <v>41105.835497685184</v>
      </c>
      <c r="W2087" s="8" t="str">
        <f t="shared" si="294"/>
        <v>Jul</v>
      </c>
      <c r="X2087" s="8" t="str">
        <f t="shared" si="295"/>
        <v>2012</v>
      </c>
      <c r="Y2087" s="7">
        <f t="shared" si="296"/>
        <v>30</v>
      </c>
    </row>
    <row r="2088" spans="1:25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6">
        <f t="shared" si="288"/>
        <v>100.69999999999999</v>
      </c>
      <c r="P2088" s="10">
        <f t="shared" si="289"/>
        <v>115.08571428571429</v>
      </c>
      <c r="Q2088" t="s">
        <v>8326</v>
      </c>
      <c r="R2088" t="s">
        <v>8330</v>
      </c>
      <c r="S2088" s="8">
        <f t="shared" si="290"/>
        <v>40860.67050925926</v>
      </c>
      <c r="T2088" s="8" t="str">
        <f t="shared" si="291"/>
        <v>Nov</v>
      </c>
      <c r="U2088" s="8" t="str">
        <f t="shared" si="292"/>
        <v>2011</v>
      </c>
      <c r="V2088" s="8">
        <f t="shared" si="293"/>
        <v>40891.207638888889</v>
      </c>
      <c r="W2088" s="8" t="str">
        <f t="shared" si="294"/>
        <v>Dec</v>
      </c>
      <c r="X2088" s="8" t="str">
        <f t="shared" si="295"/>
        <v>2011</v>
      </c>
      <c r="Y2088" s="7">
        <f t="shared" si="296"/>
        <v>30</v>
      </c>
    </row>
    <row r="2089" spans="1:25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6">
        <f t="shared" si="288"/>
        <v>103.53333333333335</v>
      </c>
      <c r="P2089" s="10">
        <f t="shared" si="289"/>
        <v>62.12</v>
      </c>
      <c r="Q2089" t="s">
        <v>8326</v>
      </c>
      <c r="R2089" t="s">
        <v>8330</v>
      </c>
      <c r="S2089" s="8">
        <f t="shared" si="290"/>
        <v>40764.204375000001</v>
      </c>
      <c r="T2089" s="8" t="str">
        <f t="shared" si="291"/>
        <v>Aug</v>
      </c>
      <c r="U2089" s="8" t="str">
        <f t="shared" si="292"/>
        <v>2011</v>
      </c>
      <c r="V2089" s="8">
        <f t="shared" si="293"/>
        <v>40794.204375000001</v>
      </c>
      <c r="W2089" s="8" t="str">
        <f t="shared" si="294"/>
        <v>Sep</v>
      </c>
      <c r="X2089" s="8" t="str">
        <f t="shared" si="295"/>
        <v>2011</v>
      </c>
      <c r="Y2089" s="7">
        <f t="shared" si="296"/>
        <v>30</v>
      </c>
    </row>
    <row r="2090" spans="1:25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6">
        <f t="shared" si="288"/>
        <v>115.51066666666668</v>
      </c>
      <c r="P2090" s="10">
        <f t="shared" si="289"/>
        <v>46.204266666666669</v>
      </c>
      <c r="Q2090" t="s">
        <v>8326</v>
      </c>
      <c r="R2090" t="s">
        <v>8330</v>
      </c>
      <c r="S2090" s="8">
        <f t="shared" si="290"/>
        <v>40395.714722222219</v>
      </c>
      <c r="T2090" s="8" t="str">
        <f t="shared" si="291"/>
        <v>Aug</v>
      </c>
      <c r="U2090" s="8" t="str">
        <f t="shared" si="292"/>
        <v>2010</v>
      </c>
      <c r="V2090" s="8">
        <f t="shared" si="293"/>
        <v>40432.165972222225</v>
      </c>
      <c r="W2090" s="8" t="str">
        <f t="shared" si="294"/>
        <v>Sep</v>
      </c>
      <c r="X2090" s="8" t="str">
        <f t="shared" si="295"/>
        <v>2010</v>
      </c>
      <c r="Y2090" s="7">
        <f t="shared" si="296"/>
        <v>5</v>
      </c>
    </row>
    <row r="2091" spans="1:25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6">
        <f t="shared" si="288"/>
        <v>120.4004</v>
      </c>
      <c r="P2091" s="10">
        <f t="shared" si="289"/>
        <v>48.54854838709678</v>
      </c>
      <c r="Q2091" t="s">
        <v>8326</v>
      </c>
      <c r="R2091" t="s">
        <v>8330</v>
      </c>
      <c r="S2091" s="8">
        <f t="shared" si="290"/>
        <v>41453.076319444444</v>
      </c>
      <c r="T2091" s="8" t="str">
        <f t="shared" si="291"/>
        <v>Jun</v>
      </c>
      <c r="U2091" s="8" t="str">
        <f t="shared" si="292"/>
        <v>2013</v>
      </c>
      <c r="V2091" s="8">
        <f t="shared" si="293"/>
        <v>41488.076319444444</v>
      </c>
      <c r="W2091" s="8" t="str">
        <f t="shared" si="294"/>
        <v>Aug</v>
      </c>
      <c r="X2091" s="8" t="str">
        <f t="shared" si="295"/>
        <v>2013</v>
      </c>
      <c r="Y2091" s="7">
        <f t="shared" si="296"/>
        <v>4</v>
      </c>
    </row>
    <row r="2092" spans="1:25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6">
        <f t="shared" si="288"/>
        <v>115.040375</v>
      </c>
      <c r="P2092" s="10">
        <f t="shared" si="289"/>
        <v>57.520187499999999</v>
      </c>
      <c r="Q2092" t="s">
        <v>8326</v>
      </c>
      <c r="R2092" t="s">
        <v>8330</v>
      </c>
      <c r="S2092" s="8">
        <f t="shared" si="290"/>
        <v>41299.381423611114</v>
      </c>
      <c r="T2092" s="8" t="str">
        <f t="shared" si="291"/>
        <v>Jan</v>
      </c>
      <c r="U2092" s="8" t="str">
        <f t="shared" si="292"/>
        <v>2013</v>
      </c>
      <c r="V2092" s="8">
        <f t="shared" si="293"/>
        <v>41329.381423611114</v>
      </c>
      <c r="W2092" s="8" t="str">
        <f t="shared" si="294"/>
        <v>Feb</v>
      </c>
      <c r="X2092" s="8" t="str">
        <f t="shared" si="295"/>
        <v>2013</v>
      </c>
      <c r="Y2092" s="7">
        <f t="shared" si="296"/>
        <v>30</v>
      </c>
    </row>
    <row r="2093" spans="1:25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6">
        <f t="shared" si="288"/>
        <v>120.46777777777777</v>
      </c>
      <c r="P2093" s="10">
        <f t="shared" si="289"/>
        <v>88.147154471544724</v>
      </c>
      <c r="Q2093" t="s">
        <v>8326</v>
      </c>
      <c r="R2093" t="s">
        <v>8330</v>
      </c>
      <c r="S2093" s="8">
        <f t="shared" si="290"/>
        <v>40555.322662037033</v>
      </c>
      <c r="T2093" s="8" t="str">
        <f t="shared" si="291"/>
        <v>Jan</v>
      </c>
      <c r="U2093" s="8" t="str">
        <f t="shared" si="292"/>
        <v>2011</v>
      </c>
      <c r="V2093" s="8">
        <f t="shared" si="293"/>
        <v>40603.833333333336</v>
      </c>
      <c r="W2093" s="8" t="str">
        <f t="shared" si="294"/>
        <v>Mar</v>
      </c>
      <c r="X2093" s="8" t="str">
        <f t="shared" si="295"/>
        <v>2011</v>
      </c>
      <c r="Y2093" s="7">
        <f t="shared" si="296"/>
        <v>17</v>
      </c>
    </row>
    <row r="2094" spans="1:25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6">
        <f t="shared" si="288"/>
        <v>101.28333333333333</v>
      </c>
      <c r="P2094" s="10">
        <f t="shared" si="289"/>
        <v>110.49090909090908</v>
      </c>
      <c r="Q2094" t="s">
        <v>8326</v>
      </c>
      <c r="R2094" t="s">
        <v>8330</v>
      </c>
      <c r="S2094" s="8">
        <f t="shared" si="290"/>
        <v>40763.707546296297</v>
      </c>
      <c r="T2094" s="8" t="str">
        <f t="shared" si="291"/>
        <v>Aug</v>
      </c>
      <c r="U2094" s="8" t="str">
        <f t="shared" si="292"/>
        <v>2011</v>
      </c>
      <c r="V2094" s="8">
        <f t="shared" si="293"/>
        <v>40823.707546296297</v>
      </c>
      <c r="W2094" s="8" t="str">
        <f t="shared" si="294"/>
        <v>Oct</v>
      </c>
      <c r="X2094" s="8" t="str">
        <f t="shared" si="295"/>
        <v>2011</v>
      </c>
      <c r="Y2094" s="7">
        <f t="shared" si="296"/>
        <v>29</v>
      </c>
    </row>
    <row r="2095" spans="1:25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6">
        <f t="shared" si="288"/>
        <v>102.46666666666667</v>
      </c>
      <c r="P2095" s="10">
        <f t="shared" si="289"/>
        <v>66.826086956521735</v>
      </c>
      <c r="Q2095" t="s">
        <v>8326</v>
      </c>
      <c r="R2095" t="s">
        <v>8330</v>
      </c>
      <c r="S2095" s="8">
        <f t="shared" si="290"/>
        <v>41205.854537037041</v>
      </c>
      <c r="T2095" s="8" t="str">
        <f t="shared" si="291"/>
        <v>Oct</v>
      </c>
      <c r="U2095" s="8" t="str">
        <f t="shared" si="292"/>
        <v>2012</v>
      </c>
      <c r="V2095" s="8">
        <f t="shared" si="293"/>
        <v>41265.896203703705</v>
      </c>
      <c r="W2095" s="8" t="str">
        <f t="shared" si="294"/>
        <v>Dec</v>
      </c>
      <c r="X2095" s="8" t="str">
        <f t="shared" si="295"/>
        <v>2012</v>
      </c>
      <c r="Y2095" s="7">
        <f t="shared" si="296"/>
        <v>29</v>
      </c>
    </row>
    <row r="2096" spans="1:25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6">
        <f t="shared" si="288"/>
        <v>120.54285714285714</v>
      </c>
      <c r="P2096" s="10">
        <f t="shared" si="289"/>
        <v>58.597222222222221</v>
      </c>
      <c r="Q2096" t="s">
        <v>8326</v>
      </c>
      <c r="R2096" t="s">
        <v>8330</v>
      </c>
      <c r="S2096" s="8">
        <f t="shared" si="290"/>
        <v>40939.02002314815</v>
      </c>
      <c r="T2096" s="8" t="str">
        <f t="shared" si="291"/>
        <v>Jan</v>
      </c>
      <c r="U2096" s="8" t="str">
        <f t="shared" si="292"/>
        <v>2012</v>
      </c>
      <c r="V2096" s="8">
        <f t="shared" si="293"/>
        <v>40973.125</v>
      </c>
      <c r="W2096" s="8" t="str">
        <f t="shared" si="294"/>
        <v>Mar</v>
      </c>
      <c r="X2096" s="8" t="str">
        <f t="shared" si="295"/>
        <v>2012</v>
      </c>
      <c r="Y2096" s="7">
        <f t="shared" si="296"/>
        <v>3</v>
      </c>
    </row>
    <row r="2097" spans="1:25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6">
        <f t="shared" si="288"/>
        <v>100</v>
      </c>
      <c r="P2097" s="10">
        <f t="shared" si="289"/>
        <v>113.63636363636364</v>
      </c>
      <c r="Q2097" t="s">
        <v>8326</v>
      </c>
      <c r="R2097" t="s">
        <v>8330</v>
      </c>
      <c r="S2097" s="8">
        <f t="shared" si="290"/>
        <v>40758.733483796292</v>
      </c>
      <c r="T2097" s="8" t="str">
        <f t="shared" si="291"/>
        <v>Aug</v>
      </c>
      <c r="U2097" s="8" t="str">
        <f t="shared" si="292"/>
        <v>2011</v>
      </c>
      <c r="V2097" s="8">
        <f t="shared" si="293"/>
        <v>40818.733483796292</v>
      </c>
      <c r="W2097" s="8" t="str">
        <f t="shared" si="294"/>
        <v>Oct</v>
      </c>
      <c r="X2097" s="8" t="str">
        <f t="shared" si="295"/>
        <v>2011</v>
      </c>
      <c r="Y2097" s="7">
        <f t="shared" si="296"/>
        <v>29</v>
      </c>
    </row>
    <row r="2098" spans="1:25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6">
        <f t="shared" si="288"/>
        <v>101.66666666666666</v>
      </c>
      <c r="P2098" s="10">
        <f t="shared" si="289"/>
        <v>43.571428571428569</v>
      </c>
      <c r="Q2098" t="s">
        <v>8326</v>
      </c>
      <c r="R2098" t="s">
        <v>8330</v>
      </c>
      <c r="S2098" s="8">
        <f t="shared" si="290"/>
        <v>41192.758506944447</v>
      </c>
      <c r="T2098" s="8" t="str">
        <f t="shared" si="291"/>
        <v>Oct</v>
      </c>
      <c r="U2098" s="8" t="str">
        <f t="shared" si="292"/>
        <v>2012</v>
      </c>
      <c r="V2098" s="8">
        <f t="shared" si="293"/>
        <v>41208.165972222225</v>
      </c>
      <c r="W2098" s="8" t="str">
        <f t="shared" si="294"/>
        <v>Oct</v>
      </c>
      <c r="X2098" s="8" t="str">
        <f t="shared" si="295"/>
        <v>2012</v>
      </c>
      <c r="Y2098" s="7">
        <f t="shared" si="296"/>
        <v>15</v>
      </c>
    </row>
    <row r="2099" spans="1:25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6">
        <f t="shared" si="288"/>
        <v>100</v>
      </c>
      <c r="P2099" s="10">
        <f t="shared" si="289"/>
        <v>78.94736842105263</v>
      </c>
      <c r="Q2099" t="s">
        <v>8326</v>
      </c>
      <c r="R2099" t="s">
        <v>8330</v>
      </c>
      <c r="S2099" s="8">
        <f t="shared" si="290"/>
        <v>40818.58489583333</v>
      </c>
      <c r="T2099" s="8" t="str">
        <f t="shared" si="291"/>
        <v>Oct</v>
      </c>
      <c r="U2099" s="8" t="str">
        <f t="shared" si="292"/>
        <v>2011</v>
      </c>
      <c r="V2099" s="8">
        <f t="shared" si="293"/>
        <v>40878.626562500001</v>
      </c>
      <c r="W2099" s="8" t="str">
        <f t="shared" si="294"/>
        <v>Dec</v>
      </c>
      <c r="X2099" s="8" t="str">
        <f t="shared" si="295"/>
        <v>2011</v>
      </c>
      <c r="Y2099" s="7">
        <f t="shared" si="296"/>
        <v>29</v>
      </c>
    </row>
    <row r="2100" spans="1:25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6">
        <f t="shared" si="288"/>
        <v>100.33333333333334</v>
      </c>
      <c r="P2100" s="10">
        <f t="shared" si="289"/>
        <v>188.125</v>
      </c>
      <c r="Q2100" t="s">
        <v>8326</v>
      </c>
      <c r="R2100" t="s">
        <v>8330</v>
      </c>
      <c r="S2100" s="8">
        <f t="shared" si="290"/>
        <v>40946.11383101852</v>
      </c>
      <c r="T2100" s="8" t="str">
        <f t="shared" si="291"/>
        <v>Feb</v>
      </c>
      <c r="U2100" s="8" t="str">
        <f t="shared" si="292"/>
        <v>2012</v>
      </c>
      <c r="V2100" s="8">
        <f t="shared" si="293"/>
        <v>40976.11383101852</v>
      </c>
      <c r="W2100" s="8" t="str">
        <f t="shared" si="294"/>
        <v>Mar</v>
      </c>
      <c r="X2100" s="8" t="str">
        <f t="shared" si="295"/>
        <v>2012</v>
      </c>
      <c r="Y2100" s="7">
        <f t="shared" si="296"/>
        <v>30</v>
      </c>
    </row>
    <row r="2101" spans="1:25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6">
        <f t="shared" si="288"/>
        <v>132.36666666666667</v>
      </c>
      <c r="P2101" s="10">
        <f t="shared" si="289"/>
        <v>63.031746031746032</v>
      </c>
      <c r="Q2101" t="s">
        <v>8326</v>
      </c>
      <c r="R2101" t="s">
        <v>8330</v>
      </c>
      <c r="S2101" s="8">
        <f t="shared" si="290"/>
        <v>42173.746342592596</v>
      </c>
      <c r="T2101" s="8" t="str">
        <f t="shared" si="291"/>
        <v>Jun</v>
      </c>
      <c r="U2101" s="8" t="str">
        <f t="shared" si="292"/>
        <v>2015</v>
      </c>
      <c r="V2101" s="8">
        <f t="shared" si="293"/>
        <v>42187.152777777781</v>
      </c>
      <c r="W2101" s="8" t="str">
        <f t="shared" si="294"/>
        <v>Jul</v>
      </c>
      <c r="X2101" s="8" t="str">
        <f t="shared" si="295"/>
        <v>2015</v>
      </c>
      <c r="Y2101" s="7">
        <f t="shared" si="296"/>
        <v>13</v>
      </c>
    </row>
    <row r="2102" spans="1:25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6">
        <f t="shared" si="288"/>
        <v>136.66666666666666</v>
      </c>
      <c r="P2102" s="10">
        <f t="shared" si="289"/>
        <v>30.37037037037037</v>
      </c>
      <c r="Q2102" t="s">
        <v>8326</v>
      </c>
      <c r="R2102" t="s">
        <v>8330</v>
      </c>
      <c r="S2102" s="8">
        <f t="shared" si="290"/>
        <v>41074.834965277776</v>
      </c>
      <c r="T2102" s="8" t="str">
        <f t="shared" si="291"/>
        <v>Jun</v>
      </c>
      <c r="U2102" s="8" t="str">
        <f t="shared" si="292"/>
        <v>2012</v>
      </c>
      <c r="V2102" s="8">
        <f t="shared" si="293"/>
        <v>41090.165972222225</v>
      </c>
      <c r="W2102" s="8" t="str">
        <f t="shared" si="294"/>
        <v>Jun</v>
      </c>
      <c r="X2102" s="8" t="str">
        <f t="shared" si="295"/>
        <v>2012</v>
      </c>
      <c r="Y2102" s="7">
        <f t="shared" si="296"/>
        <v>15</v>
      </c>
    </row>
    <row r="2103" spans="1:25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6">
        <f t="shared" si="288"/>
        <v>113.25</v>
      </c>
      <c r="P2103" s="10">
        <f t="shared" si="289"/>
        <v>51.477272727272727</v>
      </c>
      <c r="Q2103" t="s">
        <v>8326</v>
      </c>
      <c r="R2103" t="s">
        <v>8330</v>
      </c>
      <c r="S2103" s="8">
        <f t="shared" si="290"/>
        <v>40892.149467592593</v>
      </c>
      <c r="T2103" s="8" t="str">
        <f t="shared" si="291"/>
        <v>Dec</v>
      </c>
      <c r="U2103" s="8" t="str">
        <f t="shared" si="292"/>
        <v>2011</v>
      </c>
      <c r="V2103" s="8">
        <f t="shared" si="293"/>
        <v>40952.149467592593</v>
      </c>
      <c r="W2103" s="8" t="str">
        <f t="shared" si="294"/>
        <v>Feb</v>
      </c>
      <c r="X2103" s="8" t="str">
        <f t="shared" si="295"/>
        <v>2012</v>
      </c>
      <c r="Y2103" s="7">
        <f t="shared" si="296"/>
        <v>29</v>
      </c>
    </row>
    <row r="2104" spans="1:25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6">
        <f t="shared" si="288"/>
        <v>136</v>
      </c>
      <c r="P2104" s="10">
        <f t="shared" si="289"/>
        <v>35.789473684210527</v>
      </c>
      <c r="Q2104" t="s">
        <v>8326</v>
      </c>
      <c r="R2104" t="s">
        <v>8330</v>
      </c>
      <c r="S2104" s="8">
        <f t="shared" si="290"/>
        <v>40638.868611111109</v>
      </c>
      <c r="T2104" s="8" t="str">
        <f t="shared" si="291"/>
        <v>Apr</v>
      </c>
      <c r="U2104" s="8" t="str">
        <f t="shared" si="292"/>
        <v>2011</v>
      </c>
      <c r="V2104" s="8">
        <f t="shared" si="293"/>
        <v>40668.868611111109</v>
      </c>
      <c r="W2104" s="8" t="str">
        <f t="shared" si="294"/>
        <v>May</v>
      </c>
      <c r="X2104" s="8" t="str">
        <f t="shared" si="295"/>
        <v>2011</v>
      </c>
      <c r="Y2104" s="7">
        <f t="shared" si="296"/>
        <v>30</v>
      </c>
    </row>
    <row r="2105" spans="1:25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6">
        <f t="shared" si="288"/>
        <v>146.12318374694613</v>
      </c>
      <c r="P2105" s="10">
        <f t="shared" si="289"/>
        <v>98.817391304347822</v>
      </c>
      <c r="Q2105" t="s">
        <v>8326</v>
      </c>
      <c r="R2105" t="s">
        <v>8330</v>
      </c>
      <c r="S2105" s="8">
        <f t="shared" si="290"/>
        <v>41192.754942129628</v>
      </c>
      <c r="T2105" s="8" t="str">
        <f t="shared" si="291"/>
        <v>Oct</v>
      </c>
      <c r="U2105" s="8" t="str">
        <f t="shared" si="292"/>
        <v>2012</v>
      </c>
      <c r="V2105" s="8">
        <f t="shared" si="293"/>
        <v>41222.7966087963</v>
      </c>
      <c r="W2105" s="8" t="str">
        <f t="shared" si="294"/>
        <v>Nov</v>
      </c>
      <c r="X2105" s="8" t="str">
        <f t="shared" si="295"/>
        <v>2012</v>
      </c>
      <c r="Y2105" s="7">
        <f t="shared" si="296"/>
        <v>30</v>
      </c>
    </row>
    <row r="2106" spans="1:25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6">
        <f t="shared" si="288"/>
        <v>129.5</v>
      </c>
      <c r="P2106" s="10">
        <f t="shared" si="289"/>
        <v>28</v>
      </c>
      <c r="Q2106" t="s">
        <v>8326</v>
      </c>
      <c r="R2106" t="s">
        <v>8330</v>
      </c>
      <c r="S2106" s="8">
        <f t="shared" si="290"/>
        <v>41394.074467592596</v>
      </c>
      <c r="T2106" s="8" t="str">
        <f t="shared" si="291"/>
        <v>Apr</v>
      </c>
      <c r="U2106" s="8" t="str">
        <f t="shared" si="292"/>
        <v>2013</v>
      </c>
      <c r="V2106" s="8">
        <f t="shared" si="293"/>
        <v>41425</v>
      </c>
      <c r="W2106" s="8" t="str">
        <f t="shared" si="294"/>
        <v>May</v>
      </c>
      <c r="X2106" s="8" t="str">
        <f t="shared" si="295"/>
        <v>2013</v>
      </c>
      <c r="Y2106" s="7">
        <f t="shared" si="296"/>
        <v>30</v>
      </c>
    </row>
    <row r="2107" spans="1:25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6">
        <f t="shared" si="288"/>
        <v>254</v>
      </c>
      <c r="P2107" s="10">
        <f t="shared" si="289"/>
        <v>51.313131313131315</v>
      </c>
      <c r="Q2107" t="s">
        <v>8326</v>
      </c>
      <c r="R2107" t="s">
        <v>8330</v>
      </c>
      <c r="S2107" s="8">
        <f t="shared" si="290"/>
        <v>41951.788807870369</v>
      </c>
      <c r="T2107" s="8" t="str">
        <f t="shared" si="291"/>
        <v>Nov</v>
      </c>
      <c r="U2107" s="8" t="str">
        <f t="shared" si="292"/>
        <v>2014</v>
      </c>
      <c r="V2107" s="8">
        <f t="shared" si="293"/>
        <v>41964.166666666672</v>
      </c>
      <c r="W2107" s="8" t="str">
        <f t="shared" si="294"/>
        <v>Nov</v>
      </c>
      <c r="X2107" s="8" t="str">
        <f t="shared" si="295"/>
        <v>2014</v>
      </c>
      <c r="Y2107" s="7">
        <f t="shared" si="296"/>
        <v>12</v>
      </c>
    </row>
    <row r="2108" spans="1:25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6">
        <f t="shared" si="288"/>
        <v>107.04545454545456</v>
      </c>
      <c r="P2108" s="10">
        <f t="shared" si="289"/>
        <v>53.522727272727273</v>
      </c>
      <c r="Q2108" t="s">
        <v>8326</v>
      </c>
      <c r="R2108" t="s">
        <v>8330</v>
      </c>
      <c r="S2108" s="8">
        <f t="shared" si="290"/>
        <v>41270.21497685185</v>
      </c>
      <c r="T2108" s="8" t="str">
        <f t="shared" si="291"/>
        <v>Dec</v>
      </c>
      <c r="U2108" s="8" t="str">
        <f t="shared" si="292"/>
        <v>2012</v>
      </c>
      <c r="V2108" s="8">
        <f t="shared" si="293"/>
        <v>41300.21497685185</v>
      </c>
      <c r="W2108" s="8" t="str">
        <f t="shared" si="294"/>
        <v>Jan</v>
      </c>
      <c r="X2108" s="8" t="str">
        <f t="shared" si="295"/>
        <v>2013</v>
      </c>
      <c r="Y2108" s="7">
        <f t="shared" si="296"/>
        <v>30</v>
      </c>
    </row>
    <row r="2109" spans="1:25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6">
        <f t="shared" si="288"/>
        <v>107.73299999999999</v>
      </c>
      <c r="P2109" s="10">
        <f t="shared" si="289"/>
        <v>37.149310344827583</v>
      </c>
      <c r="Q2109" t="s">
        <v>8326</v>
      </c>
      <c r="R2109" t="s">
        <v>8330</v>
      </c>
      <c r="S2109" s="8">
        <f t="shared" si="290"/>
        <v>41934.71056712963</v>
      </c>
      <c r="T2109" s="8" t="str">
        <f t="shared" si="291"/>
        <v>Oct</v>
      </c>
      <c r="U2109" s="8" t="str">
        <f t="shared" si="292"/>
        <v>2014</v>
      </c>
      <c r="V2109" s="8">
        <f t="shared" si="293"/>
        <v>41955.752233796295</v>
      </c>
      <c r="W2109" s="8" t="str">
        <f t="shared" si="294"/>
        <v>Nov</v>
      </c>
      <c r="X2109" s="8" t="str">
        <f t="shared" si="295"/>
        <v>2014</v>
      </c>
      <c r="Y2109" s="7">
        <f t="shared" si="296"/>
        <v>21</v>
      </c>
    </row>
    <row r="2110" spans="1:25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6">
        <f t="shared" si="288"/>
        <v>107.31250000000001</v>
      </c>
      <c r="P2110" s="10">
        <f t="shared" si="289"/>
        <v>89.895287958115176</v>
      </c>
      <c r="Q2110" t="s">
        <v>8326</v>
      </c>
      <c r="R2110" t="s">
        <v>8330</v>
      </c>
      <c r="S2110" s="8">
        <f t="shared" si="290"/>
        <v>41135.175694444442</v>
      </c>
      <c r="T2110" s="8" t="str">
        <f t="shared" si="291"/>
        <v>Aug</v>
      </c>
      <c r="U2110" s="8" t="str">
        <f t="shared" si="292"/>
        <v>2012</v>
      </c>
      <c r="V2110" s="8">
        <f t="shared" si="293"/>
        <v>41162.163194444445</v>
      </c>
      <c r="W2110" s="8" t="str">
        <f t="shared" si="294"/>
        <v>Sep</v>
      </c>
      <c r="X2110" s="8" t="str">
        <f t="shared" si="295"/>
        <v>2012</v>
      </c>
      <c r="Y2110" s="7">
        <f t="shared" si="296"/>
        <v>26</v>
      </c>
    </row>
    <row r="2111" spans="1:25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6">
        <f t="shared" si="288"/>
        <v>106.52500000000001</v>
      </c>
      <c r="P2111" s="10">
        <f t="shared" si="289"/>
        <v>106.52500000000001</v>
      </c>
      <c r="Q2111" t="s">
        <v>8326</v>
      </c>
      <c r="R2111" t="s">
        <v>8330</v>
      </c>
      <c r="S2111" s="8">
        <f t="shared" si="290"/>
        <v>42160.708530092597</v>
      </c>
      <c r="T2111" s="8" t="str">
        <f t="shared" si="291"/>
        <v>Jun</v>
      </c>
      <c r="U2111" s="8" t="str">
        <f t="shared" si="292"/>
        <v>2015</v>
      </c>
      <c r="V2111" s="8">
        <f t="shared" si="293"/>
        <v>42190.708530092597</v>
      </c>
      <c r="W2111" s="8" t="str">
        <f t="shared" si="294"/>
        <v>Jul</v>
      </c>
      <c r="X2111" s="8" t="str">
        <f t="shared" si="295"/>
        <v>2015</v>
      </c>
      <c r="Y2111" s="7">
        <f t="shared" si="296"/>
        <v>30</v>
      </c>
    </row>
    <row r="2112" spans="1:25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6">
        <f t="shared" si="288"/>
        <v>100.35000000000001</v>
      </c>
      <c r="P2112" s="10">
        <f t="shared" si="289"/>
        <v>52.815789473684212</v>
      </c>
      <c r="Q2112" t="s">
        <v>8326</v>
      </c>
      <c r="R2112" t="s">
        <v>8330</v>
      </c>
      <c r="S2112" s="8">
        <f t="shared" si="290"/>
        <v>41759.670937499999</v>
      </c>
      <c r="T2112" s="8" t="str">
        <f t="shared" si="291"/>
        <v>Apr</v>
      </c>
      <c r="U2112" s="8" t="str">
        <f t="shared" si="292"/>
        <v>2014</v>
      </c>
      <c r="V2112" s="8">
        <f t="shared" si="293"/>
        <v>41787.207638888889</v>
      </c>
      <c r="W2112" s="8" t="str">
        <f t="shared" si="294"/>
        <v>May</v>
      </c>
      <c r="X2112" s="8" t="str">
        <f t="shared" si="295"/>
        <v>2014</v>
      </c>
      <c r="Y2112" s="7">
        <f t="shared" si="296"/>
        <v>27</v>
      </c>
    </row>
    <row r="2113" spans="1:25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6">
        <f t="shared" si="288"/>
        <v>106.5</v>
      </c>
      <c r="P2113" s="10">
        <f t="shared" si="289"/>
        <v>54.615384615384613</v>
      </c>
      <c r="Q2113" t="s">
        <v>8326</v>
      </c>
      <c r="R2113" t="s">
        <v>8330</v>
      </c>
      <c r="S2113" s="8">
        <f t="shared" si="290"/>
        <v>40703.197048611109</v>
      </c>
      <c r="T2113" s="8" t="str">
        <f t="shared" si="291"/>
        <v>Jun</v>
      </c>
      <c r="U2113" s="8" t="str">
        <f t="shared" si="292"/>
        <v>2011</v>
      </c>
      <c r="V2113" s="8">
        <f t="shared" si="293"/>
        <v>40770.041666666664</v>
      </c>
      <c r="W2113" s="8" t="str">
        <f t="shared" si="294"/>
        <v>Aug</v>
      </c>
      <c r="X2113" s="8" t="str">
        <f t="shared" si="295"/>
        <v>2011</v>
      </c>
      <c r="Y2113" s="7">
        <f t="shared" si="296"/>
        <v>6</v>
      </c>
    </row>
    <row r="2114" spans="1:25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6">
        <f t="shared" si="288"/>
        <v>100</v>
      </c>
      <c r="P2114" s="10">
        <f t="shared" si="289"/>
        <v>27.272727272727273</v>
      </c>
      <c r="Q2114" t="s">
        <v>8326</v>
      </c>
      <c r="R2114" t="s">
        <v>8330</v>
      </c>
      <c r="S2114" s="8">
        <f t="shared" si="290"/>
        <v>41365.928159722222</v>
      </c>
      <c r="T2114" s="8" t="str">
        <f t="shared" si="291"/>
        <v>Apr</v>
      </c>
      <c r="U2114" s="8" t="str">
        <f t="shared" si="292"/>
        <v>2013</v>
      </c>
      <c r="V2114" s="8">
        <f t="shared" si="293"/>
        <v>41379.928159722222</v>
      </c>
      <c r="W2114" s="8" t="str">
        <f t="shared" si="294"/>
        <v>Apr</v>
      </c>
      <c r="X2114" s="8" t="str">
        <f t="shared" si="295"/>
        <v>2013</v>
      </c>
      <c r="Y2114" s="7">
        <f t="shared" si="296"/>
        <v>14</v>
      </c>
    </row>
    <row r="2115" spans="1:25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6">
        <f t="shared" ref="O2115:O2178" si="297">E2115/D2115*100</f>
        <v>104.85714285714285</v>
      </c>
      <c r="P2115" s="10">
        <f t="shared" ref="P2115:P2178" si="298">IFERROR(E2115/L2115,0)</f>
        <v>68.598130841121488</v>
      </c>
      <c r="Q2115" t="s">
        <v>8326</v>
      </c>
      <c r="R2115" t="s">
        <v>8330</v>
      </c>
      <c r="S2115" s="8">
        <f t="shared" ref="S2115:S2178" si="299">(((J2115/60)/60)/24)+DATE(1970,1,1)</f>
        <v>41870.86546296296</v>
      </c>
      <c r="T2115" s="8" t="str">
        <f t="shared" ref="T2115:T2178" si="300">TEXT(S2115,"MMM")</f>
        <v>Aug</v>
      </c>
      <c r="U2115" s="8" t="str">
        <f t="shared" ref="U2115:U2178" si="301">TEXT(S2115,"YYYY")</f>
        <v>2014</v>
      </c>
      <c r="V2115" s="8">
        <f t="shared" ref="V2115:V2178" si="302">(((I2115/60)/60)/24)+DATE(1970,1,1)</f>
        <v>41905.86546296296</v>
      </c>
      <c r="W2115" s="8" t="str">
        <f t="shared" ref="W2115:W2178" si="303">TEXT(V2115,"MMM")</f>
        <v>Sep</v>
      </c>
      <c r="X2115" s="8" t="str">
        <f t="shared" ref="X2115:X2178" si="304">TEXT(V2115,"YYYY")</f>
        <v>2014</v>
      </c>
      <c r="Y2115" s="7">
        <f t="shared" ref="Y2115:Y2178" si="305">DAY(V2115-S2115)</f>
        <v>4</v>
      </c>
    </row>
    <row r="2116" spans="1:25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6">
        <f t="shared" si="297"/>
        <v>104.69999999999999</v>
      </c>
      <c r="P2116" s="10">
        <f t="shared" si="298"/>
        <v>35.612244897959187</v>
      </c>
      <c r="Q2116" t="s">
        <v>8326</v>
      </c>
      <c r="R2116" t="s">
        <v>8330</v>
      </c>
      <c r="S2116" s="8">
        <f t="shared" si="299"/>
        <v>40458.815625000003</v>
      </c>
      <c r="T2116" s="8" t="str">
        <f t="shared" si="300"/>
        <v>Oct</v>
      </c>
      <c r="U2116" s="8" t="str">
        <f t="shared" si="301"/>
        <v>2010</v>
      </c>
      <c r="V2116" s="8">
        <f t="shared" si="302"/>
        <v>40521.207638888889</v>
      </c>
      <c r="W2116" s="8" t="str">
        <f t="shared" si="303"/>
        <v>Dec</v>
      </c>
      <c r="X2116" s="8" t="str">
        <f t="shared" si="304"/>
        <v>2010</v>
      </c>
      <c r="Y2116" s="7">
        <f t="shared" si="305"/>
        <v>2</v>
      </c>
    </row>
    <row r="2117" spans="1:25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6">
        <f t="shared" si="297"/>
        <v>225.66666666666669</v>
      </c>
      <c r="P2117" s="10">
        <f t="shared" si="298"/>
        <v>94.027777777777771</v>
      </c>
      <c r="Q2117" t="s">
        <v>8326</v>
      </c>
      <c r="R2117" t="s">
        <v>8330</v>
      </c>
      <c r="S2117" s="8">
        <f t="shared" si="299"/>
        <v>40564.081030092595</v>
      </c>
      <c r="T2117" s="8" t="str">
        <f t="shared" si="300"/>
        <v>Jan</v>
      </c>
      <c r="U2117" s="8" t="str">
        <f t="shared" si="301"/>
        <v>2011</v>
      </c>
      <c r="V2117" s="8">
        <f t="shared" si="302"/>
        <v>40594.081030092595</v>
      </c>
      <c r="W2117" s="8" t="str">
        <f t="shared" si="303"/>
        <v>Feb</v>
      </c>
      <c r="X2117" s="8" t="str">
        <f t="shared" si="304"/>
        <v>2011</v>
      </c>
      <c r="Y2117" s="7">
        <f t="shared" si="305"/>
        <v>30</v>
      </c>
    </row>
    <row r="2118" spans="1:25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6">
        <f t="shared" si="297"/>
        <v>100.90416666666667</v>
      </c>
      <c r="P2118" s="10">
        <f t="shared" si="298"/>
        <v>526.45652173913038</v>
      </c>
      <c r="Q2118" t="s">
        <v>8326</v>
      </c>
      <c r="R2118" t="s">
        <v>8330</v>
      </c>
      <c r="S2118" s="8">
        <f t="shared" si="299"/>
        <v>41136.777812500004</v>
      </c>
      <c r="T2118" s="8" t="str">
        <f t="shared" si="300"/>
        <v>Aug</v>
      </c>
      <c r="U2118" s="8" t="str">
        <f t="shared" si="301"/>
        <v>2012</v>
      </c>
      <c r="V2118" s="8">
        <f t="shared" si="302"/>
        <v>41184.777812500004</v>
      </c>
      <c r="W2118" s="8" t="str">
        <f t="shared" si="303"/>
        <v>Oct</v>
      </c>
      <c r="X2118" s="8" t="str">
        <f t="shared" si="304"/>
        <v>2012</v>
      </c>
      <c r="Y2118" s="7">
        <f t="shared" si="305"/>
        <v>17</v>
      </c>
    </row>
    <row r="2119" spans="1:25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6">
        <f t="shared" si="297"/>
        <v>147.75</v>
      </c>
      <c r="P2119" s="10">
        <f t="shared" si="298"/>
        <v>50.657142857142858</v>
      </c>
      <c r="Q2119" t="s">
        <v>8326</v>
      </c>
      <c r="R2119" t="s">
        <v>8330</v>
      </c>
      <c r="S2119" s="8">
        <f t="shared" si="299"/>
        <v>42290.059594907405</v>
      </c>
      <c r="T2119" s="8" t="str">
        <f t="shared" si="300"/>
        <v>Oct</v>
      </c>
      <c r="U2119" s="8" t="str">
        <f t="shared" si="301"/>
        <v>2015</v>
      </c>
      <c r="V2119" s="8">
        <f t="shared" si="302"/>
        <v>42304.207638888889</v>
      </c>
      <c r="W2119" s="8" t="str">
        <f t="shared" si="303"/>
        <v>Oct</v>
      </c>
      <c r="X2119" s="8" t="str">
        <f t="shared" si="304"/>
        <v>2015</v>
      </c>
      <c r="Y2119" s="7">
        <f t="shared" si="305"/>
        <v>14</v>
      </c>
    </row>
    <row r="2120" spans="1:25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6">
        <f t="shared" si="297"/>
        <v>134.61099999999999</v>
      </c>
      <c r="P2120" s="10">
        <f t="shared" si="298"/>
        <v>79.182941176470578</v>
      </c>
      <c r="Q2120" t="s">
        <v>8326</v>
      </c>
      <c r="R2120" t="s">
        <v>8330</v>
      </c>
      <c r="S2120" s="8">
        <f t="shared" si="299"/>
        <v>40718.839537037034</v>
      </c>
      <c r="T2120" s="8" t="str">
        <f t="shared" si="300"/>
        <v>Jun</v>
      </c>
      <c r="U2120" s="8" t="str">
        <f t="shared" si="301"/>
        <v>2011</v>
      </c>
      <c r="V2120" s="8">
        <f t="shared" si="302"/>
        <v>40748.839537037034</v>
      </c>
      <c r="W2120" s="8" t="str">
        <f t="shared" si="303"/>
        <v>Jul</v>
      </c>
      <c r="X2120" s="8" t="str">
        <f t="shared" si="304"/>
        <v>2011</v>
      </c>
      <c r="Y2120" s="7">
        <f t="shared" si="305"/>
        <v>30</v>
      </c>
    </row>
    <row r="2121" spans="1:25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6">
        <f t="shared" si="297"/>
        <v>100.75</v>
      </c>
      <c r="P2121" s="10">
        <f t="shared" si="298"/>
        <v>91.590909090909093</v>
      </c>
      <c r="Q2121" t="s">
        <v>8326</v>
      </c>
      <c r="R2121" t="s">
        <v>8330</v>
      </c>
      <c r="S2121" s="8">
        <f t="shared" si="299"/>
        <v>41107.130150462966</v>
      </c>
      <c r="T2121" s="8" t="str">
        <f t="shared" si="300"/>
        <v>Jul</v>
      </c>
      <c r="U2121" s="8" t="str">
        <f t="shared" si="301"/>
        <v>2012</v>
      </c>
      <c r="V2121" s="8">
        <f t="shared" si="302"/>
        <v>41137.130150462966</v>
      </c>
      <c r="W2121" s="8" t="str">
        <f t="shared" si="303"/>
        <v>Aug</v>
      </c>
      <c r="X2121" s="8" t="str">
        <f t="shared" si="304"/>
        <v>2012</v>
      </c>
      <c r="Y2121" s="7">
        <f t="shared" si="305"/>
        <v>30</v>
      </c>
    </row>
    <row r="2122" spans="1:25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6">
        <f t="shared" si="297"/>
        <v>100.880375</v>
      </c>
      <c r="P2122" s="10">
        <f t="shared" si="298"/>
        <v>116.96275362318841</v>
      </c>
      <c r="Q2122" t="s">
        <v>8326</v>
      </c>
      <c r="R2122" t="s">
        <v>8330</v>
      </c>
      <c r="S2122" s="8">
        <f t="shared" si="299"/>
        <v>41591.964537037034</v>
      </c>
      <c r="T2122" s="8" t="str">
        <f t="shared" si="300"/>
        <v>Nov</v>
      </c>
      <c r="U2122" s="8" t="str">
        <f t="shared" si="301"/>
        <v>2013</v>
      </c>
      <c r="V2122" s="8">
        <f t="shared" si="302"/>
        <v>41640.964537037034</v>
      </c>
      <c r="W2122" s="8" t="str">
        <f t="shared" si="303"/>
        <v>Jan</v>
      </c>
      <c r="X2122" s="8" t="str">
        <f t="shared" si="304"/>
        <v>2014</v>
      </c>
      <c r="Y2122" s="7">
        <f t="shared" si="305"/>
        <v>18</v>
      </c>
    </row>
    <row r="2123" spans="1:25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6">
        <f t="shared" si="297"/>
        <v>0.56800000000000006</v>
      </c>
      <c r="P2123" s="10">
        <f t="shared" si="298"/>
        <v>28.4</v>
      </c>
      <c r="Q2123" t="s">
        <v>8334</v>
      </c>
      <c r="R2123" t="s">
        <v>8335</v>
      </c>
      <c r="S2123" s="8">
        <f t="shared" si="299"/>
        <v>42716.7424537037</v>
      </c>
      <c r="T2123" s="8" t="str">
        <f t="shared" si="300"/>
        <v>Dec</v>
      </c>
      <c r="U2123" s="8" t="str">
        <f t="shared" si="301"/>
        <v>2016</v>
      </c>
      <c r="V2123" s="8">
        <f t="shared" si="302"/>
        <v>42746.7424537037</v>
      </c>
      <c r="W2123" s="8" t="str">
        <f t="shared" si="303"/>
        <v>Jan</v>
      </c>
      <c r="X2123" s="8" t="str">
        <f t="shared" si="304"/>
        <v>2017</v>
      </c>
      <c r="Y2123" s="7">
        <f t="shared" si="305"/>
        <v>30</v>
      </c>
    </row>
    <row r="2124" spans="1:25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6">
        <f t="shared" si="297"/>
        <v>0.38750000000000001</v>
      </c>
      <c r="P2124" s="10">
        <f t="shared" si="298"/>
        <v>103.33333333333333</v>
      </c>
      <c r="Q2124" t="s">
        <v>8334</v>
      </c>
      <c r="R2124" t="s">
        <v>8335</v>
      </c>
      <c r="S2124" s="8">
        <f t="shared" si="299"/>
        <v>42712.300567129627</v>
      </c>
      <c r="T2124" s="8" t="str">
        <f t="shared" si="300"/>
        <v>Dec</v>
      </c>
      <c r="U2124" s="8" t="str">
        <f t="shared" si="301"/>
        <v>2016</v>
      </c>
      <c r="V2124" s="8">
        <f t="shared" si="302"/>
        <v>42742.300567129627</v>
      </c>
      <c r="W2124" s="8" t="str">
        <f t="shared" si="303"/>
        <v>Jan</v>
      </c>
      <c r="X2124" s="8" t="str">
        <f t="shared" si="304"/>
        <v>2017</v>
      </c>
      <c r="Y2124" s="7">
        <f t="shared" si="305"/>
        <v>30</v>
      </c>
    </row>
    <row r="2125" spans="1:25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6">
        <f t="shared" si="297"/>
        <v>10</v>
      </c>
      <c r="P2125" s="10">
        <f t="shared" si="298"/>
        <v>10</v>
      </c>
      <c r="Q2125" t="s">
        <v>8334</v>
      </c>
      <c r="R2125" t="s">
        <v>8335</v>
      </c>
      <c r="S2125" s="8">
        <f t="shared" si="299"/>
        <v>40198.424849537041</v>
      </c>
      <c r="T2125" s="8" t="str">
        <f t="shared" si="300"/>
        <v>Jan</v>
      </c>
      <c r="U2125" s="8" t="str">
        <f t="shared" si="301"/>
        <v>2010</v>
      </c>
      <c r="V2125" s="8">
        <f t="shared" si="302"/>
        <v>40252.290972222225</v>
      </c>
      <c r="W2125" s="8" t="str">
        <f t="shared" si="303"/>
        <v>Mar</v>
      </c>
      <c r="X2125" s="8" t="str">
        <f t="shared" si="304"/>
        <v>2010</v>
      </c>
      <c r="Y2125" s="7">
        <f t="shared" si="305"/>
        <v>22</v>
      </c>
    </row>
    <row r="2126" spans="1:25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6">
        <f t="shared" si="297"/>
        <v>10.454545454545453</v>
      </c>
      <c r="P2126" s="10">
        <f t="shared" si="298"/>
        <v>23</v>
      </c>
      <c r="Q2126" t="s">
        <v>8334</v>
      </c>
      <c r="R2126" t="s">
        <v>8335</v>
      </c>
      <c r="S2126" s="8">
        <f t="shared" si="299"/>
        <v>40464.028182870366</v>
      </c>
      <c r="T2126" s="8" t="str">
        <f t="shared" si="300"/>
        <v>Oct</v>
      </c>
      <c r="U2126" s="8" t="str">
        <f t="shared" si="301"/>
        <v>2010</v>
      </c>
      <c r="V2126" s="8">
        <f t="shared" si="302"/>
        <v>40512.208333333336</v>
      </c>
      <c r="W2126" s="8" t="str">
        <f t="shared" si="303"/>
        <v>Nov</v>
      </c>
      <c r="X2126" s="8" t="str">
        <f t="shared" si="304"/>
        <v>2010</v>
      </c>
      <c r="Y2126" s="7">
        <f t="shared" si="305"/>
        <v>17</v>
      </c>
    </row>
    <row r="2127" spans="1:25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6">
        <f t="shared" si="297"/>
        <v>1.4200000000000002</v>
      </c>
      <c r="P2127" s="10">
        <f t="shared" si="298"/>
        <v>31.555555555555557</v>
      </c>
      <c r="Q2127" t="s">
        <v>8334</v>
      </c>
      <c r="R2127" t="s">
        <v>8335</v>
      </c>
      <c r="S2127" s="8">
        <f t="shared" si="299"/>
        <v>42191.023530092592</v>
      </c>
      <c r="T2127" s="8" t="str">
        <f t="shared" si="300"/>
        <v>Jul</v>
      </c>
      <c r="U2127" s="8" t="str">
        <f t="shared" si="301"/>
        <v>2015</v>
      </c>
      <c r="V2127" s="8">
        <f t="shared" si="302"/>
        <v>42221.023530092592</v>
      </c>
      <c r="W2127" s="8" t="str">
        <f t="shared" si="303"/>
        <v>Aug</v>
      </c>
      <c r="X2127" s="8" t="str">
        <f t="shared" si="304"/>
        <v>2015</v>
      </c>
      <c r="Y2127" s="7">
        <f t="shared" si="305"/>
        <v>30</v>
      </c>
    </row>
    <row r="2128" spans="1:25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6">
        <f t="shared" si="297"/>
        <v>0.05</v>
      </c>
      <c r="P2128" s="10">
        <f t="shared" si="298"/>
        <v>5</v>
      </c>
      <c r="Q2128" t="s">
        <v>8334</v>
      </c>
      <c r="R2128" t="s">
        <v>8335</v>
      </c>
      <c r="S2128" s="8">
        <f t="shared" si="299"/>
        <v>41951.973229166666</v>
      </c>
      <c r="T2128" s="8" t="str">
        <f t="shared" si="300"/>
        <v>Nov</v>
      </c>
      <c r="U2128" s="8" t="str">
        <f t="shared" si="301"/>
        <v>2014</v>
      </c>
      <c r="V2128" s="8">
        <f t="shared" si="302"/>
        <v>41981.973229166666</v>
      </c>
      <c r="W2128" s="8" t="str">
        <f t="shared" si="303"/>
        <v>Dec</v>
      </c>
      <c r="X2128" s="8" t="str">
        <f t="shared" si="304"/>
        <v>2014</v>
      </c>
      <c r="Y2128" s="7">
        <f t="shared" si="305"/>
        <v>30</v>
      </c>
    </row>
    <row r="2129" spans="1:25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6">
        <f t="shared" si="297"/>
        <v>28.842857142857142</v>
      </c>
      <c r="P2129" s="10">
        <f t="shared" si="298"/>
        <v>34.220338983050844</v>
      </c>
      <c r="Q2129" t="s">
        <v>8334</v>
      </c>
      <c r="R2129" t="s">
        <v>8335</v>
      </c>
      <c r="S2129" s="8">
        <f t="shared" si="299"/>
        <v>42045.50535879629</v>
      </c>
      <c r="T2129" s="8" t="str">
        <f t="shared" si="300"/>
        <v>Feb</v>
      </c>
      <c r="U2129" s="8" t="str">
        <f t="shared" si="301"/>
        <v>2015</v>
      </c>
      <c r="V2129" s="8">
        <f t="shared" si="302"/>
        <v>42075.463692129633</v>
      </c>
      <c r="W2129" s="8" t="str">
        <f t="shared" si="303"/>
        <v>Mar</v>
      </c>
      <c r="X2129" s="8" t="str">
        <f t="shared" si="304"/>
        <v>2015</v>
      </c>
      <c r="Y2129" s="7">
        <f t="shared" si="305"/>
        <v>29</v>
      </c>
    </row>
    <row r="2130" spans="1:25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6">
        <f t="shared" si="297"/>
        <v>0.16666666666666669</v>
      </c>
      <c r="P2130" s="10">
        <f t="shared" si="298"/>
        <v>25</v>
      </c>
      <c r="Q2130" t="s">
        <v>8334</v>
      </c>
      <c r="R2130" t="s">
        <v>8335</v>
      </c>
      <c r="S2130" s="8">
        <f t="shared" si="299"/>
        <v>41843.772789351853</v>
      </c>
      <c r="T2130" s="8" t="str">
        <f t="shared" si="300"/>
        <v>Jul</v>
      </c>
      <c r="U2130" s="8" t="str">
        <f t="shared" si="301"/>
        <v>2014</v>
      </c>
      <c r="V2130" s="8">
        <f t="shared" si="302"/>
        <v>41903.772789351853</v>
      </c>
      <c r="W2130" s="8" t="str">
        <f t="shared" si="303"/>
        <v>Sep</v>
      </c>
      <c r="X2130" s="8" t="str">
        <f t="shared" si="304"/>
        <v>2014</v>
      </c>
      <c r="Y2130" s="7">
        <f t="shared" si="305"/>
        <v>29</v>
      </c>
    </row>
    <row r="2131" spans="1:25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6">
        <f t="shared" si="297"/>
        <v>11.799999999999999</v>
      </c>
      <c r="P2131" s="10">
        <f t="shared" si="298"/>
        <v>19.666666666666668</v>
      </c>
      <c r="Q2131" t="s">
        <v>8334</v>
      </c>
      <c r="R2131" t="s">
        <v>8335</v>
      </c>
      <c r="S2131" s="8">
        <f t="shared" si="299"/>
        <v>42409.024305555555</v>
      </c>
      <c r="T2131" s="8" t="str">
        <f t="shared" si="300"/>
        <v>Feb</v>
      </c>
      <c r="U2131" s="8" t="str">
        <f t="shared" si="301"/>
        <v>2016</v>
      </c>
      <c r="V2131" s="8">
        <f t="shared" si="302"/>
        <v>42439.024305555555</v>
      </c>
      <c r="W2131" s="8" t="str">
        <f t="shared" si="303"/>
        <v>Mar</v>
      </c>
      <c r="X2131" s="8" t="str">
        <f t="shared" si="304"/>
        <v>2016</v>
      </c>
      <c r="Y2131" s="7">
        <f t="shared" si="305"/>
        <v>30</v>
      </c>
    </row>
    <row r="2132" spans="1:25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6">
        <f t="shared" si="297"/>
        <v>0.20238095238095236</v>
      </c>
      <c r="P2132" s="10">
        <f t="shared" si="298"/>
        <v>21.25</v>
      </c>
      <c r="Q2132" t="s">
        <v>8334</v>
      </c>
      <c r="R2132" t="s">
        <v>8335</v>
      </c>
      <c r="S2132" s="8">
        <f t="shared" si="299"/>
        <v>41832.086377314816</v>
      </c>
      <c r="T2132" s="8" t="str">
        <f t="shared" si="300"/>
        <v>Jul</v>
      </c>
      <c r="U2132" s="8" t="str">
        <f t="shared" si="301"/>
        <v>2014</v>
      </c>
      <c r="V2132" s="8">
        <f t="shared" si="302"/>
        <v>41867.086377314816</v>
      </c>
      <c r="W2132" s="8" t="str">
        <f t="shared" si="303"/>
        <v>Aug</v>
      </c>
      <c r="X2132" s="8" t="str">
        <f t="shared" si="304"/>
        <v>2014</v>
      </c>
      <c r="Y2132" s="7">
        <f t="shared" si="305"/>
        <v>4</v>
      </c>
    </row>
    <row r="2133" spans="1:25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6">
        <f t="shared" si="297"/>
        <v>5</v>
      </c>
      <c r="P2133" s="10">
        <f t="shared" si="298"/>
        <v>8.3333333333333339</v>
      </c>
      <c r="Q2133" t="s">
        <v>8334</v>
      </c>
      <c r="R2133" t="s">
        <v>8335</v>
      </c>
      <c r="S2133" s="8">
        <f t="shared" si="299"/>
        <v>42167.207071759258</v>
      </c>
      <c r="T2133" s="8" t="str">
        <f t="shared" si="300"/>
        <v>Jun</v>
      </c>
      <c r="U2133" s="8" t="str">
        <f t="shared" si="301"/>
        <v>2015</v>
      </c>
      <c r="V2133" s="8">
        <f t="shared" si="302"/>
        <v>42197.207071759258</v>
      </c>
      <c r="W2133" s="8" t="str">
        <f t="shared" si="303"/>
        <v>Jul</v>
      </c>
      <c r="X2133" s="8" t="str">
        <f t="shared" si="304"/>
        <v>2015</v>
      </c>
      <c r="Y2133" s="7">
        <f t="shared" si="305"/>
        <v>30</v>
      </c>
    </row>
    <row r="2134" spans="1:25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6">
        <f t="shared" si="297"/>
        <v>2.1129899999999995</v>
      </c>
      <c r="P2134" s="10">
        <f t="shared" si="298"/>
        <v>21.34333333333333</v>
      </c>
      <c r="Q2134" t="s">
        <v>8334</v>
      </c>
      <c r="R2134" t="s">
        <v>8335</v>
      </c>
      <c r="S2134" s="8">
        <f t="shared" si="299"/>
        <v>41643.487175925926</v>
      </c>
      <c r="T2134" s="8" t="str">
        <f t="shared" si="300"/>
        <v>Jan</v>
      </c>
      <c r="U2134" s="8" t="str">
        <f t="shared" si="301"/>
        <v>2014</v>
      </c>
      <c r="V2134" s="8">
        <f t="shared" si="302"/>
        <v>41673.487175925926</v>
      </c>
      <c r="W2134" s="8" t="str">
        <f t="shared" si="303"/>
        <v>Feb</v>
      </c>
      <c r="X2134" s="8" t="str">
        <f t="shared" si="304"/>
        <v>2014</v>
      </c>
      <c r="Y2134" s="7">
        <f t="shared" si="305"/>
        <v>30</v>
      </c>
    </row>
    <row r="2135" spans="1:25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6">
        <f t="shared" si="297"/>
        <v>1.6</v>
      </c>
      <c r="P2135" s="10">
        <f t="shared" si="298"/>
        <v>5.333333333333333</v>
      </c>
      <c r="Q2135" t="s">
        <v>8334</v>
      </c>
      <c r="R2135" t="s">
        <v>8335</v>
      </c>
      <c r="S2135" s="8">
        <f t="shared" si="299"/>
        <v>40619.097210648149</v>
      </c>
      <c r="T2135" s="8" t="str">
        <f t="shared" si="300"/>
        <v>Mar</v>
      </c>
      <c r="U2135" s="8" t="str">
        <f t="shared" si="301"/>
        <v>2011</v>
      </c>
      <c r="V2135" s="8">
        <f t="shared" si="302"/>
        <v>40657.290972222225</v>
      </c>
      <c r="W2135" s="8" t="str">
        <f t="shared" si="303"/>
        <v>Apr</v>
      </c>
      <c r="X2135" s="8" t="str">
        <f t="shared" si="304"/>
        <v>2011</v>
      </c>
      <c r="Y2135" s="7">
        <f t="shared" si="305"/>
        <v>7</v>
      </c>
    </row>
    <row r="2136" spans="1:25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6">
        <f t="shared" si="297"/>
        <v>1.7333333333333332</v>
      </c>
      <c r="P2136" s="10">
        <f t="shared" si="298"/>
        <v>34.666666666666664</v>
      </c>
      <c r="Q2136" t="s">
        <v>8334</v>
      </c>
      <c r="R2136" t="s">
        <v>8335</v>
      </c>
      <c r="S2136" s="8">
        <f t="shared" si="299"/>
        <v>41361.886469907404</v>
      </c>
      <c r="T2136" s="8" t="str">
        <f t="shared" si="300"/>
        <v>Mar</v>
      </c>
      <c r="U2136" s="8" t="str">
        <f t="shared" si="301"/>
        <v>2013</v>
      </c>
      <c r="V2136" s="8">
        <f t="shared" si="302"/>
        <v>41391.886469907404</v>
      </c>
      <c r="W2136" s="8" t="str">
        <f t="shared" si="303"/>
        <v>Apr</v>
      </c>
      <c r="X2136" s="8" t="str">
        <f t="shared" si="304"/>
        <v>2013</v>
      </c>
      <c r="Y2136" s="7">
        <f t="shared" si="305"/>
        <v>30</v>
      </c>
    </row>
    <row r="2137" spans="1:25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6">
        <f t="shared" si="297"/>
        <v>9.56</v>
      </c>
      <c r="P2137" s="10">
        <f t="shared" si="298"/>
        <v>21.727272727272727</v>
      </c>
      <c r="Q2137" t="s">
        <v>8334</v>
      </c>
      <c r="R2137" t="s">
        <v>8335</v>
      </c>
      <c r="S2137" s="8">
        <f t="shared" si="299"/>
        <v>41156.963344907403</v>
      </c>
      <c r="T2137" s="8" t="str">
        <f t="shared" si="300"/>
        <v>Sep</v>
      </c>
      <c r="U2137" s="8" t="str">
        <f t="shared" si="301"/>
        <v>2012</v>
      </c>
      <c r="V2137" s="8">
        <f t="shared" si="302"/>
        <v>41186.963344907403</v>
      </c>
      <c r="W2137" s="8" t="str">
        <f t="shared" si="303"/>
        <v>Oct</v>
      </c>
      <c r="X2137" s="8" t="str">
        <f t="shared" si="304"/>
        <v>2012</v>
      </c>
      <c r="Y2137" s="7">
        <f t="shared" si="305"/>
        <v>30</v>
      </c>
    </row>
    <row r="2138" spans="1:25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6">
        <f t="shared" si="297"/>
        <v>5.9612499999999999E-2</v>
      </c>
      <c r="P2138" s="10">
        <f t="shared" si="298"/>
        <v>11.922499999999999</v>
      </c>
      <c r="Q2138" t="s">
        <v>8334</v>
      </c>
      <c r="R2138" t="s">
        <v>8335</v>
      </c>
      <c r="S2138" s="8">
        <f t="shared" si="299"/>
        <v>41536.509097222224</v>
      </c>
      <c r="T2138" s="8" t="str">
        <f t="shared" si="300"/>
        <v>Sep</v>
      </c>
      <c r="U2138" s="8" t="str">
        <f t="shared" si="301"/>
        <v>2013</v>
      </c>
      <c r="V2138" s="8">
        <f t="shared" si="302"/>
        <v>41566.509097222224</v>
      </c>
      <c r="W2138" s="8" t="str">
        <f t="shared" si="303"/>
        <v>Oct</v>
      </c>
      <c r="X2138" s="8" t="str">
        <f t="shared" si="304"/>
        <v>2013</v>
      </c>
      <c r="Y2138" s="7">
        <f t="shared" si="305"/>
        <v>30</v>
      </c>
    </row>
    <row r="2139" spans="1:25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6">
        <f t="shared" si="297"/>
        <v>28.405999999999999</v>
      </c>
      <c r="P2139" s="10">
        <f t="shared" si="298"/>
        <v>26.59737827715356</v>
      </c>
      <c r="Q2139" t="s">
        <v>8334</v>
      </c>
      <c r="R2139" t="s">
        <v>8335</v>
      </c>
      <c r="S2139" s="8">
        <f t="shared" si="299"/>
        <v>41948.771168981482</v>
      </c>
      <c r="T2139" s="8" t="str">
        <f t="shared" si="300"/>
        <v>Nov</v>
      </c>
      <c r="U2139" s="8" t="str">
        <f t="shared" si="301"/>
        <v>2014</v>
      </c>
      <c r="V2139" s="8">
        <f t="shared" si="302"/>
        <v>41978.771168981482</v>
      </c>
      <c r="W2139" s="8" t="str">
        <f t="shared" si="303"/>
        <v>Dec</v>
      </c>
      <c r="X2139" s="8" t="str">
        <f t="shared" si="304"/>
        <v>2014</v>
      </c>
      <c r="Y2139" s="7">
        <f t="shared" si="305"/>
        <v>30</v>
      </c>
    </row>
    <row r="2140" spans="1:25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6">
        <f t="shared" si="297"/>
        <v>12.8</v>
      </c>
      <c r="P2140" s="10">
        <f t="shared" si="298"/>
        <v>10.666666666666666</v>
      </c>
      <c r="Q2140" t="s">
        <v>8334</v>
      </c>
      <c r="R2140" t="s">
        <v>8335</v>
      </c>
      <c r="S2140" s="8">
        <f t="shared" si="299"/>
        <v>41557.013182870374</v>
      </c>
      <c r="T2140" s="8" t="str">
        <f t="shared" si="300"/>
        <v>Oct</v>
      </c>
      <c r="U2140" s="8" t="str">
        <f t="shared" si="301"/>
        <v>2013</v>
      </c>
      <c r="V2140" s="8">
        <f t="shared" si="302"/>
        <v>41587.054849537039</v>
      </c>
      <c r="W2140" s="8" t="str">
        <f t="shared" si="303"/>
        <v>Nov</v>
      </c>
      <c r="X2140" s="8" t="str">
        <f t="shared" si="304"/>
        <v>2013</v>
      </c>
      <c r="Y2140" s="7">
        <f t="shared" si="305"/>
        <v>30</v>
      </c>
    </row>
    <row r="2141" spans="1:25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6">
        <f t="shared" si="297"/>
        <v>5.42</v>
      </c>
      <c r="P2141" s="10">
        <f t="shared" si="298"/>
        <v>29.035714285714285</v>
      </c>
      <c r="Q2141" t="s">
        <v>8334</v>
      </c>
      <c r="R2141" t="s">
        <v>8335</v>
      </c>
      <c r="S2141" s="8">
        <f t="shared" si="299"/>
        <v>42647.750092592592</v>
      </c>
      <c r="T2141" s="8" t="str">
        <f t="shared" si="300"/>
        <v>Oct</v>
      </c>
      <c r="U2141" s="8" t="str">
        <f t="shared" si="301"/>
        <v>2016</v>
      </c>
      <c r="V2141" s="8">
        <f t="shared" si="302"/>
        <v>42677.750092592592</v>
      </c>
      <c r="W2141" s="8" t="str">
        <f t="shared" si="303"/>
        <v>Nov</v>
      </c>
      <c r="X2141" s="8" t="str">
        <f t="shared" si="304"/>
        <v>2016</v>
      </c>
      <c r="Y2141" s="7">
        <f t="shared" si="305"/>
        <v>30</v>
      </c>
    </row>
    <row r="2142" spans="1:25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6">
        <f t="shared" si="297"/>
        <v>0.11199999999999999</v>
      </c>
      <c r="P2142" s="10">
        <f t="shared" si="298"/>
        <v>50.909090909090907</v>
      </c>
      <c r="Q2142" t="s">
        <v>8334</v>
      </c>
      <c r="R2142" t="s">
        <v>8335</v>
      </c>
      <c r="S2142" s="8">
        <f t="shared" si="299"/>
        <v>41255.833611111113</v>
      </c>
      <c r="T2142" s="8" t="str">
        <f t="shared" si="300"/>
        <v>Dec</v>
      </c>
      <c r="U2142" s="8" t="str">
        <f t="shared" si="301"/>
        <v>2012</v>
      </c>
      <c r="V2142" s="8">
        <f t="shared" si="302"/>
        <v>41285.833611111113</v>
      </c>
      <c r="W2142" s="8" t="str">
        <f t="shared" si="303"/>
        <v>Jan</v>
      </c>
      <c r="X2142" s="8" t="str">
        <f t="shared" si="304"/>
        <v>2013</v>
      </c>
      <c r="Y2142" s="7">
        <f t="shared" si="305"/>
        <v>30</v>
      </c>
    </row>
    <row r="2143" spans="1:25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6">
        <f t="shared" si="297"/>
        <v>0</v>
      </c>
      <c r="P2143" s="10">
        <f t="shared" si="298"/>
        <v>0</v>
      </c>
      <c r="Q2143" t="s">
        <v>8334</v>
      </c>
      <c r="R2143" t="s">
        <v>8335</v>
      </c>
      <c r="S2143" s="8">
        <f t="shared" si="299"/>
        <v>41927.235636574071</v>
      </c>
      <c r="T2143" s="8" t="str">
        <f t="shared" si="300"/>
        <v>Oct</v>
      </c>
      <c r="U2143" s="8" t="str">
        <f t="shared" si="301"/>
        <v>2014</v>
      </c>
      <c r="V2143" s="8">
        <f t="shared" si="302"/>
        <v>41957.277303240742</v>
      </c>
      <c r="W2143" s="8" t="str">
        <f t="shared" si="303"/>
        <v>Nov</v>
      </c>
      <c r="X2143" s="8" t="str">
        <f t="shared" si="304"/>
        <v>2014</v>
      </c>
      <c r="Y2143" s="7">
        <f t="shared" si="305"/>
        <v>30</v>
      </c>
    </row>
    <row r="2144" spans="1:25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6">
        <f t="shared" si="297"/>
        <v>5.7238095238095239</v>
      </c>
      <c r="P2144" s="10">
        <f t="shared" si="298"/>
        <v>50.083333333333336</v>
      </c>
      <c r="Q2144" t="s">
        <v>8334</v>
      </c>
      <c r="R2144" t="s">
        <v>8335</v>
      </c>
      <c r="S2144" s="8">
        <f t="shared" si="299"/>
        <v>42340.701504629629</v>
      </c>
      <c r="T2144" s="8" t="str">
        <f t="shared" si="300"/>
        <v>Dec</v>
      </c>
      <c r="U2144" s="8" t="str">
        <f t="shared" si="301"/>
        <v>2015</v>
      </c>
      <c r="V2144" s="8">
        <f t="shared" si="302"/>
        <v>42368.701504629629</v>
      </c>
      <c r="W2144" s="8" t="str">
        <f t="shared" si="303"/>
        <v>Dec</v>
      </c>
      <c r="X2144" s="8" t="str">
        <f t="shared" si="304"/>
        <v>2015</v>
      </c>
      <c r="Y2144" s="7">
        <f t="shared" si="305"/>
        <v>28</v>
      </c>
    </row>
    <row r="2145" spans="1:25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6">
        <f t="shared" si="297"/>
        <v>11.25</v>
      </c>
      <c r="P2145" s="10">
        <f t="shared" si="298"/>
        <v>45</v>
      </c>
      <c r="Q2145" t="s">
        <v>8334</v>
      </c>
      <c r="R2145" t="s">
        <v>8335</v>
      </c>
      <c r="S2145" s="8">
        <f t="shared" si="299"/>
        <v>40332.886712962965</v>
      </c>
      <c r="T2145" s="8" t="str">
        <f t="shared" si="300"/>
        <v>Jun</v>
      </c>
      <c r="U2145" s="8" t="str">
        <f t="shared" si="301"/>
        <v>2010</v>
      </c>
      <c r="V2145" s="8">
        <f t="shared" si="302"/>
        <v>40380.791666666664</v>
      </c>
      <c r="W2145" s="8" t="str">
        <f t="shared" si="303"/>
        <v>Jul</v>
      </c>
      <c r="X2145" s="8" t="str">
        <f t="shared" si="304"/>
        <v>2010</v>
      </c>
      <c r="Y2145" s="7">
        <f t="shared" si="305"/>
        <v>16</v>
      </c>
    </row>
    <row r="2146" spans="1:25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6">
        <f t="shared" si="297"/>
        <v>1.7098591549295776</v>
      </c>
      <c r="P2146" s="10">
        <f t="shared" si="298"/>
        <v>25.291666666666668</v>
      </c>
      <c r="Q2146" t="s">
        <v>8334</v>
      </c>
      <c r="R2146" t="s">
        <v>8335</v>
      </c>
      <c r="S2146" s="8">
        <f t="shared" si="299"/>
        <v>41499.546759259261</v>
      </c>
      <c r="T2146" s="8" t="str">
        <f t="shared" si="300"/>
        <v>Aug</v>
      </c>
      <c r="U2146" s="8" t="str">
        <f t="shared" si="301"/>
        <v>2013</v>
      </c>
      <c r="V2146" s="8">
        <f t="shared" si="302"/>
        <v>41531.546759259261</v>
      </c>
      <c r="W2146" s="8" t="str">
        <f t="shared" si="303"/>
        <v>Sep</v>
      </c>
      <c r="X2146" s="8" t="str">
        <f t="shared" si="304"/>
        <v>2013</v>
      </c>
      <c r="Y2146" s="7">
        <f t="shared" si="305"/>
        <v>1</v>
      </c>
    </row>
    <row r="2147" spans="1:25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6">
        <f t="shared" si="297"/>
        <v>30.433333333333334</v>
      </c>
      <c r="P2147" s="10">
        <f t="shared" si="298"/>
        <v>51.292134831460672</v>
      </c>
      <c r="Q2147" t="s">
        <v>8334</v>
      </c>
      <c r="R2147" t="s">
        <v>8335</v>
      </c>
      <c r="S2147" s="8">
        <f t="shared" si="299"/>
        <v>41575.237430555557</v>
      </c>
      <c r="T2147" s="8" t="str">
        <f t="shared" si="300"/>
        <v>Oct</v>
      </c>
      <c r="U2147" s="8" t="str">
        <f t="shared" si="301"/>
        <v>2013</v>
      </c>
      <c r="V2147" s="8">
        <f t="shared" si="302"/>
        <v>41605.279097222221</v>
      </c>
      <c r="W2147" s="8" t="str">
        <f t="shared" si="303"/>
        <v>Nov</v>
      </c>
      <c r="X2147" s="8" t="str">
        <f t="shared" si="304"/>
        <v>2013</v>
      </c>
      <c r="Y2147" s="7">
        <f t="shared" si="305"/>
        <v>30</v>
      </c>
    </row>
    <row r="2148" spans="1:25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6">
        <f t="shared" si="297"/>
        <v>0.02</v>
      </c>
      <c r="P2148" s="10">
        <f t="shared" si="298"/>
        <v>1</v>
      </c>
      <c r="Q2148" t="s">
        <v>8334</v>
      </c>
      <c r="R2148" t="s">
        <v>8335</v>
      </c>
      <c r="S2148" s="8">
        <f t="shared" si="299"/>
        <v>42397.679513888885</v>
      </c>
      <c r="T2148" s="8" t="str">
        <f t="shared" si="300"/>
        <v>Jan</v>
      </c>
      <c r="U2148" s="8" t="str">
        <f t="shared" si="301"/>
        <v>2016</v>
      </c>
      <c r="V2148" s="8">
        <f t="shared" si="302"/>
        <v>42411.679513888885</v>
      </c>
      <c r="W2148" s="8" t="str">
        <f t="shared" si="303"/>
        <v>Feb</v>
      </c>
      <c r="X2148" s="8" t="str">
        <f t="shared" si="304"/>
        <v>2016</v>
      </c>
      <c r="Y2148" s="7">
        <f t="shared" si="305"/>
        <v>14</v>
      </c>
    </row>
    <row r="2149" spans="1:25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6">
        <f t="shared" si="297"/>
        <v>0.69641025641025645</v>
      </c>
      <c r="P2149" s="10">
        <f t="shared" si="298"/>
        <v>49.381818181818183</v>
      </c>
      <c r="Q2149" t="s">
        <v>8334</v>
      </c>
      <c r="R2149" t="s">
        <v>8335</v>
      </c>
      <c r="S2149" s="8">
        <f t="shared" si="299"/>
        <v>41927.295694444445</v>
      </c>
      <c r="T2149" s="8" t="str">
        <f t="shared" si="300"/>
        <v>Oct</v>
      </c>
      <c r="U2149" s="8" t="str">
        <f t="shared" si="301"/>
        <v>2014</v>
      </c>
      <c r="V2149" s="8">
        <f t="shared" si="302"/>
        <v>41959.337361111116</v>
      </c>
      <c r="W2149" s="8" t="str">
        <f t="shared" si="303"/>
        <v>Nov</v>
      </c>
      <c r="X2149" s="8" t="str">
        <f t="shared" si="304"/>
        <v>2014</v>
      </c>
      <c r="Y2149" s="7">
        <f t="shared" si="305"/>
        <v>1</v>
      </c>
    </row>
    <row r="2150" spans="1:25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6">
        <f t="shared" si="297"/>
        <v>2</v>
      </c>
      <c r="P2150" s="10">
        <f t="shared" si="298"/>
        <v>1</v>
      </c>
      <c r="Q2150" t="s">
        <v>8334</v>
      </c>
      <c r="R2150" t="s">
        <v>8335</v>
      </c>
      <c r="S2150" s="8">
        <f t="shared" si="299"/>
        <v>42066.733587962968</v>
      </c>
      <c r="T2150" s="8" t="str">
        <f t="shared" si="300"/>
        <v>Mar</v>
      </c>
      <c r="U2150" s="8" t="str">
        <f t="shared" si="301"/>
        <v>2015</v>
      </c>
      <c r="V2150" s="8">
        <f t="shared" si="302"/>
        <v>42096.691921296297</v>
      </c>
      <c r="W2150" s="8" t="str">
        <f t="shared" si="303"/>
        <v>Apr</v>
      </c>
      <c r="X2150" s="8" t="str">
        <f t="shared" si="304"/>
        <v>2015</v>
      </c>
      <c r="Y2150" s="7">
        <f t="shared" si="305"/>
        <v>29</v>
      </c>
    </row>
    <row r="2151" spans="1:25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6">
        <f t="shared" si="297"/>
        <v>0</v>
      </c>
      <c r="P2151" s="10">
        <f t="shared" si="298"/>
        <v>0</v>
      </c>
      <c r="Q2151" t="s">
        <v>8334</v>
      </c>
      <c r="R2151" t="s">
        <v>8335</v>
      </c>
      <c r="S2151" s="8">
        <f t="shared" si="299"/>
        <v>40355.024953703702</v>
      </c>
      <c r="T2151" s="8" t="str">
        <f t="shared" si="300"/>
        <v>Jun</v>
      </c>
      <c r="U2151" s="8" t="str">
        <f t="shared" si="301"/>
        <v>2010</v>
      </c>
      <c r="V2151" s="8">
        <f t="shared" si="302"/>
        <v>40390</v>
      </c>
      <c r="W2151" s="8" t="str">
        <f t="shared" si="303"/>
        <v>Jul</v>
      </c>
      <c r="X2151" s="8" t="str">
        <f t="shared" si="304"/>
        <v>2010</v>
      </c>
      <c r="Y2151" s="7">
        <f t="shared" si="305"/>
        <v>3</v>
      </c>
    </row>
    <row r="2152" spans="1:25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6">
        <f t="shared" si="297"/>
        <v>0.80999999999999994</v>
      </c>
      <c r="P2152" s="10">
        <f t="shared" si="298"/>
        <v>101.25</v>
      </c>
      <c r="Q2152" t="s">
        <v>8334</v>
      </c>
      <c r="R2152" t="s">
        <v>8335</v>
      </c>
      <c r="S2152" s="8">
        <f t="shared" si="299"/>
        <v>42534.284710648149</v>
      </c>
      <c r="T2152" s="8" t="str">
        <f t="shared" si="300"/>
        <v>Jun</v>
      </c>
      <c r="U2152" s="8" t="str">
        <f t="shared" si="301"/>
        <v>2016</v>
      </c>
      <c r="V2152" s="8">
        <f t="shared" si="302"/>
        <v>42564.284710648149</v>
      </c>
      <c r="W2152" s="8" t="str">
        <f t="shared" si="303"/>
        <v>Jul</v>
      </c>
      <c r="X2152" s="8" t="str">
        <f t="shared" si="304"/>
        <v>2016</v>
      </c>
      <c r="Y2152" s="7">
        <f t="shared" si="305"/>
        <v>30</v>
      </c>
    </row>
    <row r="2153" spans="1:25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6">
        <f t="shared" si="297"/>
        <v>0.26222222222222225</v>
      </c>
      <c r="P2153" s="10">
        <f t="shared" si="298"/>
        <v>19.666666666666668</v>
      </c>
      <c r="Q2153" t="s">
        <v>8334</v>
      </c>
      <c r="R2153" t="s">
        <v>8335</v>
      </c>
      <c r="S2153" s="8">
        <f t="shared" si="299"/>
        <v>42520.847384259265</v>
      </c>
      <c r="T2153" s="8" t="str">
        <f t="shared" si="300"/>
        <v>May</v>
      </c>
      <c r="U2153" s="8" t="str">
        <f t="shared" si="301"/>
        <v>2016</v>
      </c>
      <c r="V2153" s="8">
        <f t="shared" si="302"/>
        <v>42550.847384259265</v>
      </c>
      <c r="W2153" s="8" t="str">
        <f t="shared" si="303"/>
        <v>Jun</v>
      </c>
      <c r="X2153" s="8" t="str">
        <f t="shared" si="304"/>
        <v>2016</v>
      </c>
      <c r="Y2153" s="7">
        <f t="shared" si="305"/>
        <v>30</v>
      </c>
    </row>
    <row r="2154" spans="1:25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6">
        <f t="shared" si="297"/>
        <v>0.16666666666666669</v>
      </c>
      <c r="P2154" s="10">
        <f t="shared" si="298"/>
        <v>12.5</v>
      </c>
      <c r="Q2154" t="s">
        <v>8334</v>
      </c>
      <c r="R2154" t="s">
        <v>8335</v>
      </c>
      <c r="S2154" s="8">
        <f t="shared" si="299"/>
        <v>41683.832280092596</v>
      </c>
      <c r="T2154" s="8" t="str">
        <f t="shared" si="300"/>
        <v>Feb</v>
      </c>
      <c r="U2154" s="8" t="str">
        <f t="shared" si="301"/>
        <v>2014</v>
      </c>
      <c r="V2154" s="8">
        <f t="shared" si="302"/>
        <v>41713.790613425925</v>
      </c>
      <c r="W2154" s="8" t="str">
        <f t="shared" si="303"/>
        <v>Mar</v>
      </c>
      <c r="X2154" s="8" t="str">
        <f t="shared" si="304"/>
        <v>2014</v>
      </c>
      <c r="Y2154" s="7">
        <f t="shared" si="305"/>
        <v>29</v>
      </c>
    </row>
    <row r="2155" spans="1:25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6">
        <f t="shared" si="297"/>
        <v>9.124454880912446E-3</v>
      </c>
      <c r="P2155" s="10">
        <f t="shared" si="298"/>
        <v>8.5</v>
      </c>
      <c r="Q2155" t="s">
        <v>8334</v>
      </c>
      <c r="R2155" t="s">
        <v>8335</v>
      </c>
      <c r="S2155" s="8">
        <f t="shared" si="299"/>
        <v>41974.911087962959</v>
      </c>
      <c r="T2155" s="8" t="str">
        <f t="shared" si="300"/>
        <v>Dec</v>
      </c>
      <c r="U2155" s="8" t="str">
        <f t="shared" si="301"/>
        <v>2014</v>
      </c>
      <c r="V2155" s="8">
        <f t="shared" si="302"/>
        <v>42014.332638888889</v>
      </c>
      <c r="W2155" s="8" t="str">
        <f t="shared" si="303"/>
        <v>Jan</v>
      </c>
      <c r="X2155" s="8" t="str">
        <f t="shared" si="304"/>
        <v>2015</v>
      </c>
      <c r="Y2155" s="7">
        <f t="shared" si="305"/>
        <v>8</v>
      </c>
    </row>
    <row r="2156" spans="1:25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6">
        <f t="shared" si="297"/>
        <v>0.8</v>
      </c>
      <c r="P2156" s="10">
        <f t="shared" si="298"/>
        <v>1</v>
      </c>
      <c r="Q2156" t="s">
        <v>8334</v>
      </c>
      <c r="R2156" t="s">
        <v>8335</v>
      </c>
      <c r="S2156" s="8">
        <f t="shared" si="299"/>
        <v>41647.632256944446</v>
      </c>
      <c r="T2156" s="8" t="str">
        <f t="shared" si="300"/>
        <v>Jan</v>
      </c>
      <c r="U2156" s="8" t="str">
        <f t="shared" si="301"/>
        <v>2014</v>
      </c>
      <c r="V2156" s="8">
        <f t="shared" si="302"/>
        <v>41667.632256944446</v>
      </c>
      <c r="W2156" s="8" t="str">
        <f t="shared" si="303"/>
        <v>Jan</v>
      </c>
      <c r="X2156" s="8" t="str">
        <f t="shared" si="304"/>
        <v>2014</v>
      </c>
      <c r="Y2156" s="7">
        <f t="shared" si="305"/>
        <v>20</v>
      </c>
    </row>
    <row r="2157" spans="1:25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6">
        <f t="shared" si="297"/>
        <v>2.2999999999999998</v>
      </c>
      <c r="P2157" s="10">
        <f t="shared" si="298"/>
        <v>23</v>
      </c>
      <c r="Q2157" t="s">
        <v>8334</v>
      </c>
      <c r="R2157" t="s">
        <v>8335</v>
      </c>
      <c r="S2157" s="8">
        <f t="shared" si="299"/>
        <v>42430.747511574074</v>
      </c>
      <c r="T2157" s="8" t="str">
        <f t="shared" si="300"/>
        <v>Mar</v>
      </c>
      <c r="U2157" s="8" t="str">
        <f t="shared" si="301"/>
        <v>2016</v>
      </c>
      <c r="V2157" s="8">
        <f t="shared" si="302"/>
        <v>42460.70584490741</v>
      </c>
      <c r="W2157" s="8" t="str">
        <f t="shared" si="303"/>
        <v>Mar</v>
      </c>
      <c r="X2157" s="8" t="str">
        <f t="shared" si="304"/>
        <v>2016</v>
      </c>
      <c r="Y2157" s="7">
        <f t="shared" si="305"/>
        <v>29</v>
      </c>
    </row>
    <row r="2158" spans="1:25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6">
        <f t="shared" si="297"/>
        <v>2.6660714285714282</v>
      </c>
      <c r="P2158" s="10">
        <f t="shared" si="298"/>
        <v>17.987951807228917</v>
      </c>
      <c r="Q2158" t="s">
        <v>8334</v>
      </c>
      <c r="R2158" t="s">
        <v>8335</v>
      </c>
      <c r="S2158" s="8">
        <f t="shared" si="299"/>
        <v>41488.85423611111</v>
      </c>
      <c r="T2158" s="8" t="str">
        <f t="shared" si="300"/>
        <v>Aug</v>
      </c>
      <c r="U2158" s="8" t="str">
        <f t="shared" si="301"/>
        <v>2013</v>
      </c>
      <c r="V2158" s="8">
        <f t="shared" si="302"/>
        <v>41533.85423611111</v>
      </c>
      <c r="W2158" s="8" t="str">
        <f t="shared" si="303"/>
        <v>Sep</v>
      </c>
      <c r="X2158" s="8" t="str">
        <f t="shared" si="304"/>
        <v>2013</v>
      </c>
      <c r="Y2158" s="7">
        <f t="shared" si="305"/>
        <v>14</v>
      </c>
    </row>
    <row r="2159" spans="1:25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6">
        <f t="shared" si="297"/>
        <v>28.192</v>
      </c>
      <c r="P2159" s="10">
        <f t="shared" si="298"/>
        <v>370.94736842105266</v>
      </c>
      <c r="Q2159" t="s">
        <v>8334</v>
      </c>
      <c r="R2159" t="s">
        <v>8335</v>
      </c>
      <c r="S2159" s="8">
        <f t="shared" si="299"/>
        <v>42694.98128472222</v>
      </c>
      <c r="T2159" s="8" t="str">
        <f t="shared" si="300"/>
        <v>Nov</v>
      </c>
      <c r="U2159" s="8" t="str">
        <f t="shared" si="301"/>
        <v>2016</v>
      </c>
      <c r="V2159" s="8">
        <f t="shared" si="302"/>
        <v>42727.332638888889</v>
      </c>
      <c r="W2159" s="8" t="str">
        <f t="shared" si="303"/>
        <v>Dec</v>
      </c>
      <c r="X2159" s="8" t="str">
        <f t="shared" si="304"/>
        <v>2016</v>
      </c>
      <c r="Y2159" s="7">
        <f t="shared" si="305"/>
        <v>1</v>
      </c>
    </row>
    <row r="2160" spans="1:25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6">
        <f t="shared" si="297"/>
        <v>6.5900366666666672</v>
      </c>
      <c r="P2160" s="10">
        <f t="shared" si="298"/>
        <v>63.569485530546629</v>
      </c>
      <c r="Q2160" t="s">
        <v>8334</v>
      </c>
      <c r="R2160" t="s">
        <v>8335</v>
      </c>
      <c r="S2160" s="8">
        <f t="shared" si="299"/>
        <v>41264.853865740741</v>
      </c>
      <c r="T2160" s="8" t="str">
        <f t="shared" si="300"/>
        <v>Dec</v>
      </c>
      <c r="U2160" s="8" t="str">
        <f t="shared" si="301"/>
        <v>2012</v>
      </c>
      <c r="V2160" s="8">
        <f t="shared" si="302"/>
        <v>41309.853865740741</v>
      </c>
      <c r="W2160" s="8" t="str">
        <f t="shared" si="303"/>
        <v>Feb</v>
      </c>
      <c r="X2160" s="8" t="str">
        <f t="shared" si="304"/>
        <v>2013</v>
      </c>
      <c r="Y2160" s="7">
        <f t="shared" si="305"/>
        <v>14</v>
      </c>
    </row>
    <row r="2161" spans="1:25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6">
        <f t="shared" si="297"/>
        <v>0.72222222222222221</v>
      </c>
      <c r="P2161" s="10">
        <f t="shared" si="298"/>
        <v>13</v>
      </c>
      <c r="Q2161" t="s">
        <v>8334</v>
      </c>
      <c r="R2161" t="s">
        <v>8335</v>
      </c>
      <c r="S2161" s="8">
        <f t="shared" si="299"/>
        <v>40710.731180555551</v>
      </c>
      <c r="T2161" s="8" t="str">
        <f t="shared" si="300"/>
        <v>Jun</v>
      </c>
      <c r="U2161" s="8" t="str">
        <f t="shared" si="301"/>
        <v>2011</v>
      </c>
      <c r="V2161" s="8">
        <f t="shared" si="302"/>
        <v>40740.731180555551</v>
      </c>
      <c r="W2161" s="8" t="str">
        <f t="shared" si="303"/>
        <v>Jul</v>
      </c>
      <c r="X2161" s="8" t="str">
        <f t="shared" si="304"/>
        <v>2011</v>
      </c>
      <c r="Y2161" s="7">
        <f t="shared" si="305"/>
        <v>30</v>
      </c>
    </row>
    <row r="2162" spans="1:25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6">
        <f t="shared" si="297"/>
        <v>0.85000000000000009</v>
      </c>
      <c r="P2162" s="10">
        <f t="shared" si="298"/>
        <v>5.3125</v>
      </c>
      <c r="Q2162" t="s">
        <v>8334</v>
      </c>
      <c r="R2162" t="s">
        <v>8335</v>
      </c>
      <c r="S2162" s="8">
        <f t="shared" si="299"/>
        <v>41018.711863425924</v>
      </c>
      <c r="T2162" s="8" t="str">
        <f t="shared" si="300"/>
        <v>Apr</v>
      </c>
      <c r="U2162" s="8" t="str">
        <f t="shared" si="301"/>
        <v>2012</v>
      </c>
      <c r="V2162" s="8">
        <f t="shared" si="302"/>
        <v>41048.711863425924</v>
      </c>
      <c r="W2162" s="8" t="str">
        <f t="shared" si="303"/>
        <v>May</v>
      </c>
      <c r="X2162" s="8" t="str">
        <f t="shared" si="304"/>
        <v>2012</v>
      </c>
      <c r="Y2162" s="7">
        <f t="shared" si="305"/>
        <v>30</v>
      </c>
    </row>
    <row r="2163" spans="1:25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6">
        <f t="shared" si="297"/>
        <v>115.75</v>
      </c>
      <c r="P2163" s="10">
        <f t="shared" si="298"/>
        <v>35.615384615384613</v>
      </c>
      <c r="Q2163" t="s">
        <v>8326</v>
      </c>
      <c r="R2163" t="s">
        <v>8327</v>
      </c>
      <c r="S2163" s="8">
        <f t="shared" si="299"/>
        <v>42240.852534722217</v>
      </c>
      <c r="T2163" s="8" t="str">
        <f t="shared" si="300"/>
        <v>Aug</v>
      </c>
      <c r="U2163" s="8" t="str">
        <f t="shared" si="301"/>
        <v>2015</v>
      </c>
      <c r="V2163" s="8">
        <f t="shared" si="302"/>
        <v>42270.852534722217</v>
      </c>
      <c r="W2163" s="8" t="str">
        <f t="shared" si="303"/>
        <v>Sep</v>
      </c>
      <c r="X2163" s="8" t="str">
        <f t="shared" si="304"/>
        <v>2015</v>
      </c>
      <c r="Y2163" s="7">
        <f t="shared" si="305"/>
        <v>30</v>
      </c>
    </row>
    <row r="2164" spans="1:25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6">
        <f t="shared" si="297"/>
        <v>112.26666666666667</v>
      </c>
      <c r="P2164" s="10">
        <f t="shared" si="298"/>
        <v>87.103448275862064</v>
      </c>
      <c r="Q2164" t="s">
        <v>8326</v>
      </c>
      <c r="R2164" t="s">
        <v>8327</v>
      </c>
      <c r="S2164" s="8">
        <f t="shared" si="299"/>
        <v>41813.766099537039</v>
      </c>
      <c r="T2164" s="8" t="str">
        <f t="shared" si="300"/>
        <v>Jun</v>
      </c>
      <c r="U2164" s="8" t="str">
        <f t="shared" si="301"/>
        <v>2014</v>
      </c>
      <c r="V2164" s="8">
        <f t="shared" si="302"/>
        <v>41844.766099537039</v>
      </c>
      <c r="W2164" s="8" t="str">
        <f t="shared" si="303"/>
        <v>Jul</v>
      </c>
      <c r="X2164" s="8" t="str">
        <f t="shared" si="304"/>
        <v>2014</v>
      </c>
      <c r="Y2164" s="7">
        <f t="shared" si="305"/>
        <v>31</v>
      </c>
    </row>
    <row r="2165" spans="1:25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6">
        <f t="shared" si="297"/>
        <v>132.20000000000002</v>
      </c>
      <c r="P2165" s="10">
        <f t="shared" si="298"/>
        <v>75.11363636363636</v>
      </c>
      <c r="Q2165" t="s">
        <v>8326</v>
      </c>
      <c r="R2165" t="s">
        <v>8327</v>
      </c>
      <c r="S2165" s="8">
        <f t="shared" si="299"/>
        <v>42111.899537037039</v>
      </c>
      <c r="T2165" s="8" t="str">
        <f t="shared" si="300"/>
        <v>Apr</v>
      </c>
      <c r="U2165" s="8" t="str">
        <f t="shared" si="301"/>
        <v>2015</v>
      </c>
      <c r="V2165" s="8">
        <f t="shared" si="302"/>
        <v>42163.159722222219</v>
      </c>
      <c r="W2165" s="8" t="str">
        <f t="shared" si="303"/>
        <v>Jun</v>
      </c>
      <c r="X2165" s="8" t="str">
        <f t="shared" si="304"/>
        <v>2015</v>
      </c>
      <c r="Y2165" s="7">
        <f t="shared" si="305"/>
        <v>20</v>
      </c>
    </row>
    <row r="2166" spans="1:25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6">
        <f t="shared" si="297"/>
        <v>102.63636363636364</v>
      </c>
      <c r="P2166" s="10">
        <f t="shared" si="298"/>
        <v>68.01204819277109</v>
      </c>
      <c r="Q2166" t="s">
        <v>8326</v>
      </c>
      <c r="R2166" t="s">
        <v>8327</v>
      </c>
      <c r="S2166" s="8">
        <f t="shared" si="299"/>
        <v>42515.71775462963</v>
      </c>
      <c r="T2166" s="8" t="str">
        <f t="shared" si="300"/>
        <v>May</v>
      </c>
      <c r="U2166" s="8" t="str">
        <f t="shared" si="301"/>
        <v>2016</v>
      </c>
      <c r="V2166" s="8">
        <f t="shared" si="302"/>
        <v>42546.165972222225</v>
      </c>
      <c r="W2166" s="8" t="str">
        <f t="shared" si="303"/>
        <v>Jun</v>
      </c>
      <c r="X2166" s="8" t="str">
        <f t="shared" si="304"/>
        <v>2016</v>
      </c>
      <c r="Y2166" s="7">
        <f t="shared" si="305"/>
        <v>30</v>
      </c>
    </row>
    <row r="2167" spans="1:25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6">
        <f t="shared" si="297"/>
        <v>138.64000000000001</v>
      </c>
      <c r="P2167" s="10">
        <f t="shared" si="298"/>
        <v>29.623931623931625</v>
      </c>
      <c r="Q2167" t="s">
        <v>8326</v>
      </c>
      <c r="R2167" t="s">
        <v>8327</v>
      </c>
      <c r="S2167" s="8">
        <f t="shared" si="299"/>
        <v>42438.667071759264</v>
      </c>
      <c r="T2167" s="8" t="str">
        <f t="shared" si="300"/>
        <v>Mar</v>
      </c>
      <c r="U2167" s="8" t="str">
        <f t="shared" si="301"/>
        <v>2016</v>
      </c>
      <c r="V2167" s="8">
        <f t="shared" si="302"/>
        <v>42468.625405092593</v>
      </c>
      <c r="W2167" s="8" t="str">
        <f t="shared" si="303"/>
        <v>Apr</v>
      </c>
      <c r="X2167" s="8" t="str">
        <f t="shared" si="304"/>
        <v>2016</v>
      </c>
      <c r="Y2167" s="7">
        <f t="shared" si="305"/>
        <v>29</v>
      </c>
    </row>
    <row r="2168" spans="1:25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6">
        <f t="shared" si="297"/>
        <v>146.6</v>
      </c>
      <c r="P2168" s="10">
        <f t="shared" si="298"/>
        <v>91.625</v>
      </c>
      <c r="Q2168" t="s">
        <v>8326</v>
      </c>
      <c r="R2168" t="s">
        <v>8327</v>
      </c>
      <c r="S2168" s="8">
        <f t="shared" si="299"/>
        <v>41933.838171296295</v>
      </c>
      <c r="T2168" s="8" t="str">
        <f t="shared" si="300"/>
        <v>Oct</v>
      </c>
      <c r="U2168" s="8" t="str">
        <f t="shared" si="301"/>
        <v>2014</v>
      </c>
      <c r="V2168" s="8">
        <f t="shared" si="302"/>
        <v>41978.879837962959</v>
      </c>
      <c r="W2168" s="8" t="str">
        <f t="shared" si="303"/>
        <v>Dec</v>
      </c>
      <c r="X2168" s="8" t="str">
        <f t="shared" si="304"/>
        <v>2014</v>
      </c>
      <c r="Y2168" s="7">
        <f t="shared" si="305"/>
        <v>14</v>
      </c>
    </row>
    <row r="2169" spans="1:25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6">
        <f t="shared" si="297"/>
        <v>120</v>
      </c>
      <c r="P2169" s="10">
        <f t="shared" si="298"/>
        <v>22.5</v>
      </c>
      <c r="Q2169" t="s">
        <v>8326</v>
      </c>
      <c r="R2169" t="s">
        <v>8327</v>
      </c>
      <c r="S2169" s="8">
        <f t="shared" si="299"/>
        <v>41153.066400462965</v>
      </c>
      <c r="T2169" s="8" t="str">
        <f t="shared" si="300"/>
        <v>Sep</v>
      </c>
      <c r="U2169" s="8" t="str">
        <f t="shared" si="301"/>
        <v>2012</v>
      </c>
      <c r="V2169" s="8">
        <f t="shared" si="302"/>
        <v>41167.066400462965</v>
      </c>
      <c r="W2169" s="8" t="str">
        <f t="shared" si="303"/>
        <v>Sep</v>
      </c>
      <c r="X2169" s="8" t="str">
        <f t="shared" si="304"/>
        <v>2012</v>
      </c>
      <c r="Y2169" s="7">
        <f t="shared" si="305"/>
        <v>14</v>
      </c>
    </row>
    <row r="2170" spans="1:25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6">
        <f t="shared" si="297"/>
        <v>121.5816111111111</v>
      </c>
      <c r="P2170" s="10">
        <f t="shared" si="298"/>
        <v>64.366735294117646</v>
      </c>
      <c r="Q2170" t="s">
        <v>8326</v>
      </c>
      <c r="R2170" t="s">
        <v>8327</v>
      </c>
      <c r="S2170" s="8">
        <f t="shared" si="299"/>
        <v>42745.600243055553</v>
      </c>
      <c r="T2170" s="8" t="str">
        <f t="shared" si="300"/>
        <v>Jan</v>
      </c>
      <c r="U2170" s="8" t="str">
        <f t="shared" si="301"/>
        <v>2017</v>
      </c>
      <c r="V2170" s="8">
        <f t="shared" si="302"/>
        <v>42776.208333333328</v>
      </c>
      <c r="W2170" s="8" t="str">
        <f t="shared" si="303"/>
        <v>Feb</v>
      </c>
      <c r="X2170" s="8" t="str">
        <f t="shared" si="304"/>
        <v>2017</v>
      </c>
      <c r="Y2170" s="7">
        <f t="shared" si="305"/>
        <v>30</v>
      </c>
    </row>
    <row r="2171" spans="1:25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6">
        <f t="shared" si="297"/>
        <v>100</v>
      </c>
      <c r="P2171" s="10">
        <f t="shared" si="298"/>
        <v>21.857142857142858</v>
      </c>
      <c r="Q2171" t="s">
        <v>8326</v>
      </c>
      <c r="R2171" t="s">
        <v>8327</v>
      </c>
      <c r="S2171" s="8">
        <f t="shared" si="299"/>
        <v>42793.700821759259</v>
      </c>
      <c r="T2171" s="8" t="str">
        <f t="shared" si="300"/>
        <v>Feb</v>
      </c>
      <c r="U2171" s="8" t="str">
        <f t="shared" si="301"/>
        <v>2017</v>
      </c>
      <c r="V2171" s="8">
        <f t="shared" si="302"/>
        <v>42796.700821759259</v>
      </c>
      <c r="W2171" s="8" t="str">
        <f t="shared" si="303"/>
        <v>Mar</v>
      </c>
      <c r="X2171" s="8" t="str">
        <f t="shared" si="304"/>
        <v>2017</v>
      </c>
      <c r="Y2171" s="7">
        <f t="shared" si="305"/>
        <v>3</v>
      </c>
    </row>
    <row r="2172" spans="1:25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6">
        <f t="shared" si="297"/>
        <v>180.85714285714286</v>
      </c>
      <c r="P2172" s="10">
        <f t="shared" si="298"/>
        <v>33.315789473684212</v>
      </c>
      <c r="Q2172" t="s">
        <v>8326</v>
      </c>
      <c r="R2172" t="s">
        <v>8327</v>
      </c>
      <c r="S2172" s="8">
        <f t="shared" si="299"/>
        <v>42198.750254629631</v>
      </c>
      <c r="T2172" s="8" t="str">
        <f t="shared" si="300"/>
        <v>Jul</v>
      </c>
      <c r="U2172" s="8" t="str">
        <f t="shared" si="301"/>
        <v>2015</v>
      </c>
      <c r="V2172" s="8">
        <f t="shared" si="302"/>
        <v>42238.750254629631</v>
      </c>
      <c r="W2172" s="8" t="str">
        <f t="shared" si="303"/>
        <v>Aug</v>
      </c>
      <c r="X2172" s="8" t="str">
        <f t="shared" si="304"/>
        <v>2015</v>
      </c>
      <c r="Y2172" s="7">
        <f t="shared" si="305"/>
        <v>9</v>
      </c>
    </row>
    <row r="2173" spans="1:25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6">
        <f t="shared" si="297"/>
        <v>106.075</v>
      </c>
      <c r="P2173" s="10">
        <f t="shared" si="298"/>
        <v>90.276595744680847</v>
      </c>
      <c r="Q2173" t="s">
        <v>8326</v>
      </c>
      <c r="R2173" t="s">
        <v>8327</v>
      </c>
      <c r="S2173" s="8">
        <f t="shared" si="299"/>
        <v>42141.95711805555</v>
      </c>
      <c r="T2173" s="8" t="str">
        <f t="shared" si="300"/>
        <v>May</v>
      </c>
      <c r="U2173" s="8" t="str">
        <f t="shared" si="301"/>
        <v>2015</v>
      </c>
      <c r="V2173" s="8">
        <f t="shared" si="302"/>
        <v>42177.208333333328</v>
      </c>
      <c r="W2173" s="8" t="str">
        <f t="shared" si="303"/>
        <v>Jun</v>
      </c>
      <c r="X2173" s="8" t="str">
        <f t="shared" si="304"/>
        <v>2015</v>
      </c>
      <c r="Y2173" s="7">
        <f t="shared" si="305"/>
        <v>4</v>
      </c>
    </row>
    <row r="2174" spans="1:25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6">
        <f t="shared" si="297"/>
        <v>100</v>
      </c>
      <c r="P2174" s="10">
        <f t="shared" si="298"/>
        <v>76.92307692307692</v>
      </c>
      <c r="Q2174" t="s">
        <v>8326</v>
      </c>
      <c r="R2174" t="s">
        <v>8327</v>
      </c>
      <c r="S2174" s="8">
        <f t="shared" si="299"/>
        <v>42082.580092592587</v>
      </c>
      <c r="T2174" s="8" t="str">
        <f t="shared" si="300"/>
        <v>Mar</v>
      </c>
      <c r="U2174" s="8" t="str">
        <f t="shared" si="301"/>
        <v>2015</v>
      </c>
      <c r="V2174" s="8">
        <f t="shared" si="302"/>
        <v>42112.580092592587</v>
      </c>
      <c r="W2174" s="8" t="str">
        <f t="shared" si="303"/>
        <v>Apr</v>
      </c>
      <c r="X2174" s="8" t="str">
        <f t="shared" si="304"/>
        <v>2015</v>
      </c>
      <c r="Y2174" s="7">
        <f t="shared" si="305"/>
        <v>30</v>
      </c>
    </row>
    <row r="2175" spans="1:25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6">
        <f t="shared" si="297"/>
        <v>126.92857142857143</v>
      </c>
      <c r="P2175" s="10">
        <f t="shared" si="298"/>
        <v>59.233333333333334</v>
      </c>
      <c r="Q2175" t="s">
        <v>8326</v>
      </c>
      <c r="R2175" t="s">
        <v>8327</v>
      </c>
      <c r="S2175" s="8">
        <f t="shared" si="299"/>
        <v>41495.692627314813</v>
      </c>
      <c r="T2175" s="8" t="str">
        <f t="shared" si="300"/>
        <v>Aug</v>
      </c>
      <c r="U2175" s="8" t="str">
        <f t="shared" si="301"/>
        <v>2013</v>
      </c>
      <c r="V2175" s="8">
        <f t="shared" si="302"/>
        <v>41527.165972222225</v>
      </c>
      <c r="W2175" s="8" t="str">
        <f t="shared" si="303"/>
        <v>Sep</v>
      </c>
      <c r="X2175" s="8" t="str">
        <f t="shared" si="304"/>
        <v>2013</v>
      </c>
      <c r="Y2175" s="7">
        <f t="shared" si="305"/>
        <v>31</v>
      </c>
    </row>
    <row r="2176" spans="1:25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6">
        <f t="shared" si="297"/>
        <v>102.97499999999999</v>
      </c>
      <c r="P2176" s="10">
        <f t="shared" si="298"/>
        <v>65.38095238095238</v>
      </c>
      <c r="Q2176" t="s">
        <v>8326</v>
      </c>
      <c r="R2176" t="s">
        <v>8327</v>
      </c>
      <c r="S2176" s="8">
        <f t="shared" si="299"/>
        <v>42465.542905092589</v>
      </c>
      <c r="T2176" s="8" t="str">
        <f t="shared" si="300"/>
        <v>Apr</v>
      </c>
      <c r="U2176" s="8" t="str">
        <f t="shared" si="301"/>
        <v>2016</v>
      </c>
      <c r="V2176" s="8">
        <f t="shared" si="302"/>
        <v>42495.542905092589</v>
      </c>
      <c r="W2176" s="8" t="str">
        <f t="shared" si="303"/>
        <v>May</v>
      </c>
      <c r="X2176" s="8" t="str">
        <f t="shared" si="304"/>
        <v>2016</v>
      </c>
      <c r="Y2176" s="7">
        <f t="shared" si="305"/>
        <v>30</v>
      </c>
    </row>
    <row r="2177" spans="1:25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6">
        <f t="shared" si="297"/>
        <v>250</v>
      </c>
      <c r="P2177" s="10">
        <f t="shared" si="298"/>
        <v>67.307692307692307</v>
      </c>
      <c r="Q2177" t="s">
        <v>8326</v>
      </c>
      <c r="R2177" t="s">
        <v>8327</v>
      </c>
      <c r="S2177" s="8">
        <f t="shared" si="299"/>
        <v>42565.009097222224</v>
      </c>
      <c r="T2177" s="8" t="str">
        <f t="shared" si="300"/>
        <v>Jul</v>
      </c>
      <c r="U2177" s="8" t="str">
        <f t="shared" si="301"/>
        <v>2016</v>
      </c>
      <c r="V2177" s="8">
        <f t="shared" si="302"/>
        <v>42572.009097222224</v>
      </c>
      <c r="W2177" s="8" t="str">
        <f t="shared" si="303"/>
        <v>Jul</v>
      </c>
      <c r="X2177" s="8" t="str">
        <f t="shared" si="304"/>
        <v>2016</v>
      </c>
      <c r="Y2177" s="7">
        <f t="shared" si="305"/>
        <v>7</v>
      </c>
    </row>
    <row r="2178" spans="1:25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6">
        <f t="shared" si="297"/>
        <v>126.02</v>
      </c>
      <c r="P2178" s="10">
        <f t="shared" si="298"/>
        <v>88.74647887323944</v>
      </c>
      <c r="Q2178" t="s">
        <v>8326</v>
      </c>
      <c r="R2178" t="s">
        <v>8327</v>
      </c>
      <c r="S2178" s="8">
        <f t="shared" si="299"/>
        <v>42096.633206018523</v>
      </c>
      <c r="T2178" s="8" t="str">
        <f t="shared" si="300"/>
        <v>Apr</v>
      </c>
      <c r="U2178" s="8" t="str">
        <f t="shared" si="301"/>
        <v>2015</v>
      </c>
      <c r="V2178" s="8">
        <f t="shared" si="302"/>
        <v>42126.633206018523</v>
      </c>
      <c r="W2178" s="8" t="str">
        <f t="shared" si="303"/>
        <v>May</v>
      </c>
      <c r="X2178" s="8" t="str">
        <f t="shared" si="304"/>
        <v>2015</v>
      </c>
      <c r="Y2178" s="7">
        <f t="shared" si="305"/>
        <v>30</v>
      </c>
    </row>
    <row r="2179" spans="1:25" ht="4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6">
        <f t="shared" ref="O2179:O2242" si="306">E2179/D2179*100</f>
        <v>100.12</v>
      </c>
      <c r="P2179" s="10">
        <f t="shared" ref="P2179:P2242" si="307">IFERROR(E2179/L2179,0)</f>
        <v>65.868421052631575</v>
      </c>
      <c r="Q2179" t="s">
        <v>8326</v>
      </c>
      <c r="R2179" t="s">
        <v>8327</v>
      </c>
      <c r="S2179" s="8">
        <f t="shared" ref="S2179:S2242" si="308">(((J2179/60)/60)/24)+DATE(1970,1,1)</f>
        <v>42502.250775462962</v>
      </c>
      <c r="T2179" s="8" t="str">
        <f t="shared" ref="T2179:T2242" si="309">TEXT(S2179,"MMM")</f>
        <v>May</v>
      </c>
      <c r="U2179" s="8" t="str">
        <f t="shared" ref="U2179:U2242" si="310">TEXT(S2179,"YYYY")</f>
        <v>2016</v>
      </c>
      <c r="V2179" s="8">
        <f t="shared" ref="V2179:V2242" si="311">(((I2179/60)/60)/24)+DATE(1970,1,1)</f>
        <v>42527.250775462962</v>
      </c>
      <c r="W2179" s="8" t="str">
        <f t="shared" ref="W2179:W2242" si="312">TEXT(V2179,"MMM")</f>
        <v>Jun</v>
      </c>
      <c r="X2179" s="8" t="str">
        <f t="shared" ref="X2179:X2242" si="313">TEXT(V2179,"YYYY")</f>
        <v>2016</v>
      </c>
      <c r="Y2179" s="7">
        <f t="shared" ref="Y2179:Y2242" si="314">DAY(V2179-S2179)</f>
        <v>25</v>
      </c>
    </row>
    <row r="2180" spans="1:25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6">
        <f t="shared" si="306"/>
        <v>138.64000000000001</v>
      </c>
      <c r="P2180" s="10">
        <f t="shared" si="307"/>
        <v>40.349243306169967</v>
      </c>
      <c r="Q2180" t="s">
        <v>8326</v>
      </c>
      <c r="R2180" t="s">
        <v>8327</v>
      </c>
      <c r="S2180" s="8">
        <f t="shared" si="308"/>
        <v>42723.63653935185</v>
      </c>
      <c r="T2180" s="8" t="str">
        <f t="shared" si="309"/>
        <v>Dec</v>
      </c>
      <c r="U2180" s="8" t="str">
        <f t="shared" si="310"/>
        <v>2016</v>
      </c>
      <c r="V2180" s="8">
        <f t="shared" si="311"/>
        <v>42753.63653935185</v>
      </c>
      <c r="W2180" s="8" t="str">
        <f t="shared" si="312"/>
        <v>Jan</v>
      </c>
      <c r="X2180" s="8" t="str">
        <f t="shared" si="313"/>
        <v>2017</v>
      </c>
      <c r="Y2180" s="7">
        <f t="shared" si="314"/>
        <v>30</v>
      </c>
    </row>
    <row r="2181" spans="1:25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6">
        <f t="shared" si="306"/>
        <v>161.4</v>
      </c>
      <c r="P2181" s="10">
        <f t="shared" si="307"/>
        <v>76.857142857142861</v>
      </c>
      <c r="Q2181" t="s">
        <v>8326</v>
      </c>
      <c r="R2181" t="s">
        <v>8327</v>
      </c>
      <c r="S2181" s="8">
        <f t="shared" si="308"/>
        <v>42075.171203703707</v>
      </c>
      <c r="T2181" s="8" t="str">
        <f t="shared" si="309"/>
        <v>Mar</v>
      </c>
      <c r="U2181" s="8" t="str">
        <f t="shared" si="310"/>
        <v>2015</v>
      </c>
      <c r="V2181" s="8">
        <f t="shared" si="311"/>
        <v>42105.171203703707</v>
      </c>
      <c r="W2181" s="8" t="str">
        <f t="shared" si="312"/>
        <v>Apr</v>
      </c>
      <c r="X2181" s="8" t="str">
        <f t="shared" si="313"/>
        <v>2015</v>
      </c>
      <c r="Y2181" s="7">
        <f t="shared" si="314"/>
        <v>30</v>
      </c>
    </row>
    <row r="2182" spans="1:25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6">
        <f t="shared" si="306"/>
        <v>107.18419999999999</v>
      </c>
      <c r="P2182" s="10">
        <f t="shared" si="307"/>
        <v>68.707820512820518</v>
      </c>
      <c r="Q2182" t="s">
        <v>8326</v>
      </c>
      <c r="R2182" t="s">
        <v>8327</v>
      </c>
      <c r="S2182" s="8">
        <f t="shared" si="308"/>
        <v>42279.669768518521</v>
      </c>
      <c r="T2182" s="8" t="str">
        <f t="shared" si="309"/>
        <v>Oct</v>
      </c>
      <c r="U2182" s="8" t="str">
        <f t="shared" si="310"/>
        <v>2015</v>
      </c>
      <c r="V2182" s="8">
        <f t="shared" si="311"/>
        <v>42321.711435185185</v>
      </c>
      <c r="W2182" s="8" t="str">
        <f t="shared" si="312"/>
        <v>Nov</v>
      </c>
      <c r="X2182" s="8" t="str">
        <f t="shared" si="313"/>
        <v>2015</v>
      </c>
      <c r="Y2182" s="7">
        <f t="shared" si="314"/>
        <v>11</v>
      </c>
    </row>
    <row r="2183" spans="1:25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6">
        <f t="shared" si="306"/>
        <v>153.1</v>
      </c>
      <c r="P2183" s="10">
        <f t="shared" si="307"/>
        <v>57.773584905660378</v>
      </c>
      <c r="Q2183" t="s">
        <v>8334</v>
      </c>
      <c r="R2183" t="s">
        <v>8352</v>
      </c>
      <c r="S2183" s="8">
        <f t="shared" si="308"/>
        <v>42773.005243055552</v>
      </c>
      <c r="T2183" s="8" t="str">
        <f t="shared" si="309"/>
        <v>Feb</v>
      </c>
      <c r="U2183" s="8" t="str">
        <f t="shared" si="310"/>
        <v>2017</v>
      </c>
      <c r="V2183" s="8">
        <f t="shared" si="311"/>
        <v>42787.005243055552</v>
      </c>
      <c r="W2183" s="8" t="str">
        <f t="shared" si="312"/>
        <v>Feb</v>
      </c>
      <c r="X2183" s="8" t="str">
        <f t="shared" si="313"/>
        <v>2017</v>
      </c>
      <c r="Y2183" s="7">
        <f t="shared" si="314"/>
        <v>14</v>
      </c>
    </row>
    <row r="2184" spans="1:25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6">
        <f t="shared" si="306"/>
        <v>524.16666666666663</v>
      </c>
      <c r="P2184" s="10">
        <f t="shared" si="307"/>
        <v>44.171348314606739</v>
      </c>
      <c r="Q2184" t="s">
        <v>8334</v>
      </c>
      <c r="R2184" t="s">
        <v>8352</v>
      </c>
      <c r="S2184" s="8">
        <f t="shared" si="308"/>
        <v>41879.900752314818</v>
      </c>
      <c r="T2184" s="8" t="str">
        <f t="shared" si="309"/>
        <v>Aug</v>
      </c>
      <c r="U2184" s="8" t="str">
        <f t="shared" si="310"/>
        <v>2014</v>
      </c>
      <c r="V2184" s="8">
        <f t="shared" si="311"/>
        <v>41914.900752314818</v>
      </c>
      <c r="W2184" s="8" t="str">
        <f t="shared" si="312"/>
        <v>Oct</v>
      </c>
      <c r="X2184" s="8" t="str">
        <f t="shared" si="313"/>
        <v>2014</v>
      </c>
      <c r="Y2184" s="7">
        <f t="shared" si="314"/>
        <v>4</v>
      </c>
    </row>
    <row r="2185" spans="1:25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6">
        <f t="shared" si="306"/>
        <v>489.27777777777777</v>
      </c>
      <c r="P2185" s="10">
        <f t="shared" si="307"/>
        <v>31.566308243727597</v>
      </c>
      <c r="Q2185" t="s">
        <v>8334</v>
      </c>
      <c r="R2185" t="s">
        <v>8352</v>
      </c>
      <c r="S2185" s="8">
        <f t="shared" si="308"/>
        <v>42745.365474537044</v>
      </c>
      <c r="T2185" s="8" t="str">
        <f t="shared" si="309"/>
        <v>Jan</v>
      </c>
      <c r="U2185" s="8" t="str">
        <f t="shared" si="310"/>
        <v>2017</v>
      </c>
      <c r="V2185" s="8">
        <f t="shared" si="311"/>
        <v>42775.208333333328</v>
      </c>
      <c r="W2185" s="8" t="str">
        <f t="shared" si="312"/>
        <v>Feb</v>
      </c>
      <c r="X2185" s="8" t="str">
        <f t="shared" si="313"/>
        <v>2017</v>
      </c>
      <c r="Y2185" s="7">
        <f t="shared" si="314"/>
        <v>29</v>
      </c>
    </row>
    <row r="2186" spans="1:25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6">
        <f t="shared" si="306"/>
        <v>284.74</v>
      </c>
      <c r="P2186" s="10">
        <f t="shared" si="307"/>
        <v>107.04511278195488</v>
      </c>
      <c r="Q2186" t="s">
        <v>8334</v>
      </c>
      <c r="R2186" t="s">
        <v>8352</v>
      </c>
      <c r="S2186" s="8">
        <f t="shared" si="308"/>
        <v>42380.690289351856</v>
      </c>
      <c r="T2186" s="8" t="str">
        <f t="shared" si="309"/>
        <v>Jan</v>
      </c>
      <c r="U2186" s="8" t="str">
        <f t="shared" si="310"/>
        <v>2016</v>
      </c>
      <c r="V2186" s="8">
        <f t="shared" si="311"/>
        <v>42394.666666666672</v>
      </c>
      <c r="W2186" s="8" t="str">
        <f t="shared" si="312"/>
        <v>Jan</v>
      </c>
      <c r="X2186" s="8" t="str">
        <f t="shared" si="313"/>
        <v>2016</v>
      </c>
      <c r="Y2186" s="7">
        <f t="shared" si="314"/>
        <v>13</v>
      </c>
    </row>
    <row r="2187" spans="1:25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6">
        <f t="shared" si="306"/>
        <v>1856.97</v>
      </c>
      <c r="P2187" s="10">
        <f t="shared" si="307"/>
        <v>149.03451043338683</v>
      </c>
      <c r="Q2187" t="s">
        <v>8334</v>
      </c>
      <c r="R2187" t="s">
        <v>8352</v>
      </c>
      <c r="S2187" s="8">
        <f t="shared" si="308"/>
        <v>41319.349988425929</v>
      </c>
      <c r="T2187" s="8" t="str">
        <f t="shared" si="309"/>
        <v>Feb</v>
      </c>
      <c r="U2187" s="8" t="str">
        <f t="shared" si="310"/>
        <v>2013</v>
      </c>
      <c r="V2187" s="8">
        <f t="shared" si="311"/>
        <v>41359.349988425929</v>
      </c>
      <c r="W2187" s="8" t="str">
        <f t="shared" si="312"/>
        <v>Mar</v>
      </c>
      <c r="X2187" s="8" t="str">
        <f t="shared" si="313"/>
        <v>2013</v>
      </c>
      <c r="Y2187" s="7">
        <f t="shared" si="314"/>
        <v>9</v>
      </c>
    </row>
    <row r="2188" spans="1:25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6">
        <f t="shared" si="306"/>
        <v>109.67499999999998</v>
      </c>
      <c r="P2188" s="10">
        <f t="shared" si="307"/>
        <v>55.956632653061227</v>
      </c>
      <c r="Q2188" t="s">
        <v>8334</v>
      </c>
      <c r="R2188" t="s">
        <v>8352</v>
      </c>
      <c r="S2188" s="8">
        <f t="shared" si="308"/>
        <v>42583.615081018521</v>
      </c>
      <c r="T2188" s="8" t="str">
        <f t="shared" si="309"/>
        <v>Aug</v>
      </c>
      <c r="U2188" s="8" t="str">
        <f t="shared" si="310"/>
        <v>2016</v>
      </c>
      <c r="V2188" s="8">
        <f t="shared" si="311"/>
        <v>42620.083333333328</v>
      </c>
      <c r="W2188" s="8" t="str">
        <f t="shared" si="312"/>
        <v>Sep</v>
      </c>
      <c r="X2188" s="8" t="str">
        <f t="shared" si="313"/>
        <v>2016</v>
      </c>
      <c r="Y2188" s="7">
        <f t="shared" si="314"/>
        <v>5</v>
      </c>
    </row>
    <row r="2189" spans="1:25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6">
        <f t="shared" si="306"/>
        <v>1014.6425</v>
      </c>
      <c r="P2189" s="10">
        <f t="shared" si="307"/>
        <v>56.970381807973048</v>
      </c>
      <c r="Q2189" t="s">
        <v>8334</v>
      </c>
      <c r="R2189" t="s">
        <v>8352</v>
      </c>
      <c r="S2189" s="8">
        <f t="shared" si="308"/>
        <v>42068.209097222221</v>
      </c>
      <c r="T2189" s="8" t="str">
        <f t="shared" si="309"/>
        <v>Mar</v>
      </c>
      <c r="U2189" s="8" t="str">
        <f t="shared" si="310"/>
        <v>2015</v>
      </c>
      <c r="V2189" s="8">
        <f t="shared" si="311"/>
        <v>42097.165972222225</v>
      </c>
      <c r="W2189" s="8" t="str">
        <f t="shared" si="312"/>
        <v>Apr</v>
      </c>
      <c r="X2189" s="8" t="str">
        <f t="shared" si="313"/>
        <v>2015</v>
      </c>
      <c r="Y2189" s="7">
        <f t="shared" si="314"/>
        <v>28</v>
      </c>
    </row>
    <row r="2190" spans="1:25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6">
        <f t="shared" si="306"/>
        <v>412.17692027666544</v>
      </c>
      <c r="P2190" s="10">
        <f t="shared" si="307"/>
        <v>44.056420233463037</v>
      </c>
      <c r="Q2190" t="s">
        <v>8334</v>
      </c>
      <c r="R2190" t="s">
        <v>8352</v>
      </c>
      <c r="S2190" s="8">
        <f t="shared" si="308"/>
        <v>42633.586122685185</v>
      </c>
      <c r="T2190" s="8" t="str">
        <f t="shared" si="309"/>
        <v>Sep</v>
      </c>
      <c r="U2190" s="8" t="str">
        <f t="shared" si="310"/>
        <v>2016</v>
      </c>
      <c r="V2190" s="8">
        <f t="shared" si="311"/>
        <v>42668.708333333328</v>
      </c>
      <c r="W2190" s="8" t="str">
        <f t="shared" si="312"/>
        <v>Oct</v>
      </c>
      <c r="X2190" s="8" t="str">
        <f t="shared" si="313"/>
        <v>2016</v>
      </c>
      <c r="Y2190" s="7">
        <f t="shared" si="314"/>
        <v>4</v>
      </c>
    </row>
    <row r="2191" spans="1:25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6">
        <f t="shared" si="306"/>
        <v>503.25</v>
      </c>
      <c r="P2191" s="10">
        <f t="shared" si="307"/>
        <v>68.625</v>
      </c>
      <c r="Q2191" t="s">
        <v>8334</v>
      </c>
      <c r="R2191" t="s">
        <v>8352</v>
      </c>
      <c r="S2191" s="8">
        <f t="shared" si="308"/>
        <v>42467.788194444445</v>
      </c>
      <c r="T2191" s="8" t="str">
        <f t="shared" si="309"/>
        <v>Apr</v>
      </c>
      <c r="U2191" s="8" t="str">
        <f t="shared" si="310"/>
        <v>2016</v>
      </c>
      <c r="V2191" s="8">
        <f t="shared" si="311"/>
        <v>42481.916666666672</v>
      </c>
      <c r="W2191" s="8" t="str">
        <f t="shared" si="312"/>
        <v>Apr</v>
      </c>
      <c r="X2191" s="8" t="str">
        <f t="shared" si="313"/>
        <v>2016</v>
      </c>
      <c r="Y2191" s="7">
        <f t="shared" si="314"/>
        <v>14</v>
      </c>
    </row>
    <row r="2192" spans="1:25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6">
        <f t="shared" si="306"/>
        <v>184.61052631578946</v>
      </c>
      <c r="P2192" s="10">
        <f t="shared" si="307"/>
        <v>65.318435754189949</v>
      </c>
      <c r="Q2192" t="s">
        <v>8334</v>
      </c>
      <c r="R2192" t="s">
        <v>8352</v>
      </c>
      <c r="S2192" s="8">
        <f t="shared" si="308"/>
        <v>42417.625046296293</v>
      </c>
      <c r="T2192" s="8" t="str">
        <f t="shared" si="309"/>
        <v>Feb</v>
      </c>
      <c r="U2192" s="8" t="str">
        <f t="shared" si="310"/>
        <v>2016</v>
      </c>
      <c r="V2192" s="8">
        <f t="shared" si="311"/>
        <v>42452.290972222225</v>
      </c>
      <c r="W2192" s="8" t="str">
        <f t="shared" si="312"/>
        <v>Mar</v>
      </c>
      <c r="X2192" s="8" t="str">
        <f t="shared" si="313"/>
        <v>2016</v>
      </c>
      <c r="Y2192" s="7">
        <f t="shared" si="314"/>
        <v>3</v>
      </c>
    </row>
    <row r="2193" spans="1:25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6">
        <f t="shared" si="306"/>
        <v>119.73333333333333</v>
      </c>
      <c r="P2193" s="10">
        <f t="shared" si="307"/>
        <v>35.92</v>
      </c>
      <c r="Q2193" t="s">
        <v>8334</v>
      </c>
      <c r="R2193" t="s">
        <v>8352</v>
      </c>
      <c r="S2193" s="8">
        <f t="shared" si="308"/>
        <v>42768.833645833336</v>
      </c>
      <c r="T2193" s="8" t="str">
        <f t="shared" si="309"/>
        <v>Feb</v>
      </c>
      <c r="U2193" s="8" t="str">
        <f t="shared" si="310"/>
        <v>2017</v>
      </c>
      <c r="V2193" s="8">
        <f t="shared" si="311"/>
        <v>42780.833645833336</v>
      </c>
      <c r="W2193" s="8" t="str">
        <f t="shared" si="312"/>
        <v>Feb</v>
      </c>
      <c r="X2193" s="8" t="str">
        <f t="shared" si="313"/>
        <v>2017</v>
      </c>
      <c r="Y2193" s="7">
        <f t="shared" si="314"/>
        <v>12</v>
      </c>
    </row>
    <row r="2194" spans="1:25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6">
        <f t="shared" si="306"/>
        <v>1081.2401666666667</v>
      </c>
      <c r="P2194" s="10">
        <f t="shared" si="307"/>
        <v>40.070667078443485</v>
      </c>
      <c r="Q2194" t="s">
        <v>8334</v>
      </c>
      <c r="R2194" t="s">
        <v>8352</v>
      </c>
      <c r="S2194" s="8">
        <f t="shared" si="308"/>
        <v>42691.8512037037</v>
      </c>
      <c r="T2194" s="8" t="str">
        <f t="shared" si="309"/>
        <v>Nov</v>
      </c>
      <c r="U2194" s="8" t="str">
        <f t="shared" si="310"/>
        <v>2016</v>
      </c>
      <c r="V2194" s="8">
        <f t="shared" si="311"/>
        <v>42719.958333333328</v>
      </c>
      <c r="W2194" s="8" t="str">
        <f t="shared" si="312"/>
        <v>Dec</v>
      </c>
      <c r="X2194" s="8" t="str">
        <f t="shared" si="313"/>
        <v>2016</v>
      </c>
      <c r="Y2194" s="7">
        <f t="shared" si="314"/>
        <v>28</v>
      </c>
    </row>
    <row r="2195" spans="1:25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6">
        <f t="shared" si="306"/>
        <v>452.37333333333333</v>
      </c>
      <c r="P2195" s="10">
        <f t="shared" si="307"/>
        <v>75.647714604236342</v>
      </c>
      <c r="Q2195" t="s">
        <v>8334</v>
      </c>
      <c r="R2195" t="s">
        <v>8352</v>
      </c>
      <c r="S2195" s="8">
        <f t="shared" si="308"/>
        <v>42664.405925925923</v>
      </c>
      <c r="T2195" s="8" t="str">
        <f t="shared" si="309"/>
        <v>Oct</v>
      </c>
      <c r="U2195" s="8" t="str">
        <f t="shared" si="310"/>
        <v>2016</v>
      </c>
      <c r="V2195" s="8">
        <f t="shared" si="311"/>
        <v>42695.207638888889</v>
      </c>
      <c r="W2195" s="8" t="str">
        <f t="shared" si="312"/>
        <v>Nov</v>
      </c>
      <c r="X2195" s="8" t="str">
        <f t="shared" si="313"/>
        <v>2016</v>
      </c>
      <c r="Y2195" s="7">
        <f t="shared" si="314"/>
        <v>30</v>
      </c>
    </row>
    <row r="2196" spans="1:25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6">
        <f t="shared" si="306"/>
        <v>537.37</v>
      </c>
      <c r="P2196" s="10">
        <f t="shared" si="307"/>
        <v>61.203872437357631</v>
      </c>
      <c r="Q2196" t="s">
        <v>8334</v>
      </c>
      <c r="R2196" t="s">
        <v>8352</v>
      </c>
      <c r="S2196" s="8">
        <f t="shared" si="308"/>
        <v>42425.757986111115</v>
      </c>
      <c r="T2196" s="8" t="str">
        <f t="shared" si="309"/>
        <v>Feb</v>
      </c>
      <c r="U2196" s="8" t="str">
        <f t="shared" si="310"/>
        <v>2016</v>
      </c>
      <c r="V2196" s="8">
        <f t="shared" si="311"/>
        <v>42455.716319444444</v>
      </c>
      <c r="W2196" s="8" t="str">
        <f t="shared" si="312"/>
        <v>Mar</v>
      </c>
      <c r="X2196" s="8" t="str">
        <f t="shared" si="313"/>
        <v>2016</v>
      </c>
      <c r="Y2196" s="7">
        <f t="shared" si="314"/>
        <v>29</v>
      </c>
    </row>
    <row r="2197" spans="1:25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6">
        <f t="shared" si="306"/>
        <v>120.32608695652173</v>
      </c>
      <c r="P2197" s="10">
        <f t="shared" si="307"/>
        <v>48.130434782608695</v>
      </c>
      <c r="Q2197" t="s">
        <v>8334</v>
      </c>
      <c r="R2197" t="s">
        <v>8352</v>
      </c>
      <c r="S2197" s="8">
        <f t="shared" si="308"/>
        <v>42197.771990740745</v>
      </c>
      <c r="T2197" s="8" t="str">
        <f t="shared" si="309"/>
        <v>Jul</v>
      </c>
      <c r="U2197" s="8" t="str">
        <f t="shared" si="310"/>
        <v>2015</v>
      </c>
      <c r="V2197" s="8">
        <f t="shared" si="311"/>
        <v>42227.771990740745</v>
      </c>
      <c r="W2197" s="8" t="str">
        <f t="shared" si="312"/>
        <v>Aug</v>
      </c>
      <c r="X2197" s="8" t="str">
        <f t="shared" si="313"/>
        <v>2015</v>
      </c>
      <c r="Y2197" s="7">
        <f t="shared" si="314"/>
        <v>30</v>
      </c>
    </row>
    <row r="2198" spans="1:25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6">
        <f t="shared" si="306"/>
        <v>113.83571428571429</v>
      </c>
      <c r="P2198" s="10">
        <f t="shared" si="307"/>
        <v>68.106837606837601</v>
      </c>
      <c r="Q2198" t="s">
        <v>8334</v>
      </c>
      <c r="R2198" t="s">
        <v>8352</v>
      </c>
      <c r="S2198" s="8">
        <f t="shared" si="308"/>
        <v>42675.487291666665</v>
      </c>
      <c r="T2198" s="8" t="str">
        <f t="shared" si="309"/>
        <v>Nov</v>
      </c>
      <c r="U2198" s="8" t="str">
        <f t="shared" si="310"/>
        <v>2016</v>
      </c>
      <c r="V2198" s="8">
        <f t="shared" si="311"/>
        <v>42706.291666666672</v>
      </c>
      <c r="W2198" s="8" t="str">
        <f t="shared" si="312"/>
        <v>Dec</v>
      </c>
      <c r="X2198" s="8" t="str">
        <f t="shared" si="313"/>
        <v>2016</v>
      </c>
      <c r="Y2198" s="7">
        <f t="shared" si="314"/>
        <v>30</v>
      </c>
    </row>
    <row r="2199" spans="1:25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6">
        <f t="shared" si="306"/>
        <v>951.03109999999992</v>
      </c>
      <c r="P2199" s="10">
        <f t="shared" si="307"/>
        <v>65.891300230946882</v>
      </c>
      <c r="Q2199" t="s">
        <v>8334</v>
      </c>
      <c r="R2199" t="s">
        <v>8352</v>
      </c>
      <c r="S2199" s="8">
        <f t="shared" si="308"/>
        <v>42033.584016203706</v>
      </c>
      <c r="T2199" s="8" t="str">
        <f t="shared" si="309"/>
        <v>Jan</v>
      </c>
      <c r="U2199" s="8" t="str">
        <f t="shared" si="310"/>
        <v>2015</v>
      </c>
      <c r="V2199" s="8">
        <f t="shared" si="311"/>
        <v>42063.584016203706</v>
      </c>
      <c r="W2199" s="8" t="str">
        <f t="shared" si="312"/>
        <v>Feb</v>
      </c>
      <c r="X2199" s="8" t="str">
        <f t="shared" si="313"/>
        <v>2015</v>
      </c>
      <c r="Y2199" s="7">
        <f t="shared" si="314"/>
        <v>30</v>
      </c>
    </row>
    <row r="2200" spans="1:25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6">
        <f t="shared" si="306"/>
        <v>132.89249999999998</v>
      </c>
      <c r="P2200" s="10">
        <f t="shared" si="307"/>
        <v>81.654377880184327</v>
      </c>
      <c r="Q2200" t="s">
        <v>8334</v>
      </c>
      <c r="R2200" t="s">
        <v>8352</v>
      </c>
      <c r="S2200" s="8">
        <f t="shared" si="308"/>
        <v>42292.513888888891</v>
      </c>
      <c r="T2200" s="8" t="str">
        <f t="shared" si="309"/>
        <v>Oct</v>
      </c>
      <c r="U2200" s="8" t="str">
        <f t="shared" si="310"/>
        <v>2015</v>
      </c>
      <c r="V2200" s="8">
        <f t="shared" si="311"/>
        <v>42322.555555555555</v>
      </c>
      <c r="W2200" s="8" t="str">
        <f t="shared" si="312"/>
        <v>Nov</v>
      </c>
      <c r="X2200" s="8" t="str">
        <f t="shared" si="313"/>
        <v>2015</v>
      </c>
      <c r="Y2200" s="7">
        <f t="shared" si="314"/>
        <v>30</v>
      </c>
    </row>
    <row r="2201" spans="1:25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6">
        <f t="shared" si="306"/>
        <v>146.97777777777779</v>
      </c>
      <c r="P2201" s="10">
        <f t="shared" si="307"/>
        <v>52.701195219123505</v>
      </c>
      <c r="Q2201" t="s">
        <v>8334</v>
      </c>
      <c r="R2201" t="s">
        <v>8352</v>
      </c>
      <c r="S2201" s="8">
        <f t="shared" si="308"/>
        <v>42262.416643518518</v>
      </c>
      <c r="T2201" s="8" t="str">
        <f t="shared" si="309"/>
        <v>Sep</v>
      </c>
      <c r="U2201" s="8" t="str">
        <f t="shared" si="310"/>
        <v>2015</v>
      </c>
      <c r="V2201" s="8">
        <f t="shared" si="311"/>
        <v>42292.416643518518</v>
      </c>
      <c r="W2201" s="8" t="str">
        <f t="shared" si="312"/>
        <v>Oct</v>
      </c>
      <c r="X2201" s="8" t="str">
        <f t="shared" si="313"/>
        <v>2015</v>
      </c>
      <c r="Y2201" s="7">
        <f t="shared" si="314"/>
        <v>30</v>
      </c>
    </row>
    <row r="2202" spans="1:25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6">
        <f t="shared" si="306"/>
        <v>542.15</v>
      </c>
      <c r="P2202" s="10">
        <f t="shared" si="307"/>
        <v>41.228136882129277</v>
      </c>
      <c r="Q2202" t="s">
        <v>8334</v>
      </c>
      <c r="R2202" t="s">
        <v>8352</v>
      </c>
      <c r="S2202" s="8">
        <f t="shared" si="308"/>
        <v>42163.625787037032</v>
      </c>
      <c r="T2202" s="8" t="str">
        <f t="shared" si="309"/>
        <v>Jun</v>
      </c>
      <c r="U2202" s="8" t="str">
        <f t="shared" si="310"/>
        <v>2015</v>
      </c>
      <c r="V2202" s="8">
        <f t="shared" si="311"/>
        <v>42191.125</v>
      </c>
      <c r="W2202" s="8" t="str">
        <f t="shared" si="312"/>
        <v>Jul</v>
      </c>
      <c r="X2202" s="8" t="str">
        <f t="shared" si="313"/>
        <v>2015</v>
      </c>
      <c r="Y2202" s="7">
        <f t="shared" si="314"/>
        <v>27</v>
      </c>
    </row>
    <row r="2203" spans="1:25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6">
        <f t="shared" si="306"/>
        <v>382.71818181818185</v>
      </c>
      <c r="P2203" s="10">
        <f t="shared" si="307"/>
        <v>15.035357142857142</v>
      </c>
      <c r="Q2203" t="s">
        <v>8326</v>
      </c>
      <c r="R2203" t="s">
        <v>8331</v>
      </c>
      <c r="S2203" s="8">
        <f t="shared" si="308"/>
        <v>41276.846817129634</v>
      </c>
      <c r="T2203" s="8" t="str">
        <f t="shared" si="309"/>
        <v>Jan</v>
      </c>
      <c r="U2203" s="8" t="str">
        <f t="shared" si="310"/>
        <v>2013</v>
      </c>
      <c r="V2203" s="8">
        <f t="shared" si="311"/>
        <v>41290.846817129634</v>
      </c>
      <c r="W2203" s="8" t="str">
        <f t="shared" si="312"/>
        <v>Jan</v>
      </c>
      <c r="X2203" s="8" t="str">
        <f t="shared" si="313"/>
        <v>2013</v>
      </c>
      <c r="Y2203" s="7">
        <f t="shared" si="314"/>
        <v>14</v>
      </c>
    </row>
    <row r="2204" spans="1:25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6">
        <f t="shared" si="306"/>
        <v>704.18124999999998</v>
      </c>
      <c r="P2204" s="10">
        <f t="shared" si="307"/>
        <v>39.066920943134534</v>
      </c>
      <c r="Q2204" t="s">
        <v>8326</v>
      </c>
      <c r="R2204" t="s">
        <v>8331</v>
      </c>
      <c r="S2204" s="8">
        <f t="shared" si="308"/>
        <v>41184.849166666667</v>
      </c>
      <c r="T2204" s="8" t="str">
        <f t="shared" si="309"/>
        <v>Oct</v>
      </c>
      <c r="U2204" s="8" t="str">
        <f t="shared" si="310"/>
        <v>2012</v>
      </c>
      <c r="V2204" s="8">
        <f t="shared" si="311"/>
        <v>41214.849166666667</v>
      </c>
      <c r="W2204" s="8" t="str">
        <f t="shared" si="312"/>
        <v>Nov</v>
      </c>
      <c r="X2204" s="8" t="str">
        <f t="shared" si="313"/>
        <v>2012</v>
      </c>
      <c r="Y2204" s="7">
        <f t="shared" si="314"/>
        <v>30</v>
      </c>
    </row>
    <row r="2205" spans="1:25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6">
        <f t="shared" si="306"/>
        <v>109.55</v>
      </c>
      <c r="P2205" s="10">
        <f t="shared" si="307"/>
        <v>43.82</v>
      </c>
      <c r="Q2205" t="s">
        <v>8326</v>
      </c>
      <c r="R2205" t="s">
        <v>8331</v>
      </c>
      <c r="S2205" s="8">
        <f t="shared" si="308"/>
        <v>42241.85974537037</v>
      </c>
      <c r="T2205" s="8" t="str">
        <f t="shared" si="309"/>
        <v>Aug</v>
      </c>
      <c r="U2205" s="8" t="str">
        <f t="shared" si="310"/>
        <v>2015</v>
      </c>
      <c r="V2205" s="8">
        <f t="shared" si="311"/>
        <v>42271.85974537037</v>
      </c>
      <c r="W2205" s="8" t="str">
        <f t="shared" si="312"/>
        <v>Sep</v>
      </c>
      <c r="X2205" s="8" t="str">
        <f t="shared" si="313"/>
        <v>2015</v>
      </c>
      <c r="Y2205" s="7">
        <f t="shared" si="314"/>
        <v>30</v>
      </c>
    </row>
    <row r="2206" spans="1:25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6">
        <f t="shared" si="306"/>
        <v>132.86666666666667</v>
      </c>
      <c r="P2206" s="10">
        <f t="shared" si="307"/>
        <v>27.301369863013697</v>
      </c>
      <c r="Q2206" t="s">
        <v>8326</v>
      </c>
      <c r="R2206" t="s">
        <v>8331</v>
      </c>
      <c r="S2206" s="8">
        <f t="shared" si="308"/>
        <v>41312.311562499999</v>
      </c>
      <c r="T2206" s="8" t="str">
        <f t="shared" si="309"/>
        <v>Feb</v>
      </c>
      <c r="U2206" s="8" t="str">
        <f t="shared" si="310"/>
        <v>2013</v>
      </c>
      <c r="V2206" s="8">
        <f t="shared" si="311"/>
        <v>41342.311562499999</v>
      </c>
      <c r="W2206" s="8" t="str">
        <f t="shared" si="312"/>
        <v>Mar</v>
      </c>
      <c r="X2206" s="8" t="str">
        <f t="shared" si="313"/>
        <v>2013</v>
      </c>
      <c r="Y2206" s="7">
        <f t="shared" si="314"/>
        <v>30</v>
      </c>
    </row>
    <row r="2207" spans="1:25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6">
        <f t="shared" si="306"/>
        <v>152</v>
      </c>
      <c r="P2207" s="10">
        <f t="shared" si="307"/>
        <v>42.222222222222221</v>
      </c>
      <c r="Q2207" t="s">
        <v>8326</v>
      </c>
      <c r="R2207" t="s">
        <v>8331</v>
      </c>
      <c r="S2207" s="8">
        <f t="shared" si="308"/>
        <v>41031.82163194444</v>
      </c>
      <c r="T2207" s="8" t="str">
        <f t="shared" si="309"/>
        <v>May</v>
      </c>
      <c r="U2207" s="8" t="str">
        <f t="shared" si="310"/>
        <v>2012</v>
      </c>
      <c r="V2207" s="8">
        <f t="shared" si="311"/>
        <v>41061.82163194444</v>
      </c>
      <c r="W2207" s="8" t="str">
        <f t="shared" si="312"/>
        <v>Jun</v>
      </c>
      <c r="X2207" s="8" t="str">
        <f t="shared" si="313"/>
        <v>2012</v>
      </c>
      <c r="Y2207" s="7">
        <f t="shared" si="314"/>
        <v>30</v>
      </c>
    </row>
    <row r="2208" spans="1:25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6">
        <f t="shared" si="306"/>
        <v>102.72727272727273</v>
      </c>
      <c r="P2208" s="10">
        <f t="shared" si="307"/>
        <v>33.235294117647058</v>
      </c>
      <c r="Q2208" t="s">
        <v>8326</v>
      </c>
      <c r="R2208" t="s">
        <v>8331</v>
      </c>
      <c r="S2208" s="8">
        <f t="shared" si="308"/>
        <v>40997.257222222222</v>
      </c>
      <c r="T2208" s="8" t="str">
        <f t="shared" si="309"/>
        <v>Mar</v>
      </c>
      <c r="U2208" s="8" t="str">
        <f t="shared" si="310"/>
        <v>2012</v>
      </c>
      <c r="V2208" s="8">
        <f t="shared" si="311"/>
        <v>41015.257222222222</v>
      </c>
      <c r="W2208" s="8" t="str">
        <f t="shared" si="312"/>
        <v>Apr</v>
      </c>
      <c r="X2208" s="8" t="str">
        <f t="shared" si="313"/>
        <v>2012</v>
      </c>
      <c r="Y2208" s="7">
        <f t="shared" si="314"/>
        <v>18</v>
      </c>
    </row>
    <row r="2209" spans="1:25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6">
        <f t="shared" si="306"/>
        <v>100</v>
      </c>
      <c r="P2209" s="10">
        <f t="shared" si="307"/>
        <v>285.71428571428572</v>
      </c>
      <c r="Q2209" t="s">
        <v>8326</v>
      </c>
      <c r="R2209" t="s">
        <v>8331</v>
      </c>
      <c r="S2209" s="8">
        <f t="shared" si="308"/>
        <v>41564.194131944445</v>
      </c>
      <c r="T2209" s="8" t="str">
        <f t="shared" si="309"/>
        <v>Oct</v>
      </c>
      <c r="U2209" s="8" t="str">
        <f t="shared" si="310"/>
        <v>2013</v>
      </c>
      <c r="V2209" s="8">
        <f t="shared" si="311"/>
        <v>41594.235798611109</v>
      </c>
      <c r="W2209" s="8" t="str">
        <f t="shared" si="312"/>
        <v>Nov</v>
      </c>
      <c r="X2209" s="8" t="str">
        <f t="shared" si="313"/>
        <v>2013</v>
      </c>
      <c r="Y2209" s="7">
        <f t="shared" si="314"/>
        <v>30</v>
      </c>
    </row>
    <row r="2210" spans="1:25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6">
        <f t="shared" si="306"/>
        <v>101.6</v>
      </c>
      <c r="P2210" s="10">
        <f t="shared" si="307"/>
        <v>42.333333333333336</v>
      </c>
      <c r="Q2210" t="s">
        <v>8326</v>
      </c>
      <c r="R2210" t="s">
        <v>8331</v>
      </c>
      <c r="S2210" s="8">
        <f t="shared" si="308"/>
        <v>40946.882245370369</v>
      </c>
      <c r="T2210" s="8" t="str">
        <f t="shared" si="309"/>
        <v>Feb</v>
      </c>
      <c r="U2210" s="8" t="str">
        <f t="shared" si="310"/>
        <v>2012</v>
      </c>
      <c r="V2210" s="8">
        <f t="shared" si="311"/>
        <v>41006.166666666664</v>
      </c>
      <c r="W2210" s="8" t="str">
        <f t="shared" si="312"/>
        <v>Apr</v>
      </c>
      <c r="X2210" s="8" t="str">
        <f t="shared" si="313"/>
        <v>2012</v>
      </c>
      <c r="Y2210" s="7">
        <f t="shared" si="314"/>
        <v>28</v>
      </c>
    </row>
    <row r="2211" spans="1:25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6">
        <f t="shared" si="306"/>
        <v>150.80000000000001</v>
      </c>
      <c r="P2211" s="10">
        <f t="shared" si="307"/>
        <v>50.266666666666666</v>
      </c>
      <c r="Q2211" t="s">
        <v>8326</v>
      </c>
      <c r="R2211" t="s">
        <v>8331</v>
      </c>
      <c r="S2211" s="8">
        <f t="shared" si="308"/>
        <v>41732.479675925926</v>
      </c>
      <c r="T2211" s="8" t="str">
        <f t="shared" si="309"/>
        <v>Apr</v>
      </c>
      <c r="U2211" s="8" t="str">
        <f t="shared" si="310"/>
        <v>2014</v>
      </c>
      <c r="V2211" s="8">
        <f t="shared" si="311"/>
        <v>41743.958333333336</v>
      </c>
      <c r="W2211" s="8" t="str">
        <f t="shared" si="312"/>
        <v>Apr</v>
      </c>
      <c r="X2211" s="8" t="str">
        <f t="shared" si="313"/>
        <v>2014</v>
      </c>
      <c r="Y2211" s="7">
        <f t="shared" si="314"/>
        <v>11</v>
      </c>
    </row>
    <row r="2212" spans="1:25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6">
        <f t="shared" si="306"/>
        <v>111.425</v>
      </c>
      <c r="P2212" s="10">
        <f t="shared" si="307"/>
        <v>61.902777777777779</v>
      </c>
      <c r="Q2212" t="s">
        <v>8326</v>
      </c>
      <c r="R2212" t="s">
        <v>8331</v>
      </c>
      <c r="S2212" s="8">
        <f t="shared" si="308"/>
        <v>40956.066087962965</v>
      </c>
      <c r="T2212" s="8" t="str">
        <f t="shared" si="309"/>
        <v>Feb</v>
      </c>
      <c r="U2212" s="8" t="str">
        <f t="shared" si="310"/>
        <v>2012</v>
      </c>
      <c r="V2212" s="8">
        <f t="shared" si="311"/>
        <v>41013.73333333333</v>
      </c>
      <c r="W2212" s="8" t="str">
        <f t="shared" si="312"/>
        <v>Apr</v>
      </c>
      <c r="X2212" s="8" t="str">
        <f t="shared" si="313"/>
        <v>2012</v>
      </c>
      <c r="Y2212" s="7">
        <f t="shared" si="314"/>
        <v>26</v>
      </c>
    </row>
    <row r="2213" spans="1:25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6">
        <f t="shared" si="306"/>
        <v>195.6</v>
      </c>
      <c r="P2213" s="10">
        <f t="shared" si="307"/>
        <v>40.75</v>
      </c>
      <c r="Q2213" t="s">
        <v>8326</v>
      </c>
      <c r="R2213" t="s">
        <v>8331</v>
      </c>
      <c r="S2213" s="8">
        <f t="shared" si="308"/>
        <v>41716.785011574073</v>
      </c>
      <c r="T2213" s="8" t="str">
        <f t="shared" si="309"/>
        <v>Mar</v>
      </c>
      <c r="U2213" s="8" t="str">
        <f t="shared" si="310"/>
        <v>2014</v>
      </c>
      <c r="V2213" s="8">
        <f t="shared" si="311"/>
        <v>41739.290972222225</v>
      </c>
      <c r="W2213" s="8" t="str">
        <f t="shared" si="312"/>
        <v>Apr</v>
      </c>
      <c r="X2213" s="8" t="str">
        <f t="shared" si="313"/>
        <v>2014</v>
      </c>
      <c r="Y2213" s="7">
        <f t="shared" si="314"/>
        <v>22</v>
      </c>
    </row>
    <row r="2214" spans="1:25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6">
        <f t="shared" si="306"/>
        <v>114.38333333333333</v>
      </c>
      <c r="P2214" s="10">
        <f t="shared" si="307"/>
        <v>55.796747967479675</v>
      </c>
      <c r="Q2214" t="s">
        <v>8326</v>
      </c>
      <c r="R2214" t="s">
        <v>8331</v>
      </c>
      <c r="S2214" s="8">
        <f t="shared" si="308"/>
        <v>41548.747418981482</v>
      </c>
      <c r="T2214" s="8" t="str">
        <f t="shared" si="309"/>
        <v>Oct</v>
      </c>
      <c r="U2214" s="8" t="str">
        <f t="shared" si="310"/>
        <v>2013</v>
      </c>
      <c r="V2214" s="8">
        <f t="shared" si="311"/>
        <v>41582.041666666664</v>
      </c>
      <c r="W2214" s="8" t="str">
        <f t="shared" si="312"/>
        <v>Nov</v>
      </c>
      <c r="X2214" s="8" t="str">
        <f t="shared" si="313"/>
        <v>2013</v>
      </c>
      <c r="Y2214" s="7">
        <f t="shared" si="314"/>
        <v>2</v>
      </c>
    </row>
    <row r="2215" spans="1:25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6">
        <f t="shared" si="306"/>
        <v>200</v>
      </c>
      <c r="P2215" s="10">
        <f t="shared" si="307"/>
        <v>10</v>
      </c>
      <c r="Q2215" t="s">
        <v>8326</v>
      </c>
      <c r="R2215" t="s">
        <v>8331</v>
      </c>
      <c r="S2215" s="8">
        <f t="shared" si="308"/>
        <v>42109.826145833329</v>
      </c>
      <c r="T2215" s="8" t="str">
        <f t="shared" si="309"/>
        <v>Apr</v>
      </c>
      <c r="U2215" s="8" t="str">
        <f t="shared" si="310"/>
        <v>2015</v>
      </c>
      <c r="V2215" s="8">
        <f t="shared" si="311"/>
        <v>42139.826145833329</v>
      </c>
      <c r="W2215" s="8" t="str">
        <f t="shared" si="312"/>
        <v>May</v>
      </c>
      <c r="X2215" s="8" t="str">
        <f t="shared" si="313"/>
        <v>2015</v>
      </c>
      <c r="Y2215" s="7">
        <f t="shared" si="314"/>
        <v>30</v>
      </c>
    </row>
    <row r="2216" spans="1:25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6">
        <f t="shared" si="306"/>
        <v>292.50166666666667</v>
      </c>
      <c r="P2216" s="10">
        <f t="shared" si="307"/>
        <v>73.125416666666666</v>
      </c>
      <c r="Q2216" t="s">
        <v>8326</v>
      </c>
      <c r="R2216" t="s">
        <v>8331</v>
      </c>
      <c r="S2216" s="8">
        <f t="shared" si="308"/>
        <v>41646.792222222226</v>
      </c>
      <c r="T2216" s="8" t="str">
        <f t="shared" si="309"/>
        <v>Jan</v>
      </c>
      <c r="U2216" s="8" t="str">
        <f t="shared" si="310"/>
        <v>2014</v>
      </c>
      <c r="V2216" s="8">
        <f t="shared" si="311"/>
        <v>41676.792222222226</v>
      </c>
      <c r="W2216" s="8" t="str">
        <f t="shared" si="312"/>
        <v>Feb</v>
      </c>
      <c r="X2216" s="8" t="str">
        <f t="shared" si="313"/>
        <v>2014</v>
      </c>
      <c r="Y2216" s="7">
        <f t="shared" si="314"/>
        <v>30</v>
      </c>
    </row>
    <row r="2217" spans="1:25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6">
        <f t="shared" si="306"/>
        <v>156.36363636363637</v>
      </c>
      <c r="P2217" s="10">
        <f t="shared" si="307"/>
        <v>26.060606060606062</v>
      </c>
      <c r="Q2217" t="s">
        <v>8326</v>
      </c>
      <c r="R2217" t="s">
        <v>8331</v>
      </c>
      <c r="S2217" s="8">
        <f t="shared" si="308"/>
        <v>40958.717268518521</v>
      </c>
      <c r="T2217" s="8" t="str">
        <f t="shared" si="309"/>
        <v>Feb</v>
      </c>
      <c r="U2217" s="8" t="str">
        <f t="shared" si="310"/>
        <v>2012</v>
      </c>
      <c r="V2217" s="8">
        <f t="shared" si="311"/>
        <v>40981.290972222225</v>
      </c>
      <c r="W2217" s="8" t="str">
        <f t="shared" si="312"/>
        <v>Mar</v>
      </c>
      <c r="X2217" s="8" t="str">
        <f t="shared" si="313"/>
        <v>2012</v>
      </c>
      <c r="Y2217" s="7">
        <f t="shared" si="314"/>
        <v>22</v>
      </c>
    </row>
    <row r="2218" spans="1:25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6">
        <f t="shared" si="306"/>
        <v>105.66666666666666</v>
      </c>
      <c r="P2218" s="10">
        <f t="shared" si="307"/>
        <v>22.642857142857142</v>
      </c>
      <c r="Q2218" t="s">
        <v>8326</v>
      </c>
      <c r="R2218" t="s">
        <v>8331</v>
      </c>
      <c r="S2218" s="8">
        <f t="shared" si="308"/>
        <v>42194.751678240747</v>
      </c>
      <c r="T2218" s="8" t="str">
        <f t="shared" si="309"/>
        <v>Jul</v>
      </c>
      <c r="U2218" s="8" t="str">
        <f t="shared" si="310"/>
        <v>2015</v>
      </c>
      <c r="V2218" s="8">
        <f t="shared" si="311"/>
        <v>42208.751678240747</v>
      </c>
      <c r="W2218" s="8" t="str">
        <f t="shared" si="312"/>
        <v>Jul</v>
      </c>
      <c r="X2218" s="8" t="str">
        <f t="shared" si="313"/>
        <v>2015</v>
      </c>
      <c r="Y2218" s="7">
        <f t="shared" si="314"/>
        <v>14</v>
      </c>
    </row>
    <row r="2219" spans="1:25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6">
        <f t="shared" si="306"/>
        <v>101.19047619047619</v>
      </c>
      <c r="P2219" s="10">
        <f t="shared" si="307"/>
        <v>47.222222222222221</v>
      </c>
      <c r="Q2219" t="s">
        <v>8326</v>
      </c>
      <c r="R2219" t="s">
        <v>8331</v>
      </c>
      <c r="S2219" s="8">
        <f t="shared" si="308"/>
        <v>42299.776770833334</v>
      </c>
      <c r="T2219" s="8" t="str">
        <f t="shared" si="309"/>
        <v>Oct</v>
      </c>
      <c r="U2219" s="8" t="str">
        <f t="shared" si="310"/>
        <v>2015</v>
      </c>
      <c r="V2219" s="8">
        <f t="shared" si="311"/>
        <v>42310.333333333328</v>
      </c>
      <c r="W2219" s="8" t="str">
        <f t="shared" si="312"/>
        <v>Nov</v>
      </c>
      <c r="X2219" s="8" t="str">
        <f t="shared" si="313"/>
        <v>2015</v>
      </c>
      <c r="Y2219" s="7">
        <f t="shared" si="314"/>
        <v>10</v>
      </c>
    </row>
    <row r="2220" spans="1:25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6">
        <f t="shared" si="306"/>
        <v>122.833</v>
      </c>
      <c r="P2220" s="10">
        <f t="shared" si="307"/>
        <v>32.324473684210524</v>
      </c>
      <c r="Q2220" t="s">
        <v>8326</v>
      </c>
      <c r="R2220" t="s">
        <v>8331</v>
      </c>
      <c r="S2220" s="8">
        <f t="shared" si="308"/>
        <v>41127.812303240738</v>
      </c>
      <c r="T2220" s="8" t="str">
        <f t="shared" si="309"/>
        <v>Aug</v>
      </c>
      <c r="U2220" s="8" t="str">
        <f t="shared" si="310"/>
        <v>2012</v>
      </c>
      <c r="V2220" s="8">
        <f t="shared" si="311"/>
        <v>41150</v>
      </c>
      <c r="W2220" s="8" t="str">
        <f t="shared" si="312"/>
        <v>Aug</v>
      </c>
      <c r="X2220" s="8" t="str">
        <f t="shared" si="313"/>
        <v>2012</v>
      </c>
      <c r="Y2220" s="7">
        <f t="shared" si="314"/>
        <v>22</v>
      </c>
    </row>
    <row r="2221" spans="1:25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6">
        <f t="shared" si="306"/>
        <v>101.49999999999999</v>
      </c>
      <c r="P2221" s="10">
        <f t="shared" si="307"/>
        <v>53.421052631578945</v>
      </c>
      <c r="Q2221" t="s">
        <v>8326</v>
      </c>
      <c r="R2221" t="s">
        <v>8331</v>
      </c>
      <c r="S2221" s="8">
        <f t="shared" si="308"/>
        <v>42205.718888888892</v>
      </c>
      <c r="T2221" s="8" t="str">
        <f t="shared" si="309"/>
        <v>Jul</v>
      </c>
      <c r="U2221" s="8" t="str">
        <f t="shared" si="310"/>
        <v>2015</v>
      </c>
      <c r="V2221" s="8">
        <f t="shared" si="311"/>
        <v>42235.718888888892</v>
      </c>
      <c r="W2221" s="8" t="str">
        <f t="shared" si="312"/>
        <v>Aug</v>
      </c>
      <c r="X2221" s="8" t="str">
        <f t="shared" si="313"/>
        <v>2015</v>
      </c>
      <c r="Y2221" s="7">
        <f t="shared" si="314"/>
        <v>30</v>
      </c>
    </row>
    <row r="2222" spans="1:25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6">
        <f t="shared" si="306"/>
        <v>101.14285714285714</v>
      </c>
      <c r="P2222" s="10">
        <f t="shared" si="307"/>
        <v>51.304347826086953</v>
      </c>
      <c r="Q2222" t="s">
        <v>8326</v>
      </c>
      <c r="R2222" t="s">
        <v>8331</v>
      </c>
      <c r="S2222" s="8">
        <f t="shared" si="308"/>
        <v>41452.060601851852</v>
      </c>
      <c r="T2222" s="8" t="str">
        <f t="shared" si="309"/>
        <v>Jun</v>
      </c>
      <c r="U2222" s="8" t="str">
        <f t="shared" si="310"/>
        <v>2013</v>
      </c>
      <c r="V2222" s="8">
        <f t="shared" si="311"/>
        <v>41482.060601851852</v>
      </c>
      <c r="W2222" s="8" t="str">
        <f t="shared" si="312"/>
        <v>Jul</v>
      </c>
      <c r="X2222" s="8" t="str">
        <f t="shared" si="313"/>
        <v>2013</v>
      </c>
      <c r="Y2222" s="7">
        <f t="shared" si="314"/>
        <v>30</v>
      </c>
    </row>
    <row r="2223" spans="1:25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6">
        <f t="shared" si="306"/>
        <v>108.11999999999999</v>
      </c>
      <c r="P2223" s="10">
        <f t="shared" si="307"/>
        <v>37.197247706422019</v>
      </c>
      <c r="Q2223" t="s">
        <v>8334</v>
      </c>
      <c r="R2223" t="s">
        <v>8352</v>
      </c>
      <c r="S2223" s="8">
        <f t="shared" si="308"/>
        <v>42452.666770833333</v>
      </c>
      <c r="T2223" s="8" t="str">
        <f t="shared" si="309"/>
        <v>Mar</v>
      </c>
      <c r="U2223" s="8" t="str">
        <f t="shared" si="310"/>
        <v>2016</v>
      </c>
      <c r="V2223" s="8">
        <f t="shared" si="311"/>
        <v>42483</v>
      </c>
      <c r="W2223" s="8" t="str">
        <f t="shared" si="312"/>
        <v>Apr</v>
      </c>
      <c r="X2223" s="8" t="str">
        <f t="shared" si="313"/>
        <v>2016</v>
      </c>
      <c r="Y2223" s="7">
        <f t="shared" si="314"/>
        <v>30</v>
      </c>
    </row>
    <row r="2224" spans="1:25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6">
        <f t="shared" si="306"/>
        <v>162.6</v>
      </c>
      <c r="P2224" s="10">
        <f t="shared" si="307"/>
        <v>27.1</v>
      </c>
      <c r="Q2224" t="s">
        <v>8334</v>
      </c>
      <c r="R2224" t="s">
        <v>8352</v>
      </c>
      <c r="S2224" s="8">
        <f t="shared" si="308"/>
        <v>40906.787581018521</v>
      </c>
      <c r="T2224" s="8" t="str">
        <f t="shared" si="309"/>
        <v>Dec</v>
      </c>
      <c r="U2224" s="8" t="str">
        <f t="shared" si="310"/>
        <v>2011</v>
      </c>
      <c r="V2224" s="8">
        <f t="shared" si="311"/>
        <v>40936.787581018521</v>
      </c>
      <c r="W2224" s="8" t="str">
        <f t="shared" si="312"/>
        <v>Jan</v>
      </c>
      <c r="X2224" s="8" t="str">
        <f t="shared" si="313"/>
        <v>2012</v>
      </c>
      <c r="Y2224" s="7">
        <f t="shared" si="314"/>
        <v>30</v>
      </c>
    </row>
    <row r="2225" spans="1:25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6">
        <f t="shared" si="306"/>
        <v>105.80000000000001</v>
      </c>
      <c r="P2225" s="10">
        <f t="shared" si="307"/>
        <v>206.31</v>
      </c>
      <c r="Q2225" t="s">
        <v>8334</v>
      </c>
      <c r="R2225" t="s">
        <v>8352</v>
      </c>
      <c r="S2225" s="8">
        <f t="shared" si="308"/>
        <v>42152.640833333338</v>
      </c>
      <c r="T2225" s="8" t="str">
        <f t="shared" si="309"/>
        <v>May</v>
      </c>
      <c r="U2225" s="8" t="str">
        <f t="shared" si="310"/>
        <v>2015</v>
      </c>
      <c r="V2225" s="8">
        <f t="shared" si="311"/>
        <v>42182.640833333338</v>
      </c>
      <c r="W2225" s="8" t="str">
        <f t="shared" si="312"/>
        <v>Jun</v>
      </c>
      <c r="X2225" s="8" t="str">
        <f t="shared" si="313"/>
        <v>2015</v>
      </c>
      <c r="Y2225" s="7">
        <f t="shared" si="314"/>
        <v>30</v>
      </c>
    </row>
    <row r="2226" spans="1:25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6">
        <f t="shared" si="306"/>
        <v>243.15000000000003</v>
      </c>
      <c r="P2226" s="10">
        <f t="shared" si="307"/>
        <v>82.145270270270274</v>
      </c>
      <c r="Q2226" t="s">
        <v>8334</v>
      </c>
      <c r="R2226" t="s">
        <v>8352</v>
      </c>
      <c r="S2226" s="8">
        <f t="shared" si="308"/>
        <v>42644.667534722219</v>
      </c>
      <c r="T2226" s="8" t="str">
        <f t="shared" si="309"/>
        <v>Oct</v>
      </c>
      <c r="U2226" s="8" t="str">
        <f t="shared" si="310"/>
        <v>2016</v>
      </c>
      <c r="V2226" s="8">
        <f t="shared" si="311"/>
        <v>42672.791666666672</v>
      </c>
      <c r="W2226" s="8" t="str">
        <f t="shared" si="312"/>
        <v>Oct</v>
      </c>
      <c r="X2226" s="8" t="str">
        <f t="shared" si="313"/>
        <v>2016</v>
      </c>
      <c r="Y2226" s="7">
        <f t="shared" si="314"/>
        <v>28</v>
      </c>
    </row>
    <row r="2227" spans="1:25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6">
        <f t="shared" si="306"/>
        <v>944.83338095238094</v>
      </c>
      <c r="P2227" s="10">
        <f t="shared" si="307"/>
        <v>164.79651993355483</v>
      </c>
      <c r="Q2227" t="s">
        <v>8334</v>
      </c>
      <c r="R2227" t="s">
        <v>8352</v>
      </c>
      <c r="S2227" s="8">
        <f t="shared" si="308"/>
        <v>41873.79184027778</v>
      </c>
      <c r="T2227" s="8" t="str">
        <f t="shared" si="309"/>
        <v>Aug</v>
      </c>
      <c r="U2227" s="8" t="str">
        <f t="shared" si="310"/>
        <v>2014</v>
      </c>
      <c r="V2227" s="8">
        <f t="shared" si="311"/>
        <v>41903.79184027778</v>
      </c>
      <c r="W2227" s="8" t="str">
        <f t="shared" si="312"/>
        <v>Sep</v>
      </c>
      <c r="X2227" s="8" t="str">
        <f t="shared" si="313"/>
        <v>2014</v>
      </c>
      <c r="Y2227" s="7">
        <f t="shared" si="314"/>
        <v>30</v>
      </c>
    </row>
    <row r="2228" spans="1:25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6">
        <f t="shared" si="306"/>
        <v>108.46283333333334</v>
      </c>
      <c r="P2228" s="10">
        <f t="shared" si="307"/>
        <v>60.820280373831778</v>
      </c>
      <c r="Q2228" t="s">
        <v>8334</v>
      </c>
      <c r="R2228" t="s">
        <v>8352</v>
      </c>
      <c r="S2228" s="8">
        <f t="shared" si="308"/>
        <v>42381.79886574074</v>
      </c>
      <c r="T2228" s="8" t="str">
        <f t="shared" si="309"/>
        <v>Jan</v>
      </c>
      <c r="U2228" s="8" t="str">
        <f t="shared" si="310"/>
        <v>2016</v>
      </c>
      <c r="V2228" s="8">
        <f t="shared" si="311"/>
        <v>42412.207638888889</v>
      </c>
      <c r="W2228" s="8" t="str">
        <f t="shared" si="312"/>
        <v>Feb</v>
      </c>
      <c r="X2228" s="8" t="str">
        <f t="shared" si="313"/>
        <v>2016</v>
      </c>
      <c r="Y2228" s="7">
        <f t="shared" si="314"/>
        <v>30</v>
      </c>
    </row>
    <row r="2229" spans="1:25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6">
        <f t="shared" si="306"/>
        <v>157.37692307692308</v>
      </c>
      <c r="P2229" s="10">
        <f t="shared" si="307"/>
        <v>67.970099667774093</v>
      </c>
      <c r="Q2229" t="s">
        <v>8334</v>
      </c>
      <c r="R2229" t="s">
        <v>8352</v>
      </c>
      <c r="S2229" s="8">
        <f t="shared" si="308"/>
        <v>41561.807349537034</v>
      </c>
      <c r="T2229" s="8" t="str">
        <f t="shared" si="309"/>
        <v>Oct</v>
      </c>
      <c r="U2229" s="8" t="str">
        <f t="shared" si="310"/>
        <v>2013</v>
      </c>
      <c r="V2229" s="8">
        <f t="shared" si="311"/>
        <v>41591.849016203705</v>
      </c>
      <c r="W2229" s="8" t="str">
        <f t="shared" si="312"/>
        <v>Nov</v>
      </c>
      <c r="X2229" s="8" t="str">
        <f t="shared" si="313"/>
        <v>2013</v>
      </c>
      <c r="Y2229" s="7">
        <f t="shared" si="314"/>
        <v>30</v>
      </c>
    </row>
    <row r="2230" spans="1:25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6">
        <f t="shared" si="306"/>
        <v>1174.49</v>
      </c>
      <c r="P2230" s="10">
        <f t="shared" si="307"/>
        <v>81.561805555555551</v>
      </c>
      <c r="Q2230" t="s">
        <v>8334</v>
      </c>
      <c r="R2230" t="s">
        <v>8352</v>
      </c>
      <c r="S2230" s="8">
        <f t="shared" si="308"/>
        <v>42202.278194444443</v>
      </c>
      <c r="T2230" s="8" t="str">
        <f t="shared" si="309"/>
        <v>Jul</v>
      </c>
      <c r="U2230" s="8" t="str">
        <f t="shared" si="310"/>
        <v>2015</v>
      </c>
      <c r="V2230" s="8">
        <f t="shared" si="311"/>
        <v>42232.278194444443</v>
      </c>
      <c r="W2230" s="8" t="str">
        <f t="shared" si="312"/>
        <v>Aug</v>
      </c>
      <c r="X2230" s="8" t="str">
        <f t="shared" si="313"/>
        <v>2015</v>
      </c>
      <c r="Y2230" s="7">
        <f t="shared" si="314"/>
        <v>30</v>
      </c>
    </row>
    <row r="2231" spans="1:25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6">
        <f t="shared" si="306"/>
        <v>171.04755366949576</v>
      </c>
      <c r="P2231" s="10">
        <f t="shared" si="307"/>
        <v>25.42547309833024</v>
      </c>
      <c r="Q2231" t="s">
        <v>8334</v>
      </c>
      <c r="R2231" t="s">
        <v>8352</v>
      </c>
      <c r="S2231" s="8">
        <f t="shared" si="308"/>
        <v>41484.664247685185</v>
      </c>
      <c r="T2231" s="8" t="str">
        <f t="shared" si="309"/>
        <v>Jul</v>
      </c>
      <c r="U2231" s="8" t="str">
        <f t="shared" si="310"/>
        <v>2013</v>
      </c>
      <c r="V2231" s="8">
        <f t="shared" si="311"/>
        <v>41520.166666666664</v>
      </c>
      <c r="W2231" s="8" t="str">
        <f t="shared" si="312"/>
        <v>Sep</v>
      </c>
      <c r="X2231" s="8" t="str">
        <f t="shared" si="313"/>
        <v>2013</v>
      </c>
      <c r="Y2231" s="7">
        <f t="shared" si="314"/>
        <v>4</v>
      </c>
    </row>
    <row r="2232" spans="1:25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6">
        <f t="shared" si="306"/>
        <v>125.95294117647057</v>
      </c>
      <c r="P2232" s="10">
        <f t="shared" si="307"/>
        <v>21.497991967871485</v>
      </c>
      <c r="Q2232" t="s">
        <v>8334</v>
      </c>
      <c r="R2232" t="s">
        <v>8352</v>
      </c>
      <c r="S2232" s="8">
        <f t="shared" si="308"/>
        <v>41724.881099537037</v>
      </c>
      <c r="T2232" s="8" t="str">
        <f t="shared" si="309"/>
        <v>Mar</v>
      </c>
      <c r="U2232" s="8" t="str">
        <f t="shared" si="310"/>
        <v>2014</v>
      </c>
      <c r="V2232" s="8">
        <f t="shared" si="311"/>
        <v>41754.881099537037</v>
      </c>
      <c r="W2232" s="8" t="str">
        <f t="shared" si="312"/>
        <v>Apr</v>
      </c>
      <c r="X2232" s="8" t="str">
        <f t="shared" si="313"/>
        <v>2014</v>
      </c>
      <c r="Y2232" s="7">
        <f t="shared" si="314"/>
        <v>30</v>
      </c>
    </row>
    <row r="2233" spans="1:25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6">
        <f t="shared" si="306"/>
        <v>1212.1296000000002</v>
      </c>
      <c r="P2233" s="10">
        <f t="shared" si="307"/>
        <v>27.226630727762803</v>
      </c>
      <c r="Q2233" t="s">
        <v>8334</v>
      </c>
      <c r="R2233" t="s">
        <v>8352</v>
      </c>
      <c r="S2233" s="8">
        <f t="shared" si="308"/>
        <v>41423.910891203705</v>
      </c>
      <c r="T2233" s="8" t="str">
        <f t="shared" si="309"/>
        <v>May</v>
      </c>
      <c r="U2233" s="8" t="str">
        <f t="shared" si="310"/>
        <v>2013</v>
      </c>
      <c r="V2233" s="8">
        <f t="shared" si="311"/>
        <v>41450.208333333336</v>
      </c>
      <c r="W2233" s="8" t="str">
        <f t="shared" si="312"/>
        <v>Jun</v>
      </c>
      <c r="X2233" s="8" t="str">
        <f t="shared" si="313"/>
        <v>2013</v>
      </c>
      <c r="Y2233" s="7">
        <f t="shared" si="314"/>
        <v>26</v>
      </c>
    </row>
    <row r="2234" spans="1:25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6">
        <f t="shared" si="306"/>
        <v>495.8</v>
      </c>
      <c r="P2234" s="10">
        <f t="shared" si="307"/>
        <v>25.091093117408906</v>
      </c>
      <c r="Q2234" t="s">
        <v>8334</v>
      </c>
      <c r="R2234" t="s">
        <v>8352</v>
      </c>
      <c r="S2234" s="8">
        <f t="shared" si="308"/>
        <v>41806.794074074074</v>
      </c>
      <c r="T2234" s="8" t="str">
        <f t="shared" si="309"/>
        <v>Jun</v>
      </c>
      <c r="U2234" s="8" t="str">
        <f t="shared" si="310"/>
        <v>2014</v>
      </c>
      <c r="V2234" s="8">
        <f t="shared" si="311"/>
        <v>41839.125</v>
      </c>
      <c r="W2234" s="8" t="str">
        <f t="shared" si="312"/>
        <v>Jul</v>
      </c>
      <c r="X2234" s="8" t="str">
        <f t="shared" si="313"/>
        <v>2014</v>
      </c>
      <c r="Y2234" s="7">
        <f t="shared" si="314"/>
        <v>1</v>
      </c>
    </row>
    <row r="2235" spans="1:25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6">
        <f t="shared" si="306"/>
        <v>332.03999999999996</v>
      </c>
      <c r="P2235" s="10">
        <f t="shared" si="307"/>
        <v>21.230179028132991</v>
      </c>
      <c r="Q2235" t="s">
        <v>8334</v>
      </c>
      <c r="R2235" t="s">
        <v>8352</v>
      </c>
      <c r="S2235" s="8">
        <f t="shared" si="308"/>
        <v>42331.378923611104</v>
      </c>
      <c r="T2235" s="8" t="str">
        <f t="shared" si="309"/>
        <v>Nov</v>
      </c>
      <c r="U2235" s="8" t="str">
        <f t="shared" si="310"/>
        <v>2015</v>
      </c>
      <c r="V2235" s="8">
        <f t="shared" si="311"/>
        <v>42352</v>
      </c>
      <c r="W2235" s="8" t="str">
        <f t="shared" si="312"/>
        <v>Dec</v>
      </c>
      <c r="X2235" s="8" t="str">
        <f t="shared" si="313"/>
        <v>2015</v>
      </c>
      <c r="Y2235" s="7">
        <f t="shared" si="314"/>
        <v>20</v>
      </c>
    </row>
    <row r="2236" spans="1:25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6">
        <f t="shared" si="306"/>
        <v>1165</v>
      </c>
      <c r="P2236" s="10">
        <f t="shared" si="307"/>
        <v>41.607142857142854</v>
      </c>
      <c r="Q2236" t="s">
        <v>8334</v>
      </c>
      <c r="R2236" t="s">
        <v>8352</v>
      </c>
      <c r="S2236" s="8">
        <f t="shared" si="308"/>
        <v>42710.824618055558</v>
      </c>
      <c r="T2236" s="8" t="str">
        <f t="shared" si="309"/>
        <v>Dec</v>
      </c>
      <c r="U2236" s="8" t="str">
        <f t="shared" si="310"/>
        <v>2016</v>
      </c>
      <c r="V2236" s="8">
        <f t="shared" si="311"/>
        <v>42740.824618055558</v>
      </c>
      <c r="W2236" s="8" t="str">
        <f t="shared" si="312"/>
        <v>Jan</v>
      </c>
      <c r="X2236" s="8" t="str">
        <f t="shared" si="313"/>
        <v>2017</v>
      </c>
      <c r="Y2236" s="7">
        <f t="shared" si="314"/>
        <v>30</v>
      </c>
    </row>
    <row r="2237" spans="1:25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6">
        <f t="shared" si="306"/>
        <v>153.3153846153846</v>
      </c>
      <c r="P2237" s="10">
        <f t="shared" si="307"/>
        <v>135.58503401360545</v>
      </c>
      <c r="Q2237" t="s">
        <v>8334</v>
      </c>
      <c r="R2237" t="s">
        <v>8352</v>
      </c>
      <c r="S2237" s="8">
        <f t="shared" si="308"/>
        <v>42062.022118055553</v>
      </c>
      <c r="T2237" s="8" t="str">
        <f t="shared" si="309"/>
        <v>Feb</v>
      </c>
      <c r="U2237" s="8" t="str">
        <f t="shared" si="310"/>
        <v>2015</v>
      </c>
      <c r="V2237" s="8">
        <f t="shared" si="311"/>
        <v>42091.980451388896</v>
      </c>
      <c r="W2237" s="8" t="str">
        <f t="shared" si="312"/>
        <v>Mar</v>
      </c>
      <c r="X2237" s="8" t="str">
        <f t="shared" si="313"/>
        <v>2015</v>
      </c>
      <c r="Y2237" s="7">
        <f t="shared" si="314"/>
        <v>29</v>
      </c>
    </row>
    <row r="2238" spans="1:25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6">
        <f t="shared" si="306"/>
        <v>537.10714285714289</v>
      </c>
      <c r="P2238" s="10">
        <f t="shared" si="307"/>
        <v>22.116176470588236</v>
      </c>
      <c r="Q2238" t="s">
        <v>8334</v>
      </c>
      <c r="R2238" t="s">
        <v>8352</v>
      </c>
      <c r="S2238" s="8">
        <f t="shared" si="308"/>
        <v>42371.617164351846</v>
      </c>
      <c r="T2238" s="8" t="str">
        <f t="shared" si="309"/>
        <v>Jan</v>
      </c>
      <c r="U2238" s="8" t="str">
        <f t="shared" si="310"/>
        <v>2016</v>
      </c>
      <c r="V2238" s="8">
        <f t="shared" si="311"/>
        <v>42401.617164351846</v>
      </c>
      <c r="W2238" s="8" t="str">
        <f t="shared" si="312"/>
        <v>Feb</v>
      </c>
      <c r="X2238" s="8" t="str">
        <f t="shared" si="313"/>
        <v>2016</v>
      </c>
      <c r="Y2238" s="7">
        <f t="shared" si="314"/>
        <v>30</v>
      </c>
    </row>
    <row r="2239" spans="1:25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6">
        <f t="shared" si="306"/>
        <v>352.92777777777775</v>
      </c>
      <c r="P2239" s="10">
        <f t="shared" si="307"/>
        <v>64.625635808748726</v>
      </c>
      <c r="Q2239" t="s">
        <v>8334</v>
      </c>
      <c r="R2239" t="s">
        <v>8352</v>
      </c>
      <c r="S2239" s="8">
        <f t="shared" si="308"/>
        <v>41915.003275462965</v>
      </c>
      <c r="T2239" s="8" t="str">
        <f t="shared" si="309"/>
        <v>Oct</v>
      </c>
      <c r="U2239" s="8" t="str">
        <f t="shared" si="310"/>
        <v>2014</v>
      </c>
      <c r="V2239" s="8">
        <f t="shared" si="311"/>
        <v>41955.332638888889</v>
      </c>
      <c r="W2239" s="8" t="str">
        <f t="shared" si="312"/>
        <v>Nov</v>
      </c>
      <c r="X2239" s="8" t="str">
        <f t="shared" si="313"/>
        <v>2014</v>
      </c>
      <c r="Y2239" s="7">
        <f t="shared" si="314"/>
        <v>9</v>
      </c>
    </row>
    <row r="2240" spans="1:25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6">
        <f t="shared" si="306"/>
        <v>137.4</v>
      </c>
      <c r="P2240" s="10">
        <f t="shared" si="307"/>
        <v>69.569620253164558</v>
      </c>
      <c r="Q2240" t="s">
        <v>8334</v>
      </c>
      <c r="R2240" t="s">
        <v>8352</v>
      </c>
      <c r="S2240" s="8">
        <f t="shared" si="308"/>
        <v>42774.621712962966</v>
      </c>
      <c r="T2240" s="8" t="str">
        <f t="shared" si="309"/>
        <v>Feb</v>
      </c>
      <c r="U2240" s="8" t="str">
        <f t="shared" si="310"/>
        <v>2017</v>
      </c>
      <c r="V2240" s="8">
        <f t="shared" si="311"/>
        <v>42804.621712962966</v>
      </c>
      <c r="W2240" s="8" t="str">
        <f t="shared" si="312"/>
        <v>Mar</v>
      </c>
      <c r="X2240" s="8" t="str">
        <f t="shared" si="313"/>
        <v>2017</v>
      </c>
      <c r="Y2240" s="7">
        <f t="shared" si="314"/>
        <v>30</v>
      </c>
    </row>
    <row r="2241" spans="1:25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6">
        <f t="shared" si="306"/>
        <v>128.02668</v>
      </c>
      <c r="P2241" s="10">
        <f t="shared" si="307"/>
        <v>75.133028169014082</v>
      </c>
      <c r="Q2241" t="s">
        <v>8334</v>
      </c>
      <c r="R2241" t="s">
        <v>8352</v>
      </c>
      <c r="S2241" s="8">
        <f t="shared" si="308"/>
        <v>41572.958495370374</v>
      </c>
      <c r="T2241" s="8" t="str">
        <f t="shared" si="309"/>
        <v>Oct</v>
      </c>
      <c r="U2241" s="8" t="str">
        <f t="shared" si="310"/>
        <v>2013</v>
      </c>
      <c r="V2241" s="8">
        <f t="shared" si="311"/>
        <v>41609.168055555558</v>
      </c>
      <c r="W2241" s="8" t="str">
        <f t="shared" si="312"/>
        <v>Dec</v>
      </c>
      <c r="X2241" s="8" t="str">
        <f t="shared" si="313"/>
        <v>2013</v>
      </c>
      <c r="Y2241" s="7">
        <f t="shared" si="314"/>
        <v>5</v>
      </c>
    </row>
    <row r="2242" spans="1:25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6">
        <f t="shared" si="306"/>
        <v>270.68</v>
      </c>
      <c r="P2242" s="10">
        <f t="shared" si="307"/>
        <v>140.97916666666666</v>
      </c>
      <c r="Q2242" t="s">
        <v>8334</v>
      </c>
      <c r="R2242" t="s">
        <v>8352</v>
      </c>
      <c r="S2242" s="8">
        <f t="shared" si="308"/>
        <v>42452.825740740736</v>
      </c>
      <c r="T2242" s="8" t="str">
        <f t="shared" si="309"/>
        <v>Mar</v>
      </c>
      <c r="U2242" s="8" t="str">
        <f t="shared" si="310"/>
        <v>2016</v>
      </c>
      <c r="V2242" s="8">
        <f t="shared" si="311"/>
        <v>42482.825740740736</v>
      </c>
      <c r="W2242" s="8" t="str">
        <f t="shared" si="312"/>
        <v>Apr</v>
      </c>
      <c r="X2242" s="8" t="str">
        <f t="shared" si="313"/>
        <v>2016</v>
      </c>
      <c r="Y2242" s="7">
        <f t="shared" si="314"/>
        <v>30</v>
      </c>
    </row>
    <row r="2243" spans="1:25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6">
        <f t="shared" ref="O2243:O2306" si="315">E2243/D2243*100</f>
        <v>806.4</v>
      </c>
      <c r="P2243" s="10">
        <f t="shared" ref="P2243:P2306" si="316">IFERROR(E2243/L2243,0)</f>
        <v>49.472392638036808</v>
      </c>
      <c r="Q2243" t="s">
        <v>8334</v>
      </c>
      <c r="R2243" t="s">
        <v>8352</v>
      </c>
      <c r="S2243" s="8">
        <f t="shared" ref="S2243:S2306" si="317">(((J2243/60)/60)/24)+DATE(1970,1,1)</f>
        <v>42766.827546296292</v>
      </c>
      <c r="T2243" s="8" t="str">
        <f t="shared" ref="T2243:T2306" si="318">TEXT(S2243,"MMM")</f>
        <v>Jan</v>
      </c>
      <c r="U2243" s="8" t="str">
        <f t="shared" ref="U2243:U2306" si="319">TEXT(S2243,"YYYY")</f>
        <v>2017</v>
      </c>
      <c r="V2243" s="8">
        <f t="shared" ref="V2243:V2306" si="320">(((I2243/60)/60)/24)+DATE(1970,1,1)</f>
        <v>42796.827546296292</v>
      </c>
      <c r="W2243" s="8" t="str">
        <f t="shared" ref="W2243:W2306" si="321">TEXT(V2243,"MMM")</f>
        <v>Mar</v>
      </c>
      <c r="X2243" s="8" t="str">
        <f t="shared" ref="X2243:X2306" si="322">TEXT(V2243,"YYYY")</f>
        <v>2017</v>
      </c>
      <c r="Y2243" s="7">
        <f t="shared" ref="Y2243:Y2306" si="323">DAY(V2243-S2243)</f>
        <v>30</v>
      </c>
    </row>
    <row r="2244" spans="1:25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6">
        <f t="shared" si="315"/>
        <v>1360.0976000000001</v>
      </c>
      <c r="P2244" s="10">
        <f t="shared" si="316"/>
        <v>53.865251485148519</v>
      </c>
      <c r="Q2244" t="s">
        <v>8334</v>
      </c>
      <c r="R2244" t="s">
        <v>8352</v>
      </c>
      <c r="S2244" s="8">
        <f t="shared" si="317"/>
        <v>41569.575613425928</v>
      </c>
      <c r="T2244" s="8" t="str">
        <f t="shared" si="318"/>
        <v>Oct</v>
      </c>
      <c r="U2244" s="8" t="str">
        <f t="shared" si="319"/>
        <v>2013</v>
      </c>
      <c r="V2244" s="8">
        <f t="shared" si="320"/>
        <v>41605.126388888886</v>
      </c>
      <c r="W2244" s="8" t="str">
        <f t="shared" si="321"/>
        <v>Nov</v>
      </c>
      <c r="X2244" s="8" t="str">
        <f t="shared" si="322"/>
        <v>2013</v>
      </c>
      <c r="Y2244" s="7">
        <f t="shared" si="323"/>
        <v>4</v>
      </c>
    </row>
    <row r="2245" spans="1:25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6">
        <f t="shared" si="315"/>
        <v>930250</v>
      </c>
      <c r="P2245" s="10">
        <f t="shared" si="316"/>
        <v>4.5712530712530715</v>
      </c>
      <c r="Q2245" t="s">
        <v>8334</v>
      </c>
      <c r="R2245" t="s">
        <v>8352</v>
      </c>
      <c r="S2245" s="8">
        <f t="shared" si="317"/>
        <v>42800.751041666663</v>
      </c>
      <c r="T2245" s="8" t="str">
        <f t="shared" si="318"/>
        <v>Mar</v>
      </c>
      <c r="U2245" s="8" t="str">
        <f t="shared" si="319"/>
        <v>2017</v>
      </c>
      <c r="V2245" s="8">
        <f t="shared" si="320"/>
        <v>42807.125</v>
      </c>
      <c r="W2245" s="8" t="str">
        <f t="shared" si="321"/>
        <v>Mar</v>
      </c>
      <c r="X2245" s="8" t="str">
        <f t="shared" si="322"/>
        <v>2017</v>
      </c>
      <c r="Y2245" s="7">
        <f t="shared" si="323"/>
        <v>6</v>
      </c>
    </row>
    <row r="2246" spans="1:25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6">
        <f t="shared" si="315"/>
        <v>377.02</v>
      </c>
      <c r="P2246" s="10">
        <f t="shared" si="316"/>
        <v>65.00344827586207</v>
      </c>
      <c r="Q2246" t="s">
        <v>8334</v>
      </c>
      <c r="R2246" t="s">
        <v>8352</v>
      </c>
      <c r="S2246" s="8">
        <f t="shared" si="317"/>
        <v>42647.818819444445</v>
      </c>
      <c r="T2246" s="8" t="str">
        <f t="shared" si="318"/>
        <v>Oct</v>
      </c>
      <c r="U2246" s="8" t="str">
        <f t="shared" si="319"/>
        <v>2016</v>
      </c>
      <c r="V2246" s="8">
        <f t="shared" si="320"/>
        <v>42659.854166666672</v>
      </c>
      <c r="W2246" s="8" t="str">
        <f t="shared" si="321"/>
        <v>Oct</v>
      </c>
      <c r="X2246" s="8" t="str">
        <f t="shared" si="322"/>
        <v>2016</v>
      </c>
      <c r="Y2246" s="7">
        <f t="shared" si="323"/>
        <v>12</v>
      </c>
    </row>
    <row r="2247" spans="1:25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6">
        <f t="shared" si="315"/>
        <v>2647.0250000000001</v>
      </c>
      <c r="P2247" s="10">
        <f t="shared" si="316"/>
        <v>53.475252525252522</v>
      </c>
      <c r="Q2247" t="s">
        <v>8334</v>
      </c>
      <c r="R2247" t="s">
        <v>8352</v>
      </c>
      <c r="S2247" s="8">
        <f t="shared" si="317"/>
        <v>41660.708530092597</v>
      </c>
      <c r="T2247" s="8" t="str">
        <f t="shared" si="318"/>
        <v>Jan</v>
      </c>
      <c r="U2247" s="8" t="str">
        <f t="shared" si="319"/>
        <v>2014</v>
      </c>
      <c r="V2247" s="8">
        <f t="shared" si="320"/>
        <v>41691.75</v>
      </c>
      <c r="W2247" s="8" t="str">
        <f t="shared" si="321"/>
        <v>Feb</v>
      </c>
      <c r="X2247" s="8" t="str">
        <f t="shared" si="322"/>
        <v>2014</v>
      </c>
      <c r="Y2247" s="7">
        <f t="shared" si="323"/>
        <v>31</v>
      </c>
    </row>
    <row r="2248" spans="1:25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6">
        <f t="shared" si="315"/>
        <v>100.12</v>
      </c>
      <c r="P2248" s="10">
        <f t="shared" si="316"/>
        <v>43.912280701754383</v>
      </c>
      <c r="Q2248" t="s">
        <v>8334</v>
      </c>
      <c r="R2248" t="s">
        <v>8352</v>
      </c>
      <c r="S2248" s="8">
        <f t="shared" si="317"/>
        <v>42221.79178240741</v>
      </c>
      <c r="T2248" s="8" t="str">
        <f t="shared" si="318"/>
        <v>Aug</v>
      </c>
      <c r="U2248" s="8" t="str">
        <f t="shared" si="319"/>
        <v>2015</v>
      </c>
      <c r="V2248" s="8">
        <f t="shared" si="320"/>
        <v>42251.79178240741</v>
      </c>
      <c r="W2248" s="8" t="str">
        <f t="shared" si="321"/>
        <v>Sep</v>
      </c>
      <c r="X2248" s="8" t="str">
        <f t="shared" si="322"/>
        <v>2015</v>
      </c>
      <c r="Y2248" s="7">
        <f t="shared" si="323"/>
        <v>30</v>
      </c>
    </row>
    <row r="2249" spans="1:25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6">
        <f t="shared" si="315"/>
        <v>104.45405405405405</v>
      </c>
      <c r="P2249" s="10">
        <f t="shared" si="316"/>
        <v>50.852631578947367</v>
      </c>
      <c r="Q2249" t="s">
        <v>8334</v>
      </c>
      <c r="R2249" t="s">
        <v>8352</v>
      </c>
      <c r="S2249" s="8">
        <f t="shared" si="317"/>
        <v>42200.666261574079</v>
      </c>
      <c r="T2249" s="8" t="str">
        <f t="shared" si="318"/>
        <v>Jul</v>
      </c>
      <c r="U2249" s="8" t="str">
        <f t="shared" si="319"/>
        <v>2015</v>
      </c>
      <c r="V2249" s="8">
        <f t="shared" si="320"/>
        <v>42214.666261574079</v>
      </c>
      <c r="W2249" s="8" t="str">
        <f t="shared" si="321"/>
        <v>Jul</v>
      </c>
      <c r="X2249" s="8" t="str">
        <f t="shared" si="322"/>
        <v>2015</v>
      </c>
      <c r="Y2249" s="7">
        <f t="shared" si="323"/>
        <v>14</v>
      </c>
    </row>
    <row r="2250" spans="1:25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6">
        <f t="shared" si="315"/>
        <v>107.21428571428571</v>
      </c>
      <c r="P2250" s="10">
        <f t="shared" si="316"/>
        <v>58.6328125</v>
      </c>
      <c r="Q2250" t="s">
        <v>8334</v>
      </c>
      <c r="R2250" t="s">
        <v>8352</v>
      </c>
      <c r="S2250" s="8">
        <f t="shared" si="317"/>
        <v>42688.875902777778</v>
      </c>
      <c r="T2250" s="8" t="str">
        <f t="shared" si="318"/>
        <v>Nov</v>
      </c>
      <c r="U2250" s="8" t="str">
        <f t="shared" si="319"/>
        <v>2016</v>
      </c>
      <c r="V2250" s="8">
        <f t="shared" si="320"/>
        <v>42718.875902777778</v>
      </c>
      <c r="W2250" s="8" t="str">
        <f t="shared" si="321"/>
        <v>Dec</v>
      </c>
      <c r="X2250" s="8" t="str">
        <f t="shared" si="322"/>
        <v>2016</v>
      </c>
      <c r="Y2250" s="7">
        <f t="shared" si="323"/>
        <v>30</v>
      </c>
    </row>
    <row r="2251" spans="1:25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6">
        <f t="shared" si="315"/>
        <v>168.77142857142857</v>
      </c>
      <c r="P2251" s="10">
        <f t="shared" si="316"/>
        <v>32.81666666666667</v>
      </c>
      <c r="Q2251" t="s">
        <v>8334</v>
      </c>
      <c r="R2251" t="s">
        <v>8352</v>
      </c>
      <c r="S2251" s="8">
        <f t="shared" si="317"/>
        <v>41336.703298611108</v>
      </c>
      <c r="T2251" s="8" t="str">
        <f t="shared" si="318"/>
        <v>Mar</v>
      </c>
      <c r="U2251" s="8" t="str">
        <f t="shared" si="319"/>
        <v>2013</v>
      </c>
      <c r="V2251" s="8">
        <f t="shared" si="320"/>
        <v>41366.661631944444</v>
      </c>
      <c r="W2251" s="8" t="str">
        <f t="shared" si="321"/>
        <v>Apr</v>
      </c>
      <c r="X2251" s="8" t="str">
        <f t="shared" si="322"/>
        <v>2013</v>
      </c>
      <c r="Y2251" s="7">
        <f t="shared" si="323"/>
        <v>29</v>
      </c>
    </row>
    <row r="2252" spans="1:25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6">
        <f t="shared" si="315"/>
        <v>975.11200000000008</v>
      </c>
      <c r="P2252" s="10">
        <f t="shared" si="316"/>
        <v>426.93169877408059</v>
      </c>
      <c r="Q2252" t="s">
        <v>8334</v>
      </c>
      <c r="R2252" t="s">
        <v>8352</v>
      </c>
      <c r="S2252" s="8">
        <f t="shared" si="317"/>
        <v>42677.005474537036</v>
      </c>
      <c r="T2252" s="8" t="str">
        <f t="shared" si="318"/>
        <v>Nov</v>
      </c>
      <c r="U2252" s="8" t="str">
        <f t="shared" si="319"/>
        <v>2016</v>
      </c>
      <c r="V2252" s="8">
        <f t="shared" si="320"/>
        <v>42707.0471412037</v>
      </c>
      <c r="W2252" s="8" t="str">
        <f t="shared" si="321"/>
        <v>Dec</v>
      </c>
      <c r="X2252" s="8" t="str">
        <f t="shared" si="322"/>
        <v>2016</v>
      </c>
      <c r="Y2252" s="7">
        <f t="shared" si="323"/>
        <v>30</v>
      </c>
    </row>
    <row r="2253" spans="1:25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6">
        <f t="shared" si="315"/>
        <v>134.44929411764704</v>
      </c>
      <c r="P2253" s="10">
        <f t="shared" si="316"/>
        <v>23.808729166666669</v>
      </c>
      <c r="Q2253" t="s">
        <v>8334</v>
      </c>
      <c r="R2253" t="s">
        <v>8352</v>
      </c>
      <c r="S2253" s="8">
        <f t="shared" si="317"/>
        <v>41846.34579861111</v>
      </c>
      <c r="T2253" s="8" t="str">
        <f t="shared" si="318"/>
        <v>Jul</v>
      </c>
      <c r="U2253" s="8" t="str">
        <f t="shared" si="319"/>
        <v>2014</v>
      </c>
      <c r="V2253" s="8">
        <f t="shared" si="320"/>
        <v>41867.34579861111</v>
      </c>
      <c r="W2253" s="8" t="str">
        <f t="shared" si="321"/>
        <v>Aug</v>
      </c>
      <c r="X2253" s="8" t="str">
        <f t="shared" si="322"/>
        <v>2014</v>
      </c>
      <c r="Y2253" s="7">
        <f t="shared" si="323"/>
        <v>21</v>
      </c>
    </row>
    <row r="2254" spans="1:25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6">
        <f t="shared" si="315"/>
        <v>272.27777777777777</v>
      </c>
      <c r="P2254" s="10">
        <f t="shared" si="316"/>
        <v>98.413654618473899</v>
      </c>
      <c r="Q2254" t="s">
        <v>8334</v>
      </c>
      <c r="R2254" t="s">
        <v>8352</v>
      </c>
      <c r="S2254" s="8">
        <f t="shared" si="317"/>
        <v>42573.327986111108</v>
      </c>
      <c r="T2254" s="8" t="str">
        <f t="shared" si="318"/>
        <v>Jul</v>
      </c>
      <c r="U2254" s="8" t="str">
        <f t="shared" si="319"/>
        <v>2016</v>
      </c>
      <c r="V2254" s="8">
        <f t="shared" si="320"/>
        <v>42588.327986111108</v>
      </c>
      <c r="W2254" s="8" t="str">
        <f t="shared" si="321"/>
        <v>Aug</v>
      </c>
      <c r="X2254" s="8" t="str">
        <f t="shared" si="322"/>
        <v>2016</v>
      </c>
      <c r="Y2254" s="7">
        <f t="shared" si="323"/>
        <v>15</v>
      </c>
    </row>
    <row r="2255" spans="1:25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6">
        <f t="shared" si="315"/>
        <v>112.6875</v>
      </c>
      <c r="P2255" s="10">
        <f t="shared" si="316"/>
        <v>107.32142857142857</v>
      </c>
      <c r="Q2255" t="s">
        <v>8334</v>
      </c>
      <c r="R2255" t="s">
        <v>8352</v>
      </c>
      <c r="S2255" s="8">
        <f t="shared" si="317"/>
        <v>42296.631331018521</v>
      </c>
      <c r="T2255" s="8" t="str">
        <f t="shared" si="318"/>
        <v>Oct</v>
      </c>
      <c r="U2255" s="8" t="str">
        <f t="shared" si="319"/>
        <v>2015</v>
      </c>
      <c r="V2255" s="8">
        <f t="shared" si="320"/>
        <v>42326.672997685186</v>
      </c>
      <c r="W2255" s="8" t="str">
        <f t="shared" si="321"/>
        <v>Nov</v>
      </c>
      <c r="X2255" s="8" t="str">
        <f t="shared" si="322"/>
        <v>2015</v>
      </c>
      <c r="Y2255" s="7">
        <f t="shared" si="323"/>
        <v>30</v>
      </c>
    </row>
    <row r="2256" spans="1:25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6">
        <f t="shared" si="315"/>
        <v>459.8</v>
      </c>
      <c r="P2256" s="10">
        <f t="shared" si="316"/>
        <v>11.67005076142132</v>
      </c>
      <c r="Q2256" t="s">
        <v>8334</v>
      </c>
      <c r="R2256" t="s">
        <v>8352</v>
      </c>
      <c r="S2256" s="8">
        <f t="shared" si="317"/>
        <v>42752.647777777776</v>
      </c>
      <c r="T2256" s="8" t="str">
        <f t="shared" si="318"/>
        <v>Jan</v>
      </c>
      <c r="U2256" s="8" t="str">
        <f t="shared" si="319"/>
        <v>2017</v>
      </c>
      <c r="V2256" s="8">
        <f t="shared" si="320"/>
        <v>42759.647777777776</v>
      </c>
      <c r="W2256" s="8" t="str">
        <f t="shared" si="321"/>
        <v>Jan</v>
      </c>
      <c r="X2256" s="8" t="str">
        <f t="shared" si="322"/>
        <v>2017</v>
      </c>
      <c r="Y2256" s="7">
        <f t="shared" si="323"/>
        <v>7</v>
      </c>
    </row>
    <row r="2257" spans="1:25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6">
        <f t="shared" si="315"/>
        <v>286.65822784810126</v>
      </c>
      <c r="P2257" s="10">
        <f t="shared" si="316"/>
        <v>41.782287822878232</v>
      </c>
      <c r="Q2257" t="s">
        <v>8334</v>
      </c>
      <c r="R2257" t="s">
        <v>8352</v>
      </c>
      <c r="S2257" s="8">
        <f t="shared" si="317"/>
        <v>42467.951979166668</v>
      </c>
      <c r="T2257" s="8" t="str">
        <f t="shared" si="318"/>
        <v>Apr</v>
      </c>
      <c r="U2257" s="8" t="str">
        <f t="shared" si="319"/>
        <v>2016</v>
      </c>
      <c r="V2257" s="8">
        <f t="shared" si="320"/>
        <v>42497.951979166668</v>
      </c>
      <c r="W2257" s="8" t="str">
        <f t="shared" si="321"/>
        <v>May</v>
      </c>
      <c r="X2257" s="8" t="str">
        <f t="shared" si="322"/>
        <v>2016</v>
      </c>
      <c r="Y2257" s="7">
        <f t="shared" si="323"/>
        <v>30</v>
      </c>
    </row>
    <row r="2258" spans="1:25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6">
        <f t="shared" si="315"/>
        <v>222.70833333333334</v>
      </c>
      <c r="P2258" s="10">
        <f t="shared" si="316"/>
        <v>21.38</v>
      </c>
      <c r="Q2258" t="s">
        <v>8334</v>
      </c>
      <c r="R2258" t="s">
        <v>8352</v>
      </c>
      <c r="S2258" s="8">
        <f t="shared" si="317"/>
        <v>42682.451921296291</v>
      </c>
      <c r="T2258" s="8" t="str">
        <f t="shared" si="318"/>
        <v>Nov</v>
      </c>
      <c r="U2258" s="8" t="str">
        <f t="shared" si="319"/>
        <v>2016</v>
      </c>
      <c r="V2258" s="8">
        <f t="shared" si="320"/>
        <v>42696.451921296291</v>
      </c>
      <c r="W2258" s="8" t="str">
        <f t="shared" si="321"/>
        <v>Nov</v>
      </c>
      <c r="X2258" s="8" t="str">
        <f t="shared" si="322"/>
        <v>2016</v>
      </c>
      <c r="Y2258" s="7">
        <f t="shared" si="323"/>
        <v>14</v>
      </c>
    </row>
    <row r="2259" spans="1:25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6">
        <f t="shared" si="315"/>
        <v>636.14</v>
      </c>
      <c r="P2259" s="10">
        <f t="shared" si="316"/>
        <v>94.103550295857985</v>
      </c>
      <c r="Q2259" t="s">
        <v>8334</v>
      </c>
      <c r="R2259" t="s">
        <v>8352</v>
      </c>
      <c r="S2259" s="8">
        <f t="shared" si="317"/>
        <v>42505.936678240745</v>
      </c>
      <c r="T2259" s="8" t="str">
        <f t="shared" si="318"/>
        <v>May</v>
      </c>
      <c r="U2259" s="8" t="str">
        <f t="shared" si="319"/>
        <v>2016</v>
      </c>
      <c r="V2259" s="8">
        <f t="shared" si="320"/>
        <v>42540.958333333328</v>
      </c>
      <c r="W2259" s="8" t="str">
        <f t="shared" si="321"/>
        <v>Jun</v>
      </c>
      <c r="X2259" s="8" t="str">
        <f t="shared" si="322"/>
        <v>2016</v>
      </c>
      <c r="Y2259" s="7">
        <f t="shared" si="323"/>
        <v>4</v>
      </c>
    </row>
    <row r="2260" spans="1:25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6">
        <f t="shared" si="315"/>
        <v>146.5</v>
      </c>
      <c r="P2260" s="10">
        <f t="shared" si="316"/>
        <v>15.721951219512196</v>
      </c>
      <c r="Q2260" t="s">
        <v>8334</v>
      </c>
      <c r="R2260" t="s">
        <v>8352</v>
      </c>
      <c r="S2260" s="8">
        <f t="shared" si="317"/>
        <v>42136.75100694444</v>
      </c>
      <c r="T2260" s="8" t="str">
        <f t="shared" si="318"/>
        <v>May</v>
      </c>
      <c r="U2260" s="8" t="str">
        <f t="shared" si="319"/>
        <v>2015</v>
      </c>
      <c r="V2260" s="8">
        <f t="shared" si="320"/>
        <v>42166.75100694444</v>
      </c>
      <c r="W2260" s="8" t="str">
        <f t="shared" si="321"/>
        <v>Jun</v>
      </c>
      <c r="X2260" s="8" t="str">
        <f t="shared" si="322"/>
        <v>2015</v>
      </c>
      <c r="Y2260" s="7">
        <f t="shared" si="323"/>
        <v>30</v>
      </c>
    </row>
    <row r="2261" spans="1:25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6">
        <f t="shared" si="315"/>
        <v>1867.1</v>
      </c>
      <c r="P2261" s="10">
        <f t="shared" si="316"/>
        <v>90.635922330097088</v>
      </c>
      <c r="Q2261" t="s">
        <v>8334</v>
      </c>
      <c r="R2261" t="s">
        <v>8352</v>
      </c>
      <c r="S2261" s="8">
        <f t="shared" si="317"/>
        <v>42702.804814814815</v>
      </c>
      <c r="T2261" s="8" t="str">
        <f t="shared" si="318"/>
        <v>Nov</v>
      </c>
      <c r="U2261" s="8" t="str">
        <f t="shared" si="319"/>
        <v>2016</v>
      </c>
      <c r="V2261" s="8">
        <f t="shared" si="320"/>
        <v>42712.804814814815</v>
      </c>
      <c r="W2261" s="8" t="str">
        <f t="shared" si="321"/>
        <v>Dec</v>
      </c>
      <c r="X2261" s="8" t="str">
        <f t="shared" si="322"/>
        <v>2016</v>
      </c>
      <c r="Y2261" s="7">
        <f t="shared" si="323"/>
        <v>10</v>
      </c>
    </row>
    <row r="2262" spans="1:25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6">
        <f t="shared" si="315"/>
        <v>326.92</v>
      </c>
      <c r="P2262" s="10">
        <f t="shared" si="316"/>
        <v>97.297619047619051</v>
      </c>
      <c r="Q2262" t="s">
        <v>8334</v>
      </c>
      <c r="R2262" t="s">
        <v>8352</v>
      </c>
      <c r="S2262" s="8">
        <f t="shared" si="317"/>
        <v>41695.016782407409</v>
      </c>
      <c r="T2262" s="8" t="str">
        <f t="shared" si="318"/>
        <v>Feb</v>
      </c>
      <c r="U2262" s="8" t="str">
        <f t="shared" si="319"/>
        <v>2014</v>
      </c>
      <c r="V2262" s="8">
        <f t="shared" si="320"/>
        <v>41724.975115740745</v>
      </c>
      <c r="W2262" s="8" t="str">
        <f t="shared" si="321"/>
        <v>Mar</v>
      </c>
      <c r="X2262" s="8" t="str">
        <f t="shared" si="322"/>
        <v>2014</v>
      </c>
      <c r="Y2262" s="7">
        <f t="shared" si="323"/>
        <v>29</v>
      </c>
    </row>
    <row r="2263" spans="1:25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6">
        <f t="shared" si="315"/>
        <v>779.5</v>
      </c>
      <c r="P2263" s="10">
        <f t="shared" si="316"/>
        <v>37.11904761904762</v>
      </c>
      <c r="Q2263" t="s">
        <v>8334</v>
      </c>
      <c r="R2263" t="s">
        <v>8352</v>
      </c>
      <c r="S2263" s="8">
        <f t="shared" si="317"/>
        <v>42759.724768518514</v>
      </c>
      <c r="T2263" s="8" t="str">
        <f t="shared" si="318"/>
        <v>Jan</v>
      </c>
      <c r="U2263" s="8" t="str">
        <f t="shared" si="319"/>
        <v>2017</v>
      </c>
      <c r="V2263" s="8">
        <f t="shared" si="320"/>
        <v>42780.724768518514</v>
      </c>
      <c r="W2263" s="8" t="str">
        <f t="shared" si="321"/>
        <v>Feb</v>
      </c>
      <c r="X2263" s="8" t="str">
        <f t="shared" si="322"/>
        <v>2017</v>
      </c>
      <c r="Y2263" s="7">
        <f t="shared" si="323"/>
        <v>21</v>
      </c>
    </row>
    <row r="2264" spans="1:25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6">
        <f t="shared" si="315"/>
        <v>154.15151515151516</v>
      </c>
      <c r="P2264" s="10">
        <f t="shared" si="316"/>
        <v>28.104972375690608</v>
      </c>
      <c r="Q2264" t="s">
        <v>8334</v>
      </c>
      <c r="R2264" t="s">
        <v>8352</v>
      </c>
      <c r="S2264" s="8">
        <f t="shared" si="317"/>
        <v>41926.585162037038</v>
      </c>
      <c r="T2264" s="8" t="str">
        <f t="shared" si="318"/>
        <v>Oct</v>
      </c>
      <c r="U2264" s="8" t="str">
        <f t="shared" si="319"/>
        <v>2014</v>
      </c>
      <c r="V2264" s="8">
        <f t="shared" si="320"/>
        <v>41961</v>
      </c>
      <c r="W2264" s="8" t="str">
        <f t="shared" si="321"/>
        <v>Nov</v>
      </c>
      <c r="X2264" s="8" t="str">
        <f t="shared" si="322"/>
        <v>2014</v>
      </c>
      <c r="Y2264" s="7">
        <f t="shared" si="323"/>
        <v>3</v>
      </c>
    </row>
    <row r="2265" spans="1:25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6">
        <f t="shared" si="315"/>
        <v>115.54666666666667</v>
      </c>
      <c r="P2265" s="10">
        <f t="shared" si="316"/>
        <v>144.43333333333334</v>
      </c>
      <c r="Q2265" t="s">
        <v>8334</v>
      </c>
      <c r="R2265" t="s">
        <v>8352</v>
      </c>
      <c r="S2265" s="8">
        <f t="shared" si="317"/>
        <v>42014.832326388889</v>
      </c>
      <c r="T2265" s="8" t="str">
        <f t="shared" si="318"/>
        <v>Jan</v>
      </c>
      <c r="U2265" s="8" t="str">
        <f t="shared" si="319"/>
        <v>2015</v>
      </c>
      <c r="V2265" s="8">
        <f t="shared" si="320"/>
        <v>42035.832326388889</v>
      </c>
      <c r="W2265" s="8" t="str">
        <f t="shared" si="321"/>
        <v>Jan</v>
      </c>
      <c r="X2265" s="8" t="str">
        <f t="shared" si="322"/>
        <v>2015</v>
      </c>
      <c r="Y2265" s="7">
        <f t="shared" si="323"/>
        <v>21</v>
      </c>
    </row>
    <row r="2266" spans="1:25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6">
        <f t="shared" si="315"/>
        <v>180.03333333333333</v>
      </c>
      <c r="P2266" s="10">
        <f t="shared" si="316"/>
        <v>24.274157303370785</v>
      </c>
      <c r="Q2266" t="s">
        <v>8334</v>
      </c>
      <c r="R2266" t="s">
        <v>8352</v>
      </c>
      <c r="S2266" s="8">
        <f t="shared" si="317"/>
        <v>42496.582337962958</v>
      </c>
      <c r="T2266" s="8" t="str">
        <f t="shared" si="318"/>
        <v>May</v>
      </c>
      <c r="U2266" s="8" t="str">
        <f t="shared" si="319"/>
        <v>2016</v>
      </c>
      <c r="V2266" s="8">
        <f t="shared" si="320"/>
        <v>42513.125</v>
      </c>
      <c r="W2266" s="8" t="str">
        <f t="shared" si="321"/>
        <v>May</v>
      </c>
      <c r="X2266" s="8" t="str">
        <f t="shared" si="322"/>
        <v>2016</v>
      </c>
      <c r="Y2266" s="7">
        <f t="shared" si="323"/>
        <v>16</v>
      </c>
    </row>
    <row r="2267" spans="1:25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6">
        <f t="shared" si="315"/>
        <v>298.5</v>
      </c>
      <c r="P2267" s="10">
        <f t="shared" si="316"/>
        <v>35.117647058823529</v>
      </c>
      <c r="Q2267" t="s">
        <v>8334</v>
      </c>
      <c r="R2267" t="s">
        <v>8352</v>
      </c>
      <c r="S2267" s="8">
        <f t="shared" si="317"/>
        <v>42689.853090277778</v>
      </c>
      <c r="T2267" s="8" t="str">
        <f t="shared" si="318"/>
        <v>Nov</v>
      </c>
      <c r="U2267" s="8" t="str">
        <f t="shared" si="319"/>
        <v>2016</v>
      </c>
      <c r="V2267" s="8">
        <f t="shared" si="320"/>
        <v>42696.853090277778</v>
      </c>
      <c r="W2267" s="8" t="str">
        <f t="shared" si="321"/>
        <v>Nov</v>
      </c>
      <c r="X2267" s="8" t="str">
        <f t="shared" si="322"/>
        <v>2016</v>
      </c>
      <c r="Y2267" s="7">
        <f t="shared" si="323"/>
        <v>7</v>
      </c>
    </row>
    <row r="2268" spans="1:25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6">
        <f t="shared" si="315"/>
        <v>320.26666666666665</v>
      </c>
      <c r="P2268" s="10">
        <f t="shared" si="316"/>
        <v>24.762886597938145</v>
      </c>
      <c r="Q2268" t="s">
        <v>8334</v>
      </c>
      <c r="R2268" t="s">
        <v>8352</v>
      </c>
      <c r="S2268" s="8">
        <f t="shared" si="317"/>
        <v>42469.874907407408</v>
      </c>
      <c r="T2268" s="8" t="str">
        <f t="shared" si="318"/>
        <v>Apr</v>
      </c>
      <c r="U2268" s="8" t="str">
        <f t="shared" si="319"/>
        <v>2016</v>
      </c>
      <c r="V2268" s="8">
        <f t="shared" si="320"/>
        <v>42487.083333333328</v>
      </c>
      <c r="W2268" s="8" t="str">
        <f t="shared" si="321"/>
        <v>Apr</v>
      </c>
      <c r="X2268" s="8" t="str">
        <f t="shared" si="322"/>
        <v>2016</v>
      </c>
      <c r="Y2268" s="7">
        <f t="shared" si="323"/>
        <v>17</v>
      </c>
    </row>
    <row r="2269" spans="1:25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6">
        <f t="shared" si="315"/>
        <v>380.52499999999998</v>
      </c>
      <c r="P2269" s="10">
        <f t="shared" si="316"/>
        <v>188.37871287128712</v>
      </c>
      <c r="Q2269" t="s">
        <v>8334</v>
      </c>
      <c r="R2269" t="s">
        <v>8352</v>
      </c>
      <c r="S2269" s="8">
        <f t="shared" si="317"/>
        <v>41968.829826388886</v>
      </c>
      <c r="T2269" s="8" t="str">
        <f t="shared" si="318"/>
        <v>Nov</v>
      </c>
      <c r="U2269" s="8" t="str">
        <f t="shared" si="319"/>
        <v>2014</v>
      </c>
      <c r="V2269" s="8">
        <f t="shared" si="320"/>
        <v>41994.041666666672</v>
      </c>
      <c r="W2269" s="8" t="str">
        <f t="shared" si="321"/>
        <v>Dec</v>
      </c>
      <c r="X2269" s="8" t="str">
        <f t="shared" si="322"/>
        <v>2014</v>
      </c>
      <c r="Y2269" s="7">
        <f t="shared" si="323"/>
        <v>25</v>
      </c>
    </row>
    <row r="2270" spans="1:25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6">
        <f t="shared" si="315"/>
        <v>102.60000000000001</v>
      </c>
      <c r="P2270" s="10">
        <f t="shared" si="316"/>
        <v>148.08247422680412</v>
      </c>
      <c r="Q2270" t="s">
        <v>8334</v>
      </c>
      <c r="R2270" t="s">
        <v>8352</v>
      </c>
      <c r="S2270" s="8">
        <f t="shared" si="317"/>
        <v>42776.082349537035</v>
      </c>
      <c r="T2270" s="8" t="str">
        <f t="shared" si="318"/>
        <v>Feb</v>
      </c>
      <c r="U2270" s="8" t="str">
        <f t="shared" si="319"/>
        <v>2017</v>
      </c>
      <c r="V2270" s="8">
        <f t="shared" si="320"/>
        <v>42806.082349537035</v>
      </c>
      <c r="W2270" s="8" t="str">
        <f t="shared" si="321"/>
        <v>Mar</v>
      </c>
      <c r="X2270" s="8" t="str">
        <f t="shared" si="322"/>
        <v>2017</v>
      </c>
      <c r="Y2270" s="7">
        <f t="shared" si="323"/>
        <v>30</v>
      </c>
    </row>
    <row r="2271" spans="1:25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6">
        <f t="shared" si="315"/>
        <v>1801.64</v>
      </c>
      <c r="P2271" s="10">
        <f t="shared" si="316"/>
        <v>49.934589800443462</v>
      </c>
      <c r="Q2271" t="s">
        <v>8334</v>
      </c>
      <c r="R2271" t="s">
        <v>8352</v>
      </c>
      <c r="S2271" s="8">
        <f t="shared" si="317"/>
        <v>42776.704432870371</v>
      </c>
      <c r="T2271" s="8" t="str">
        <f t="shared" si="318"/>
        <v>Feb</v>
      </c>
      <c r="U2271" s="8" t="str">
        <f t="shared" si="319"/>
        <v>2017</v>
      </c>
      <c r="V2271" s="8">
        <f t="shared" si="320"/>
        <v>42801.208333333328</v>
      </c>
      <c r="W2271" s="8" t="str">
        <f t="shared" si="321"/>
        <v>Mar</v>
      </c>
      <c r="X2271" s="8" t="str">
        <f t="shared" si="322"/>
        <v>2017</v>
      </c>
      <c r="Y2271" s="7">
        <f t="shared" si="323"/>
        <v>24</v>
      </c>
    </row>
    <row r="2272" spans="1:25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6">
        <f t="shared" si="315"/>
        <v>720.24800000000005</v>
      </c>
      <c r="P2272" s="10">
        <f t="shared" si="316"/>
        <v>107.82155688622754</v>
      </c>
      <c r="Q2272" t="s">
        <v>8334</v>
      </c>
      <c r="R2272" t="s">
        <v>8352</v>
      </c>
      <c r="S2272" s="8">
        <f t="shared" si="317"/>
        <v>42725.869363425925</v>
      </c>
      <c r="T2272" s="8" t="str">
        <f t="shared" si="318"/>
        <v>Dec</v>
      </c>
      <c r="U2272" s="8" t="str">
        <f t="shared" si="319"/>
        <v>2016</v>
      </c>
      <c r="V2272" s="8">
        <f t="shared" si="320"/>
        <v>42745.915972222225</v>
      </c>
      <c r="W2272" s="8" t="str">
        <f t="shared" si="321"/>
        <v>Jan</v>
      </c>
      <c r="X2272" s="8" t="str">
        <f t="shared" si="322"/>
        <v>2017</v>
      </c>
      <c r="Y2272" s="7">
        <f t="shared" si="323"/>
        <v>20</v>
      </c>
    </row>
    <row r="2273" spans="1:25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6">
        <f t="shared" si="315"/>
        <v>283.09000000000003</v>
      </c>
      <c r="P2273" s="10">
        <f t="shared" si="316"/>
        <v>42.63403614457831</v>
      </c>
      <c r="Q2273" t="s">
        <v>8334</v>
      </c>
      <c r="R2273" t="s">
        <v>8352</v>
      </c>
      <c r="S2273" s="8">
        <f t="shared" si="317"/>
        <v>42684.000046296293</v>
      </c>
      <c r="T2273" s="8" t="str">
        <f t="shared" si="318"/>
        <v>Nov</v>
      </c>
      <c r="U2273" s="8" t="str">
        <f t="shared" si="319"/>
        <v>2016</v>
      </c>
      <c r="V2273" s="8">
        <f t="shared" si="320"/>
        <v>42714.000046296293</v>
      </c>
      <c r="W2273" s="8" t="str">
        <f t="shared" si="321"/>
        <v>Dec</v>
      </c>
      <c r="X2273" s="8" t="str">
        <f t="shared" si="322"/>
        <v>2016</v>
      </c>
      <c r="Y2273" s="7">
        <f t="shared" si="323"/>
        <v>30</v>
      </c>
    </row>
    <row r="2274" spans="1:25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6">
        <f t="shared" si="315"/>
        <v>1356.6000000000001</v>
      </c>
      <c r="P2274" s="10">
        <f t="shared" si="316"/>
        <v>14.370762711864407</v>
      </c>
      <c r="Q2274" t="s">
        <v>8334</v>
      </c>
      <c r="R2274" t="s">
        <v>8352</v>
      </c>
      <c r="S2274" s="8">
        <f t="shared" si="317"/>
        <v>42315.699490740735</v>
      </c>
      <c r="T2274" s="8" t="str">
        <f t="shared" si="318"/>
        <v>Nov</v>
      </c>
      <c r="U2274" s="8" t="str">
        <f t="shared" si="319"/>
        <v>2015</v>
      </c>
      <c r="V2274" s="8">
        <f t="shared" si="320"/>
        <v>42345.699490740735</v>
      </c>
      <c r="W2274" s="8" t="str">
        <f t="shared" si="321"/>
        <v>Dec</v>
      </c>
      <c r="X2274" s="8" t="str">
        <f t="shared" si="322"/>
        <v>2015</v>
      </c>
      <c r="Y2274" s="7">
        <f t="shared" si="323"/>
        <v>30</v>
      </c>
    </row>
    <row r="2275" spans="1:25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6">
        <f t="shared" si="315"/>
        <v>220.35999999999999</v>
      </c>
      <c r="P2275" s="10">
        <f t="shared" si="316"/>
        <v>37.476190476190474</v>
      </c>
      <c r="Q2275" t="s">
        <v>8334</v>
      </c>
      <c r="R2275" t="s">
        <v>8352</v>
      </c>
      <c r="S2275" s="8">
        <f t="shared" si="317"/>
        <v>42781.549097222218</v>
      </c>
      <c r="T2275" s="8" t="str">
        <f t="shared" si="318"/>
        <v>Feb</v>
      </c>
      <c r="U2275" s="8" t="str">
        <f t="shared" si="319"/>
        <v>2017</v>
      </c>
      <c r="V2275" s="8">
        <f t="shared" si="320"/>
        <v>42806.507430555561</v>
      </c>
      <c r="W2275" s="8" t="str">
        <f t="shared" si="321"/>
        <v>Mar</v>
      </c>
      <c r="X2275" s="8" t="str">
        <f t="shared" si="322"/>
        <v>2017</v>
      </c>
      <c r="Y2275" s="7">
        <f t="shared" si="323"/>
        <v>24</v>
      </c>
    </row>
    <row r="2276" spans="1:25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6">
        <f t="shared" si="315"/>
        <v>119.6</v>
      </c>
      <c r="P2276" s="10">
        <f t="shared" si="316"/>
        <v>30.202020202020201</v>
      </c>
      <c r="Q2276" t="s">
        <v>8334</v>
      </c>
      <c r="R2276" t="s">
        <v>8352</v>
      </c>
      <c r="S2276" s="8">
        <f t="shared" si="317"/>
        <v>41663.500659722224</v>
      </c>
      <c r="T2276" s="8" t="str">
        <f t="shared" si="318"/>
        <v>Jan</v>
      </c>
      <c r="U2276" s="8" t="str">
        <f t="shared" si="319"/>
        <v>2014</v>
      </c>
      <c r="V2276" s="8">
        <f t="shared" si="320"/>
        <v>41693.500659722224</v>
      </c>
      <c r="W2276" s="8" t="str">
        <f t="shared" si="321"/>
        <v>Feb</v>
      </c>
      <c r="X2276" s="8" t="str">
        <f t="shared" si="322"/>
        <v>2014</v>
      </c>
      <c r="Y2276" s="7">
        <f t="shared" si="323"/>
        <v>30</v>
      </c>
    </row>
    <row r="2277" spans="1:25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6">
        <f t="shared" si="315"/>
        <v>407.76923076923077</v>
      </c>
      <c r="P2277" s="10">
        <f t="shared" si="316"/>
        <v>33.550632911392405</v>
      </c>
      <c r="Q2277" t="s">
        <v>8334</v>
      </c>
      <c r="R2277" t="s">
        <v>8352</v>
      </c>
      <c r="S2277" s="8">
        <f t="shared" si="317"/>
        <v>41965.616655092599</v>
      </c>
      <c r="T2277" s="8" t="str">
        <f t="shared" si="318"/>
        <v>Nov</v>
      </c>
      <c r="U2277" s="8" t="str">
        <f t="shared" si="319"/>
        <v>2014</v>
      </c>
      <c r="V2277" s="8">
        <f t="shared" si="320"/>
        <v>41995.616655092599</v>
      </c>
      <c r="W2277" s="8" t="str">
        <f t="shared" si="321"/>
        <v>Dec</v>
      </c>
      <c r="X2277" s="8" t="str">
        <f t="shared" si="322"/>
        <v>2014</v>
      </c>
      <c r="Y2277" s="7">
        <f t="shared" si="323"/>
        <v>30</v>
      </c>
    </row>
    <row r="2278" spans="1:25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6">
        <f t="shared" si="315"/>
        <v>105.81826105905425</v>
      </c>
      <c r="P2278" s="10">
        <f t="shared" si="316"/>
        <v>64.74666666666667</v>
      </c>
      <c r="Q2278" t="s">
        <v>8334</v>
      </c>
      <c r="R2278" t="s">
        <v>8352</v>
      </c>
      <c r="S2278" s="8">
        <f t="shared" si="317"/>
        <v>41614.651493055557</v>
      </c>
      <c r="T2278" s="8" t="str">
        <f t="shared" si="318"/>
        <v>Dec</v>
      </c>
      <c r="U2278" s="8" t="str">
        <f t="shared" si="319"/>
        <v>2013</v>
      </c>
      <c r="V2278" s="8">
        <f t="shared" si="320"/>
        <v>41644.651493055557</v>
      </c>
      <c r="W2278" s="8" t="str">
        <f t="shared" si="321"/>
        <v>Jan</v>
      </c>
      <c r="X2278" s="8" t="str">
        <f t="shared" si="322"/>
        <v>2014</v>
      </c>
      <c r="Y2278" s="7">
        <f t="shared" si="323"/>
        <v>30</v>
      </c>
    </row>
    <row r="2279" spans="1:25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6">
        <f t="shared" si="315"/>
        <v>141.08235294117648</v>
      </c>
      <c r="P2279" s="10">
        <f t="shared" si="316"/>
        <v>57.932367149758456</v>
      </c>
      <c r="Q2279" t="s">
        <v>8334</v>
      </c>
      <c r="R2279" t="s">
        <v>8352</v>
      </c>
      <c r="S2279" s="8">
        <f t="shared" si="317"/>
        <v>40936.678506944445</v>
      </c>
      <c r="T2279" s="8" t="str">
        <f t="shared" si="318"/>
        <v>Jan</v>
      </c>
      <c r="U2279" s="8" t="str">
        <f t="shared" si="319"/>
        <v>2012</v>
      </c>
      <c r="V2279" s="8">
        <f t="shared" si="320"/>
        <v>40966.678506944445</v>
      </c>
      <c r="W2279" s="8" t="str">
        <f t="shared" si="321"/>
        <v>Feb</v>
      </c>
      <c r="X2279" s="8" t="str">
        <f t="shared" si="322"/>
        <v>2012</v>
      </c>
      <c r="Y2279" s="7">
        <f t="shared" si="323"/>
        <v>30</v>
      </c>
    </row>
    <row r="2280" spans="1:25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6">
        <f t="shared" si="315"/>
        <v>270.7</v>
      </c>
      <c r="P2280" s="10">
        <f t="shared" si="316"/>
        <v>53.078431372549019</v>
      </c>
      <c r="Q2280" t="s">
        <v>8334</v>
      </c>
      <c r="R2280" t="s">
        <v>8352</v>
      </c>
      <c r="S2280" s="8">
        <f t="shared" si="317"/>
        <v>42338.709108796291</v>
      </c>
      <c r="T2280" s="8" t="str">
        <f t="shared" si="318"/>
        <v>Nov</v>
      </c>
      <c r="U2280" s="8" t="str">
        <f t="shared" si="319"/>
        <v>2015</v>
      </c>
      <c r="V2280" s="8">
        <f t="shared" si="320"/>
        <v>42372.957638888889</v>
      </c>
      <c r="W2280" s="8" t="str">
        <f t="shared" si="321"/>
        <v>Jan</v>
      </c>
      <c r="X2280" s="8" t="str">
        <f t="shared" si="322"/>
        <v>2016</v>
      </c>
      <c r="Y2280" s="7">
        <f t="shared" si="323"/>
        <v>3</v>
      </c>
    </row>
    <row r="2281" spans="1:25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6">
        <f t="shared" si="315"/>
        <v>153.80000000000001</v>
      </c>
      <c r="P2281" s="10">
        <f t="shared" si="316"/>
        <v>48.0625</v>
      </c>
      <c r="Q2281" t="s">
        <v>8334</v>
      </c>
      <c r="R2281" t="s">
        <v>8352</v>
      </c>
      <c r="S2281" s="8">
        <f t="shared" si="317"/>
        <v>42020.806701388887</v>
      </c>
      <c r="T2281" s="8" t="str">
        <f t="shared" si="318"/>
        <v>Jan</v>
      </c>
      <c r="U2281" s="8" t="str">
        <f t="shared" si="319"/>
        <v>2015</v>
      </c>
      <c r="V2281" s="8">
        <f t="shared" si="320"/>
        <v>42039.166666666672</v>
      </c>
      <c r="W2281" s="8" t="str">
        <f t="shared" si="321"/>
        <v>Feb</v>
      </c>
      <c r="X2281" s="8" t="str">
        <f t="shared" si="322"/>
        <v>2015</v>
      </c>
      <c r="Y2281" s="7">
        <f t="shared" si="323"/>
        <v>18</v>
      </c>
    </row>
    <row r="2282" spans="1:25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6">
        <f t="shared" si="315"/>
        <v>403.57653061224488</v>
      </c>
      <c r="P2282" s="10">
        <f t="shared" si="316"/>
        <v>82.396874999999994</v>
      </c>
      <c r="Q2282" t="s">
        <v>8334</v>
      </c>
      <c r="R2282" t="s">
        <v>8352</v>
      </c>
      <c r="S2282" s="8">
        <f t="shared" si="317"/>
        <v>42234.624895833331</v>
      </c>
      <c r="T2282" s="8" t="str">
        <f t="shared" si="318"/>
        <v>Aug</v>
      </c>
      <c r="U2282" s="8" t="str">
        <f t="shared" si="319"/>
        <v>2015</v>
      </c>
      <c r="V2282" s="8">
        <f t="shared" si="320"/>
        <v>42264.624895833331</v>
      </c>
      <c r="W2282" s="8" t="str">
        <f t="shared" si="321"/>
        <v>Sep</v>
      </c>
      <c r="X2282" s="8" t="str">
        <f t="shared" si="322"/>
        <v>2015</v>
      </c>
      <c r="Y2282" s="7">
        <f t="shared" si="323"/>
        <v>30</v>
      </c>
    </row>
    <row r="2283" spans="1:25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6">
        <f t="shared" si="315"/>
        <v>185</v>
      </c>
      <c r="P2283" s="10">
        <f t="shared" si="316"/>
        <v>50.454545454545453</v>
      </c>
      <c r="Q2283" t="s">
        <v>8326</v>
      </c>
      <c r="R2283" t="s">
        <v>8327</v>
      </c>
      <c r="S2283" s="8">
        <f t="shared" si="317"/>
        <v>40687.285844907405</v>
      </c>
      <c r="T2283" s="8" t="str">
        <f t="shared" si="318"/>
        <v>May</v>
      </c>
      <c r="U2283" s="8" t="str">
        <f t="shared" si="319"/>
        <v>2011</v>
      </c>
      <c r="V2283" s="8">
        <f t="shared" si="320"/>
        <v>40749.284722222219</v>
      </c>
      <c r="W2283" s="8" t="str">
        <f t="shared" si="321"/>
        <v>Jul</v>
      </c>
      <c r="X2283" s="8" t="str">
        <f t="shared" si="322"/>
        <v>2011</v>
      </c>
      <c r="Y2283" s="7">
        <f t="shared" si="323"/>
        <v>1</v>
      </c>
    </row>
    <row r="2284" spans="1:25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6">
        <f t="shared" si="315"/>
        <v>185.33333333333331</v>
      </c>
      <c r="P2284" s="10">
        <f t="shared" si="316"/>
        <v>115.83333333333333</v>
      </c>
      <c r="Q2284" t="s">
        <v>8326</v>
      </c>
      <c r="R2284" t="s">
        <v>8327</v>
      </c>
      <c r="S2284" s="8">
        <f t="shared" si="317"/>
        <v>42323.17460648148</v>
      </c>
      <c r="T2284" s="8" t="str">
        <f t="shared" si="318"/>
        <v>Nov</v>
      </c>
      <c r="U2284" s="8" t="str">
        <f t="shared" si="319"/>
        <v>2015</v>
      </c>
      <c r="V2284" s="8">
        <f t="shared" si="320"/>
        <v>42383.17460648148</v>
      </c>
      <c r="W2284" s="8" t="str">
        <f t="shared" si="321"/>
        <v>Jan</v>
      </c>
      <c r="X2284" s="8" t="str">
        <f t="shared" si="322"/>
        <v>2016</v>
      </c>
      <c r="Y2284" s="7">
        <f t="shared" si="323"/>
        <v>29</v>
      </c>
    </row>
    <row r="2285" spans="1:25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6">
        <f t="shared" si="315"/>
        <v>100.85533333333332</v>
      </c>
      <c r="P2285" s="10">
        <f t="shared" si="316"/>
        <v>63.03458333333333</v>
      </c>
      <c r="Q2285" t="s">
        <v>8326</v>
      </c>
      <c r="R2285" t="s">
        <v>8327</v>
      </c>
      <c r="S2285" s="8">
        <f t="shared" si="317"/>
        <v>40978.125046296293</v>
      </c>
      <c r="T2285" s="8" t="str">
        <f t="shared" si="318"/>
        <v>Mar</v>
      </c>
      <c r="U2285" s="8" t="str">
        <f t="shared" si="319"/>
        <v>2012</v>
      </c>
      <c r="V2285" s="8">
        <f t="shared" si="320"/>
        <v>41038.083379629628</v>
      </c>
      <c r="W2285" s="8" t="str">
        <f t="shared" si="321"/>
        <v>May</v>
      </c>
      <c r="X2285" s="8" t="str">
        <f t="shared" si="322"/>
        <v>2012</v>
      </c>
      <c r="Y2285" s="7">
        <f t="shared" si="323"/>
        <v>28</v>
      </c>
    </row>
    <row r="2286" spans="1:25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6">
        <f t="shared" si="315"/>
        <v>106.22116666666668</v>
      </c>
      <c r="P2286" s="10">
        <f t="shared" si="316"/>
        <v>108.02152542372882</v>
      </c>
      <c r="Q2286" t="s">
        <v>8326</v>
      </c>
      <c r="R2286" t="s">
        <v>8327</v>
      </c>
      <c r="S2286" s="8">
        <f t="shared" si="317"/>
        <v>40585.796817129631</v>
      </c>
      <c r="T2286" s="8" t="str">
        <f t="shared" si="318"/>
        <v>Feb</v>
      </c>
      <c r="U2286" s="8" t="str">
        <f t="shared" si="319"/>
        <v>2011</v>
      </c>
      <c r="V2286" s="8">
        <f t="shared" si="320"/>
        <v>40614.166666666664</v>
      </c>
      <c r="W2286" s="8" t="str">
        <f t="shared" si="321"/>
        <v>Mar</v>
      </c>
      <c r="X2286" s="8" t="str">
        <f t="shared" si="322"/>
        <v>2011</v>
      </c>
      <c r="Y2286" s="7">
        <f t="shared" si="323"/>
        <v>28</v>
      </c>
    </row>
    <row r="2287" spans="1:25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6">
        <f t="shared" si="315"/>
        <v>121.36666666666667</v>
      </c>
      <c r="P2287" s="10">
        <f t="shared" si="316"/>
        <v>46.088607594936711</v>
      </c>
      <c r="Q2287" t="s">
        <v>8326</v>
      </c>
      <c r="R2287" t="s">
        <v>8327</v>
      </c>
      <c r="S2287" s="8">
        <f t="shared" si="317"/>
        <v>41059.185682870368</v>
      </c>
      <c r="T2287" s="8" t="str">
        <f t="shared" si="318"/>
        <v>May</v>
      </c>
      <c r="U2287" s="8" t="str">
        <f t="shared" si="319"/>
        <v>2012</v>
      </c>
      <c r="V2287" s="8">
        <f t="shared" si="320"/>
        <v>41089.185682870368</v>
      </c>
      <c r="W2287" s="8" t="str">
        <f t="shared" si="321"/>
        <v>Jun</v>
      </c>
      <c r="X2287" s="8" t="str">
        <f t="shared" si="322"/>
        <v>2012</v>
      </c>
      <c r="Y2287" s="7">
        <f t="shared" si="323"/>
        <v>30</v>
      </c>
    </row>
    <row r="2288" spans="1:25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6">
        <f t="shared" si="315"/>
        <v>100.06666666666666</v>
      </c>
      <c r="P2288" s="10">
        <f t="shared" si="316"/>
        <v>107.21428571428571</v>
      </c>
      <c r="Q2288" t="s">
        <v>8326</v>
      </c>
      <c r="R2288" t="s">
        <v>8327</v>
      </c>
      <c r="S2288" s="8">
        <f t="shared" si="317"/>
        <v>41494.963587962964</v>
      </c>
      <c r="T2288" s="8" t="str">
        <f t="shared" si="318"/>
        <v>Aug</v>
      </c>
      <c r="U2288" s="8" t="str">
        <f t="shared" si="319"/>
        <v>2013</v>
      </c>
      <c r="V2288" s="8">
        <f t="shared" si="320"/>
        <v>41523.165972222225</v>
      </c>
      <c r="W2288" s="8" t="str">
        <f t="shared" si="321"/>
        <v>Sep</v>
      </c>
      <c r="X2288" s="8" t="str">
        <f t="shared" si="322"/>
        <v>2013</v>
      </c>
      <c r="Y2288" s="7">
        <f t="shared" si="323"/>
        <v>28</v>
      </c>
    </row>
    <row r="2289" spans="1:25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6">
        <f t="shared" si="315"/>
        <v>119.97755555555555</v>
      </c>
      <c r="P2289" s="10">
        <f t="shared" si="316"/>
        <v>50.9338679245283</v>
      </c>
      <c r="Q2289" t="s">
        <v>8326</v>
      </c>
      <c r="R2289" t="s">
        <v>8327</v>
      </c>
      <c r="S2289" s="8">
        <f t="shared" si="317"/>
        <v>41792.667361111111</v>
      </c>
      <c r="T2289" s="8" t="str">
        <f t="shared" si="318"/>
        <v>Jun</v>
      </c>
      <c r="U2289" s="8" t="str">
        <f t="shared" si="319"/>
        <v>2014</v>
      </c>
      <c r="V2289" s="8">
        <f t="shared" si="320"/>
        <v>41813.667361111111</v>
      </c>
      <c r="W2289" s="8" t="str">
        <f t="shared" si="321"/>
        <v>Jun</v>
      </c>
      <c r="X2289" s="8" t="str">
        <f t="shared" si="322"/>
        <v>2014</v>
      </c>
      <c r="Y2289" s="7">
        <f t="shared" si="323"/>
        <v>21</v>
      </c>
    </row>
    <row r="2290" spans="1:25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6">
        <f t="shared" si="315"/>
        <v>100.1</v>
      </c>
      <c r="P2290" s="10">
        <f t="shared" si="316"/>
        <v>40.04</v>
      </c>
      <c r="Q2290" t="s">
        <v>8326</v>
      </c>
      <c r="R2290" t="s">
        <v>8327</v>
      </c>
      <c r="S2290" s="8">
        <f t="shared" si="317"/>
        <v>41067.827418981484</v>
      </c>
      <c r="T2290" s="8" t="str">
        <f t="shared" si="318"/>
        <v>Jun</v>
      </c>
      <c r="U2290" s="8" t="str">
        <f t="shared" si="319"/>
        <v>2012</v>
      </c>
      <c r="V2290" s="8">
        <f t="shared" si="320"/>
        <v>41086.75</v>
      </c>
      <c r="W2290" s="8" t="str">
        <f t="shared" si="321"/>
        <v>Jun</v>
      </c>
      <c r="X2290" s="8" t="str">
        <f t="shared" si="322"/>
        <v>2012</v>
      </c>
      <c r="Y2290" s="7">
        <f t="shared" si="323"/>
        <v>18</v>
      </c>
    </row>
    <row r="2291" spans="1:25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6">
        <f t="shared" si="315"/>
        <v>107.4</v>
      </c>
      <c r="P2291" s="10">
        <f t="shared" si="316"/>
        <v>64.44</v>
      </c>
      <c r="Q2291" t="s">
        <v>8326</v>
      </c>
      <c r="R2291" t="s">
        <v>8327</v>
      </c>
      <c r="S2291" s="8">
        <f t="shared" si="317"/>
        <v>41571.998379629629</v>
      </c>
      <c r="T2291" s="8" t="str">
        <f t="shared" si="318"/>
        <v>Oct</v>
      </c>
      <c r="U2291" s="8" t="str">
        <f t="shared" si="319"/>
        <v>2013</v>
      </c>
      <c r="V2291" s="8">
        <f t="shared" si="320"/>
        <v>41614.973611111112</v>
      </c>
      <c r="W2291" s="8" t="str">
        <f t="shared" si="321"/>
        <v>Dec</v>
      </c>
      <c r="X2291" s="8" t="str">
        <f t="shared" si="322"/>
        <v>2013</v>
      </c>
      <c r="Y2291" s="7">
        <f t="shared" si="323"/>
        <v>11</v>
      </c>
    </row>
    <row r="2292" spans="1:25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6">
        <f t="shared" si="315"/>
        <v>104.06666666666666</v>
      </c>
      <c r="P2292" s="10">
        <f t="shared" si="316"/>
        <v>53.827586206896555</v>
      </c>
      <c r="Q2292" t="s">
        <v>8326</v>
      </c>
      <c r="R2292" t="s">
        <v>8327</v>
      </c>
      <c r="S2292" s="8">
        <f t="shared" si="317"/>
        <v>40070.253819444442</v>
      </c>
      <c r="T2292" s="8" t="str">
        <f t="shared" si="318"/>
        <v>Sep</v>
      </c>
      <c r="U2292" s="8" t="str">
        <f t="shared" si="319"/>
        <v>2009</v>
      </c>
      <c r="V2292" s="8">
        <f t="shared" si="320"/>
        <v>40148.708333333336</v>
      </c>
      <c r="W2292" s="8" t="str">
        <f t="shared" si="321"/>
        <v>Dec</v>
      </c>
      <c r="X2292" s="8" t="str">
        <f t="shared" si="322"/>
        <v>2009</v>
      </c>
      <c r="Y2292" s="7">
        <f t="shared" si="323"/>
        <v>18</v>
      </c>
    </row>
    <row r="2293" spans="1:25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6">
        <f t="shared" si="315"/>
        <v>172.8</v>
      </c>
      <c r="P2293" s="10">
        <f t="shared" si="316"/>
        <v>100.46511627906976</v>
      </c>
      <c r="Q2293" t="s">
        <v>8326</v>
      </c>
      <c r="R2293" t="s">
        <v>8327</v>
      </c>
      <c r="S2293" s="8">
        <f t="shared" si="317"/>
        <v>40987.977060185185</v>
      </c>
      <c r="T2293" s="8" t="str">
        <f t="shared" si="318"/>
        <v>Mar</v>
      </c>
      <c r="U2293" s="8" t="str">
        <f t="shared" si="319"/>
        <v>2012</v>
      </c>
      <c r="V2293" s="8">
        <f t="shared" si="320"/>
        <v>41022.166666666664</v>
      </c>
      <c r="W2293" s="8" t="str">
        <f t="shared" si="321"/>
        <v>Apr</v>
      </c>
      <c r="X2293" s="8" t="str">
        <f t="shared" si="322"/>
        <v>2012</v>
      </c>
      <c r="Y2293" s="7">
        <f t="shared" si="323"/>
        <v>3</v>
      </c>
    </row>
    <row r="2294" spans="1:25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6">
        <f t="shared" si="315"/>
        <v>107.2505</v>
      </c>
      <c r="P2294" s="10">
        <f t="shared" si="316"/>
        <v>46.630652173913049</v>
      </c>
      <c r="Q2294" t="s">
        <v>8326</v>
      </c>
      <c r="R2294" t="s">
        <v>8327</v>
      </c>
      <c r="S2294" s="8">
        <f t="shared" si="317"/>
        <v>40987.697638888887</v>
      </c>
      <c r="T2294" s="8" t="str">
        <f t="shared" si="318"/>
        <v>Mar</v>
      </c>
      <c r="U2294" s="8" t="str">
        <f t="shared" si="319"/>
        <v>2012</v>
      </c>
      <c r="V2294" s="8">
        <f t="shared" si="320"/>
        <v>41017.697638888887</v>
      </c>
      <c r="W2294" s="8" t="str">
        <f t="shared" si="321"/>
        <v>Apr</v>
      </c>
      <c r="X2294" s="8" t="str">
        <f t="shared" si="322"/>
        <v>2012</v>
      </c>
      <c r="Y2294" s="7">
        <f t="shared" si="323"/>
        <v>30</v>
      </c>
    </row>
    <row r="2295" spans="1:25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6">
        <f t="shared" si="315"/>
        <v>108.23529411764706</v>
      </c>
      <c r="P2295" s="10">
        <f t="shared" si="316"/>
        <v>34.074074074074076</v>
      </c>
      <c r="Q2295" t="s">
        <v>8326</v>
      </c>
      <c r="R2295" t="s">
        <v>8327</v>
      </c>
      <c r="S2295" s="8">
        <f t="shared" si="317"/>
        <v>41151.708321759259</v>
      </c>
      <c r="T2295" s="8" t="str">
        <f t="shared" si="318"/>
        <v>Aug</v>
      </c>
      <c r="U2295" s="8" t="str">
        <f t="shared" si="319"/>
        <v>2012</v>
      </c>
      <c r="V2295" s="8">
        <f t="shared" si="320"/>
        <v>41177.165972222225</v>
      </c>
      <c r="W2295" s="8" t="str">
        <f t="shared" si="321"/>
        <v>Sep</v>
      </c>
      <c r="X2295" s="8" t="str">
        <f t="shared" si="322"/>
        <v>2012</v>
      </c>
      <c r="Y2295" s="7">
        <f t="shared" si="323"/>
        <v>25</v>
      </c>
    </row>
    <row r="2296" spans="1:25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6">
        <f t="shared" si="315"/>
        <v>146.08079999999998</v>
      </c>
      <c r="P2296" s="10">
        <f t="shared" si="316"/>
        <v>65.214642857142863</v>
      </c>
      <c r="Q2296" t="s">
        <v>8326</v>
      </c>
      <c r="R2296" t="s">
        <v>8327</v>
      </c>
      <c r="S2296" s="8">
        <f t="shared" si="317"/>
        <v>41264.72314814815</v>
      </c>
      <c r="T2296" s="8" t="str">
        <f t="shared" si="318"/>
        <v>Dec</v>
      </c>
      <c r="U2296" s="8" t="str">
        <f t="shared" si="319"/>
        <v>2012</v>
      </c>
      <c r="V2296" s="8">
        <f t="shared" si="320"/>
        <v>41294.72314814815</v>
      </c>
      <c r="W2296" s="8" t="str">
        <f t="shared" si="321"/>
        <v>Jan</v>
      </c>
      <c r="X2296" s="8" t="str">
        <f t="shared" si="322"/>
        <v>2013</v>
      </c>
      <c r="Y2296" s="7">
        <f t="shared" si="323"/>
        <v>30</v>
      </c>
    </row>
    <row r="2297" spans="1:25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6">
        <f t="shared" si="315"/>
        <v>125.25</v>
      </c>
      <c r="P2297" s="10">
        <f t="shared" si="316"/>
        <v>44.205882352941174</v>
      </c>
      <c r="Q2297" t="s">
        <v>8326</v>
      </c>
      <c r="R2297" t="s">
        <v>8327</v>
      </c>
      <c r="S2297" s="8">
        <f t="shared" si="317"/>
        <v>41270.954351851848</v>
      </c>
      <c r="T2297" s="8" t="str">
        <f t="shared" si="318"/>
        <v>Dec</v>
      </c>
      <c r="U2297" s="8" t="str">
        <f t="shared" si="319"/>
        <v>2012</v>
      </c>
      <c r="V2297" s="8">
        <f t="shared" si="320"/>
        <v>41300.954351851848</v>
      </c>
      <c r="W2297" s="8" t="str">
        <f t="shared" si="321"/>
        <v>Jan</v>
      </c>
      <c r="X2297" s="8" t="str">
        <f t="shared" si="322"/>
        <v>2013</v>
      </c>
      <c r="Y2297" s="7">
        <f t="shared" si="323"/>
        <v>30</v>
      </c>
    </row>
    <row r="2298" spans="1:25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6">
        <f t="shared" si="315"/>
        <v>149.07142857142856</v>
      </c>
      <c r="P2298" s="10">
        <f t="shared" si="316"/>
        <v>71.965517241379317</v>
      </c>
      <c r="Q2298" t="s">
        <v>8326</v>
      </c>
      <c r="R2298" t="s">
        <v>8327</v>
      </c>
      <c r="S2298" s="8">
        <f t="shared" si="317"/>
        <v>40927.731782407405</v>
      </c>
      <c r="T2298" s="8" t="str">
        <f t="shared" si="318"/>
        <v>Jan</v>
      </c>
      <c r="U2298" s="8" t="str">
        <f t="shared" si="319"/>
        <v>2012</v>
      </c>
      <c r="V2298" s="8">
        <f t="shared" si="320"/>
        <v>40962.731782407405</v>
      </c>
      <c r="W2298" s="8" t="str">
        <f t="shared" si="321"/>
        <v>Feb</v>
      </c>
      <c r="X2298" s="8" t="str">
        <f t="shared" si="322"/>
        <v>2012</v>
      </c>
      <c r="Y2298" s="7">
        <f t="shared" si="323"/>
        <v>4</v>
      </c>
    </row>
    <row r="2299" spans="1:25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6">
        <f t="shared" si="315"/>
        <v>100.6</v>
      </c>
      <c r="P2299" s="10">
        <f t="shared" si="316"/>
        <v>52.94736842105263</v>
      </c>
      <c r="Q2299" t="s">
        <v>8326</v>
      </c>
      <c r="R2299" t="s">
        <v>8327</v>
      </c>
      <c r="S2299" s="8">
        <f t="shared" si="317"/>
        <v>40948.042233796295</v>
      </c>
      <c r="T2299" s="8" t="str">
        <f t="shared" si="318"/>
        <v>Feb</v>
      </c>
      <c r="U2299" s="8" t="str">
        <f t="shared" si="319"/>
        <v>2012</v>
      </c>
      <c r="V2299" s="8">
        <f t="shared" si="320"/>
        <v>40982.165972222225</v>
      </c>
      <c r="W2299" s="8" t="str">
        <f t="shared" si="321"/>
        <v>Mar</v>
      </c>
      <c r="X2299" s="8" t="str">
        <f t="shared" si="322"/>
        <v>2012</v>
      </c>
      <c r="Y2299" s="7">
        <f t="shared" si="323"/>
        <v>3</v>
      </c>
    </row>
    <row r="2300" spans="1:25" ht="3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6">
        <f t="shared" si="315"/>
        <v>105.07333333333332</v>
      </c>
      <c r="P2300" s="10">
        <f t="shared" si="316"/>
        <v>109.45138888888889</v>
      </c>
      <c r="Q2300" t="s">
        <v>8326</v>
      </c>
      <c r="R2300" t="s">
        <v>8327</v>
      </c>
      <c r="S2300" s="8">
        <f t="shared" si="317"/>
        <v>41694.84065972222</v>
      </c>
      <c r="T2300" s="8" t="str">
        <f t="shared" si="318"/>
        <v>Feb</v>
      </c>
      <c r="U2300" s="8" t="str">
        <f t="shared" si="319"/>
        <v>2014</v>
      </c>
      <c r="V2300" s="8">
        <f t="shared" si="320"/>
        <v>41724.798993055556</v>
      </c>
      <c r="W2300" s="8" t="str">
        <f t="shared" si="321"/>
        <v>Mar</v>
      </c>
      <c r="X2300" s="8" t="str">
        <f t="shared" si="322"/>
        <v>2014</v>
      </c>
      <c r="Y2300" s="7">
        <f t="shared" si="323"/>
        <v>29</v>
      </c>
    </row>
    <row r="2301" spans="1:25" ht="3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6">
        <f t="shared" si="315"/>
        <v>350.16666666666663</v>
      </c>
      <c r="P2301" s="10">
        <f t="shared" si="316"/>
        <v>75.035714285714292</v>
      </c>
      <c r="Q2301" t="s">
        <v>8326</v>
      </c>
      <c r="R2301" t="s">
        <v>8327</v>
      </c>
      <c r="S2301" s="8">
        <f t="shared" si="317"/>
        <v>40565.032511574071</v>
      </c>
      <c r="T2301" s="8" t="str">
        <f t="shared" si="318"/>
        <v>Jan</v>
      </c>
      <c r="U2301" s="8" t="str">
        <f t="shared" si="319"/>
        <v>2011</v>
      </c>
      <c r="V2301" s="8">
        <f t="shared" si="320"/>
        <v>40580.032511574071</v>
      </c>
      <c r="W2301" s="8" t="str">
        <f t="shared" si="321"/>
        <v>Feb</v>
      </c>
      <c r="X2301" s="8" t="str">
        <f t="shared" si="322"/>
        <v>2011</v>
      </c>
      <c r="Y2301" s="7">
        <f t="shared" si="323"/>
        <v>15</v>
      </c>
    </row>
    <row r="2302" spans="1:25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6">
        <f t="shared" si="315"/>
        <v>101.25</v>
      </c>
      <c r="P2302" s="10">
        <f t="shared" si="316"/>
        <v>115.71428571428571</v>
      </c>
      <c r="Q2302" t="s">
        <v>8326</v>
      </c>
      <c r="R2302" t="s">
        <v>8327</v>
      </c>
      <c r="S2302" s="8">
        <f t="shared" si="317"/>
        <v>41074.727037037039</v>
      </c>
      <c r="T2302" s="8" t="str">
        <f t="shared" si="318"/>
        <v>Jun</v>
      </c>
      <c r="U2302" s="8" t="str">
        <f t="shared" si="319"/>
        <v>2012</v>
      </c>
      <c r="V2302" s="8">
        <f t="shared" si="320"/>
        <v>41088.727037037039</v>
      </c>
      <c r="W2302" s="8" t="str">
        <f t="shared" si="321"/>
        <v>Jun</v>
      </c>
      <c r="X2302" s="8" t="str">
        <f t="shared" si="322"/>
        <v>2012</v>
      </c>
      <c r="Y2302" s="7">
        <f t="shared" si="323"/>
        <v>14</v>
      </c>
    </row>
    <row r="2303" spans="1:25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6">
        <f t="shared" si="315"/>
        <v>133.6044</v>
      </c>
      <c r="P2303" s="10">
        <f t="shared" si="316"/>
        <v>31.659810426540286</v>
      </c>
      <c r="Q2303" t="s">
        <v>8326</v>
      </c>
      <c r="R2303" t="s">
        <v>8330</v>
      </c>
      <c r="S2303" s="8">
        <f t="shared" si="317"/>
        <v>41416.146944444445</v>
      </c>
      <c r="T2303" s="8" t="str">
        <f t="shared" si="318"/>
        <v>May</v>
      </c>
      <c r="U2303" s="8" t="str">
        <f t="shared" si="319"/>
        <v>2013</v>
      </c>
      <c r="V2303" s="8">
        <f t="shared" si="320"/>
        <v>41446.146944444445</v>
      </c>
      <c r="W2303" s="8" t="str">
        <f t="shared" si="321"/>
        <v>Jun</v>
      </c>
      <c r="X2303" s="8" t="str">
        <f t="shared" si="322"/>
        <v>2013</v>
      </c>
      <c r="Y2303" s="7">
        <f t="shared" si="323"/>
        <v>30</v>
      </c>
    </row>
    <row r="2304" spans="1:25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6">
        <f t="shared" si="315"/>
        <v>170.65217391304347</v>
      </c>
      <c r="P2304" s="10">
        <f t="shared" si="316"/>
        <v>46.176470588235297</v>
      </c>
      <c r="Q2304" t="s">
        <v>8326</v>
      </c>
      <c r="R2304" t="s">
        <v>8330</v>
      </c>
      <c r="S2304" s="8">
        <f t="shared" si="317"/>
        <v>41605.868449074071</v>
      </c>
      <c r="T2304" s="8" t="str">
        <f t="shared" si="318"/>
        <v>Nov</v>
      </c>
      <c r="U2304" s="8" t="str">
        <f t="shared" si="319"/>
        <v>2013</v>
      </c>
      <c r="V2304" s="8">
        <f t="shared" si="320"/>
        <v>41639.291666666664</v>
      </c>
      <c r="W2304" s="8" t="str">
        <f t="shared" si="321"/>
        <v>Dec</v>
      </c>
      <c r="X2304" s="8" t="str">
        <f t="shared" si="322"/>
        <v>2013</v>
      </c>
      <c r="Y2304" s="7">
        <f t="shared" si="323"/>
        <v>2</v>
      </c>
    </row>
    <row r="2305" spans="1:25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6">
        <f t="shared" si="315"/>
        <v>109.35829457364341</v>
      </c>
      <c r="P2305" s="10">
        <f t="shared" si="316"/>
        <v>68.481650485436887</v>
      </c>
      <c r="Q2305" t="s">
        <v>8326</v>
      </c>
      <c r="R2305" t="s">
        <v>8330</v>
      </c>
      <c r="S2305" s="8">
        <f t="shared" si="317"/>
        <v>40850.111064814817</v>
      </c>
      <c r="T2305" s="8" t="str">
        <f t="shared" si="318"/>
        <v>Nov</v>
      </c>
      <c r="U2305" s="8" t="str">
        <f t="shared" si="319"/>
        <v>2011</v>
      </c>
      <c r="V2305" s="8">
        <f t="shared" si="320"/>
        <v>40890.152731481481</v>
      </c>
      <c r="W2305" s="8" t="str">
        <f t="shared" si="321"/>
        <v>Dec</v>
      </c>
      <c r="X2305" s="8" t="str">
        <f t="shared" si="322"/>
        <v>2011</v>
      </c>
      <c r="Y2305" s="7">
        <f t="shared" si="323"/>
        <v>9</v>
      </c>
    </row>
    <row r="2306" spans="1:25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6">
        <f t="shared" si="315"/>
        <v>100.70033333333335</v>
      </c>
      <c r="P2306" s="10">
        <f t="shared" si="316"/>
        <v>53.469203539823013</v>
      </c>
      <c r="Q2306" t="s">
        <v>8326</v>
      </c>
      <c r="R2306" t="s">
        <v>8330</v>
      </c>
      <c r="S2306" s="8">
        <f t="shared" si="317"/>
        <v>40502.815868055557</v>
      </c>
      <c r="T2306" s="8" t="str">
        <f t="shared" si="318"/>
        <v>Nov</v>
      </c>
      <c r="U2306" s="8" t="str">
        <f t="shared" si="319"/>
        <v>2010</v>
      </c>
      <c r="V2306" s="8">
        <f t="shared" si="320"/>
        <v>40544.207638888889</v>
      </c>
      <c r="W2306" s="8" t="str">
        <f t="shared" si="321"/>
        <v>Jan</v>
      </c>
      <c r="X2306" s="8" t="str">
        <f t="shared" si="322"/>
        <v>2011</v>
      </c>
      <c r="Y2306" s="7">
        <f t="shared" si="323"/>
        <v>10</v>
      </c>
    </row>
    <row r="2307" spans="1:25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6">
        <f t="shared" ref="O2307:O2370" si="324">E2307/D2307*100</f>
        <v>101.22777777777779</v>
      </c>
      <c r="P2307" s="10">
        <f t="shared" ref="P2307:P2370" si="325">IFERROR(E2307/L2307,0)</f>
        <v>109.10778443113773</v>
      </c>
      <c r="Q2307" t="s">
        <v>8326</v>
      </c>
      <c r="R2307" t="s">
        <v>8330</v>
      </c>
      <c r="S2307" s="8">
        <f t="shared" ref="S2307:S2370" si="326">(((J2307/60)/60)/24)+DATE(1970,1,1)</f>
        <v>41834.695277777777</v>
      </c>
      <c r="T2307" s="8" t="str">
        <f t="shared" ref="T2307:T2370" si="327">TEXT(S2307,"MMM")</f>
        <v>Jul</v>
      </c>
      <c r="U2307" s="8" t="str">
        <f t="shared" ref="U2307:U2370" si="328">TEXT(S2307,"YYYY")</f>
        <v>2014</v>
      </c>
      <c r="V2307" s="8">
        <f t="shared" ref="V2307:V2370" si="329">(((I2307/60)/60)/24)+DATE(1970,1,1)</f>
        <v>41859.75</v>
      </c>
      <c r="W2307" s="8" t="str">
        <f t="shared" ref="W2307:W2370" si="330">TEXT(V2307,"MMM")</f>
        <v>Aug</v>
      </c>
      <c r="X2307" s="8" t="str">
        <f t="shared" ref="X2307:X2370" si="331">TEXT(V2307,"YYYY")</f>
        <v>2014</v>
      </c>
      <c r="Y2307" s="7">
        <f t="shared" ref="Y2307:Y2370" si="332">DAY(V2307-S2307)</f>
        <v>25</v>
      </c>
    </row>
    <row r="2308" spans="1:25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6">
        <f t="shared" si="324"/>
        <v>106.75857142857143</v>
      </c>
      <c r="P2308" s="10">
        <f t="shared" si="325"/>
        <v>51.185616438356163</v>
      </c>
      <c r="Q2308" t="s">
        <v>8326</v>
      </c>
      <c r="R2308" t="s">
        <v>8330</v>
      </c>
      <c r="S2308" s="8">
        <f t="shared" si="326"/>
        <v>40948.16815972222</v>
      </c>
      <c r="T2308" s="8" t="str">
        <f t="shared" si="327"/>
        <v>Feb</v>
      </c>
      <c r="U2308" s="8" t="str">
        <f t="shared" si="328"/>
        <v>2012</v>
      </c>
      <c r="V2308" s="8">
        <f t="shared" si="329"/>
        <v>40978.16815972222</v>
      </c>
      <c r="W2308" s="8" t="str">
        <f t="shared" si="330"/>
        <v>Mar</v>
      </c>
      <c r="X2308" s="8" t="str">
        <f t="shared" si="331"/>
        <v>2012</v>
      </c>
      <c r="Y2308" s="7">
        <f t="shared" si="332"/>
        <v>30</v>
      </c>
    </row>
    <row r="2309" spans="1:25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6">
        <f t="shared" si="324"/>
        <v>106.65777537961894</v>
      </c>
      <c r="P2309" s="10">
        <f t="shared" si="325"/>
        <v>27.936800000000002</v>
      </c>
      <c r="Q2309" t="s">
        <v>8326</v>
      </c>
      <c r="R2309" t="s">
        <v>8330</v>
      </c>
      <c r="S2309" s="8">
        <f t="shared" si="326"/>
        <v>41004.802465277775</v>
      </c>
      <c r="T2309" s="8" t="str">
        <f t="shared" si="327"/>
        <v>Apr</v>
      </c>
      <c r="U2309" s="8" t="str">
        <f t="shared" si="328"/>
        <v>2012</v>
      </c>
      <c r="V2309" s="8">
        <f t="shared" si="329"/>
        <v>41034.802407407406</v>
      </c>
      <c r="W2309" s="8" t="str">
        <f t="shared" si="330"/>
        <v>May</v>
      </c>
      <c r="X2309" s="8" t="str">
        <f t="shared" si="331"/>
        <v>2012</v>
      </c>
      <c r="Y2309" s="7">
        <f t="shared" si="332"/>
        <v>29</v>
      </c>
    </row>
    <row r="2310" spans="1:25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6">
        <f t="shared" si="324"/>
        <v>101.30622</v>
      </c>
      <c r="P2310" s="10">
        <f t="shared" si="325"/>
        <v>82.496921824104234</v>
      </c>
      <c r="Q2310" t="s">
        <v>8326</v>
      </c>
      <c r="R2310" t="s">
        <v>8330</v>
      </c>
      <c r="S2310" s="8">
        <f t="shared" si="326"/>
        <v>41851.962916666671</v>
      </c>
      <c r="T2310" s="8" t="str">
        <f t="shared" si="327"/>
        <v>Jul</v>
      </c>
      <c r="U2310" s="8" t="str">
        <f t="shared" si="328"/>
        <v>2014</v>
      </c>
      <c r="V2310" s="8">
        <f t="shared" si="329"/>
        <v>41880.041666666664</v>
      </c>
      <c r="W2310" s="8" t="str">
        <f t="shared" si="330"/>
        <v>Aug</v>
      </c>
      <c r="X2310" s="8" t="str">
        <f t="shared" si="331"/>
        <v>2014</v>
      </c>
      <c r="Y2310" s="7">
        <f t="shared" si="332"/>
        <v>28</v>
      </c>
    </row>
    <row r="2311" spans="1:25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6">
        <f t="shared" si="324"/>
        <v>106.67450000000001</v>
      </c>
      <c r="P2311" s="10">
        <f t="shared" si="325"/>
        <v>59.817476635514019</v>
      </c>
      <c r="Q2311" t="s">
        <v>8326</v>
      </c>
      <c r="R2311" t="s">
        <v>8330</v>
      </c>
      <c r="S2311" s="8">
        <f t="shared" si="326"/>
        <v>41307.987696759257</v>
      </c>
      <c r="T2311" s="8" t="str">
        <f t="shared" si="327"/>
        <v>Feb</v>
      </c>
      <c r="U2311" s="8" t="str">
        <f t="shared" si="328"/>
        <v>2013</v>
      </c>
      <c r="V2311" s="8">
        <f t="shared" si="329"/>
        <v>41342.987696759257</v>
      </c>
      <c r="W2311" s="8" t="str">
        <f t="shared" si="330"/>
        <v>Mar</v>
      </c>
      <c r="X2311" s="8" t="str">
        <f t="shared" si="331"/>
        <v>2013</v>
      </c>
      <c r="Y2311" s="7">
        <f t="shared" si="332"/>
        <v>4</v>
      </c>
    </row>
    <row r="2312" spans="1:25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6">
        <f t="shared" si="324"/>
        <v>428.83978378378379</v>
      </c>
      <c r="P2312" s="10">
        <f t="shared" si="325"/>
        <v>64.816470588235291</v>
      </c>
      <c r="Q2312" t="s">
        <v>8326</v>
      </c>
      <c r="R2312" t="s">
        <v>8330</v>
      </c>
      <c r="S2312" s="8">
        <f t="shared" si="326"/>
        <v>41324.79415509259</v>
      </c>
      <c r="T2312" s="8" t="str">
        <f t="shared" si="327"/>
        <v>Feb</v>
      </c>
      <c r="U2312" s="8" t="str">
        <f t="shared" si="328"/>
        <v>2013</v>
      </c>
      <c r="V2312" s="8">
        <f t="shared" si="329"/>
        <v>41354.752488425926</v>
      </c>
      <c r="W2312" s="8" t="str">
        <f t="shared" si="330"/>
        <v>Mar</v>
      </c>
      <c r="X2312" s="8" t="str">
        <f t="shared" si="331"/>
        <v>2013</v>
      </c>
      <c r="Y2312" s="7">
        <f t="shared" si="332"/>
        <v>29</v>
      </c>
    </row>
    <row r="2313" spans="1:25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6">
        <f t="shared" si="324"/>
        <v>104.11111111111111</v>
      </c>
      <c r="P2313" s="10">
        <f t="shared" si="325"/>
        <v>90.09615384615384</v>
      </c>
      <c r="Q2313" t="s">
        <v>8326</v>
      </c>
      <c r="R2313" t="s">
        <v>8330</v>
      </c>
      <c r="S2313" s="8">
        <f t="shared" si="326"/>
        <v>41736.004502314812</v>
      </c>
      <c r="T2313" s="8" t="str">
        <f t="shared" si="327"/>
        <v>Apr</v>
      </c>
      <c r="U2313" s="8" t="str">
        <f t="shared" si="328"/>
        <v>2014</v>
      </c>
      <c r="V2313" s="8">
        <f t="shared" si="329"/>
        <v>41766.004502314812</v>
      </c>
      <c r="W2313" s="8" t="str">
        <f t="shared" si="330"/>
        <v>May</v>
      </c>
      <c r="X2313" s="8" t="str">
        <f t="shared" si="331"/>
        <v>2014</v>
      </c>
      <c r="Y2313" s="7">
        <f t="shared" si="332"/>
        <v>30</v>
      </c>
    </row>
    <row r="2314" spans="1:25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6">
        <f t="shared" si="324"/>
        <v>107.86666666666666</v>
      </c>
      <c r="P2314" s="10">
        <f t="shared" si="325"/>
        <v>40.962025316455694</v>
      </c>
      <c r="Q2314" t="s">
        <v>8326</v>
      </c>
      <c r="R2314" t="s">
        <v>8330</v>
      </c>
      <c r="S2314" s="8">
        <f t="shared" si="326"/>
        <v>41716.632847222223</v>
      </c>
      <c r="T2314" s="8" t="str">
        <f t="shared" si="327"/>
        <v>Mar</v>
      </c>
      <c r="U2314" s="8" t="str">
        <f t="shared" si="328"/>
        <v>2014</v>
      </c>
      <c r="V2314" s="8">
        <f t="shared" si="329"/>
        <v>41747.958333333336</v>
      </c>
      <c r="W2314" s="8" t="str">
        <f t="shared" si="330"/>
        <v>Apr</v>
      </c>
      <c r="X2314" s="8" t="str">
        <f t="shared" si="331"/>
        <v>2014</v>
      </c>
      <c r="Y2314" s="7">
        <f t="shared" si="332"/>
        <v>31</v>
      </c>
    </row>
    <row r="2315" spans="1:25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6">
        <f t="shared" si="324"/>
        <v>175.84040000000002</v>
      </c>
      <c r="P2315" s="10">
        <f t="shared" si="325"/>
        <v>56.000127388535034</v>
      </c>
      <c r="Q2315" t="s">
        <v>8326</v>
      </c>
      <c r="R2315" t="s">
        <v>8330</v>
      </c>
      <c r="S2315" s="8">
        <f t="shared" si="326"/>
        <v>41002.958634259259</v>
      </c>
      <c r="T2315" s="8" t="str">
        <f t="shared" si="327"/>
        <v>Apr</v>
      </c>
      <c r="U2315" s="8" t="str">
        <f t="shared" si="328"/>
        <v>2012</v>
      </c>
      <c r="V2315" s="8">
        <f t="shared" si="329"/>
        <v>41032.958634259259</v>
      </c>
      <c r="W2315" s="8" t="str">
        <f t="shared" si="330"/>
        <v>May</v>
      </c>
      <c r="X2315" s="8" t="str">
        <f t="shared" si="331"/>
        <v>2012</v>
      </c>
      <c r="Y2315" s="7">
        <f t="shared" si="332"/>
        <v>30</v>
      </c>
    </row>
    <row r="2316" spans="1:25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6">
        <f t="shared" si="324"/>
        <v>156.97</v>
      </c>
      <c r="P2316" s="10">
        <f t="shared" si="325"/>
        <v>37.672800000000002</v>
      </c>
      <c r="Q2316" t="s">
        <v>8326</v>
      </c>
      <c r="R2316" t="s">
        <v>8330</v>
      </c>
      <c r="S2316" s="8">
        <f t="shared" si="326"/>
        <v>41037.551585648151</v>
      </c>
      <c r="T2316" s="8" t="str">
        <f t="shared" si="327"/>
        <v>May</v>
      </c>
      <c r="U2316" s="8" t="str">
        <f t="shared" si="328"/>
        <v>2012</v>
      </c>
      <c r="V2316" s="8">
        <f t="shared" si="329"/>
        <v>41067.551585648151</v>
      </c>
      <c r="W2316" s="8" t="str">
        <f t="shared" si="330"/>
        <v>Jun</v>
      </c>
      <c r="X2316" s="8" t="str">
        <f t="shared" si="331"/>
        <v>2012</v>
      </c>
      <c r="Y2316" s="7">
        <f t="shared" si="332"/>
        <v>30</v>
      </c>
    </row>
    <row r="2317" spans="1:25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6">
        <f t="shared" si="324"/>
        <v>102.60000000000001</v>
      </c>
      <c r="P2317" s="10">
        <f t="shared" si="325"/>
        <v>40.078125</v>
      </c>
      <c r="Q2317" t="s">
        <v>8326</v>
      </c>
      <c r="R2317" t="s">
        <v>8330</v>
      </c>
      <c r="S2317" s="8">
        <f t="shared" si="326"/>
        <v>41004.72619212963</v>
      </c>
      <c r="T2317" s="8" t="str">
        <f t="shared" si="327"/>
        <v>Apr</v>
      </c>
      <c r="U2317" s="8" t="str">
        <f t="shared" si="328"/>
        <v>2012</v>
      </c>
      <c r="V2317" s="8">
        <f t="shared" si="329"/>
        <v>41034.72619212963</v>
      </c>
      <c r="W2317" s="8" t="str">
        <f t="shared" si="330"/>
        <v>May</v>
      </c>
      <c r="X2317" s="8" t="str">
        <f t="shared" si="331"/>
        <v>2012</v>
      </c>
      <c r="Y2317" s="7">
        <f t="shared" si="332"/>
        <v>30</v>
      </c>
    </row>
    <row r="2318" spans="1:25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6">
        <f t="shared" si="324"/>
        <v>104.04266666666666</v>
      </c>
      <c r="P2318" s="10">
        <f t="shared" si="325"/>
        <v>78.031999999999996</v>
      </c>
      <c r="Q2318" t="s">
        <v>8326</v>
      </c>
      <c r="R2318" t="s">
        <v>8330</v>
      </c>
      <c r="S2318" s="8">
        <f t="shared" si="326"/>
        <v>40079.725115740745</v>
      </c>
      <c r="T2318" s="8" t="str">
        <f t="shared" si="327"/>
        <v>Sep</v>
      </c>
      <c r="U2318" s="8" t="str">
        <f t="shared" si="328"/>
        <v>2009</v>
      </c>
      <c r="V2318" s="8">
        <f t="shared" si="329"/>
        <v>40156.76666666667</v>
      </c>
      <c r="W2318" s="8" t="str">
        <f t="shared" si="330"/>
        <v>Dec</v>
      </c>
      <c r="X2318" s="8" t="str">
        <f t="shared" si="331"/>
        <v>2009</v>
      </c>
      <c r="Y2318" s="7">
        <f t="shared" si="332"/>
        <v>17</v>
      </c>
    </row>
    <row r="2319" spans="1:25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6">
        <f t="shared" si="324"/>
        <v>104</v>
      </c>
      <c r="P2319" s="10">
        <f t="shared" si="325"/>
        <v>18.90909090909091</v>
      </c>
      <c r="Q2319" t="s">
        <v>8326</v>
      </c>
      <c r="R2319" t="s">
        <v>8330</v>
      </c>
      <c r="S2319" s="8">
        <f t="shared" si="326"/>
        <v>40192.542233796295</v>
      </c>
      <c r="T2319" s="8" t="str">
        <f t="shared" si="327"/>
        <v>Jan</v>
      </c>
      <c r="U2319" s="8" t="str">
        <f t="shared" si="328"/>
        <v>2010</v>
      </c>
      <c r="V2319" s="8">
        <f t="shared" si="329"/>
        <v>40224.208333333336</v>
      </c>
      <c r="W2319" s="8" t="str">
        <f t="shared" si="330"/>
        <v>Feb</v>
      </c>
      <c r="X2319" s="8" t="str">
        <f t="shared" si="331"/>
        <v>2010</v>
      </c>
      <c r="Y2319" s="7">
        <f t="shared" si="332"/>
        <v>31</v>
      </c>
    </row>
    <row r="2320" spans="1:25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6">
        <f t="shared" si="324"/>
        <v>121.05999999999999</v>
      </c>
      <c r="P2320" s="10">
        <f t="shared" si="325"/>
        <v>37.134969325153371</v>
      </c>
      <c r="Q2320" t="s">
        <v>8326</v>
      </c>
      <c r="R2320" t="s">
        <v>8330</v>
      </c>
      <c r="S2320" s="8">
        <f t="shared" si="326"/>
        <v>40050.643680555557</v>
      </c>
      <c r="T2320" s="8" t="str">
        <f t="shared" si="327"/>
        <v>Aug</v>
      </c>
      <c r="U2320" s="8" t="str">
        <f t="shared" si="328"/>
        <v>2009</v>
      </c>
      <c r="V2320" s="8">
        <f t="shared" si="329"/>
        <v>40082.165972222225</v>
      </c>
      <c r="W2320" s="8" t="str">
        <f t="shared" si="330"/>
        <v>Sep</v>
      </c>
      <c r="X2320" s="8" t="str">
        <f t="shared" si="331"/>
        <v>2009</v>
      </c>
      <c r="Y2320" s="7">
        <f t="shared" si="332"/>
        <v>31</v>
      </c>
    </row>
    <row r="2321" spans="1:25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6">
        <f t="shared" si="324"/>
        <v>107.69999999999999</v>
      </c>
      <c r="P2321" s="10">
        <f t="shared" si="325"/>
        <v>41.961038961038959</v>
      </c>
      <c r="Q2321" t="s">
        <v>8326</v>
      </c>
      <c r="R2321" t="s">
        <v>8330</v>
      </c>
      <c r="S2321" s="8">
        <f t="shared" si="326"/>
        <v>41593.082002314812</v>
      </c>
      <c r="T2321" s="8" t="str">
        <f t="shared" si="327"/>
        <v>Nov</v>
      </c>
      <c r="U2321" s="8" t="str">
        <f t="shared" si="328"/>
        <v>2013</v>
      </c>
      <c r="V2321" s="8">
        <f t="shared" si="329"/>
        <v>41623.082002314812</v>
      </c>
      <c r="W2321" s="8" t="str">
        <f t="shared" si="330"/>
        <v>Dec</v>
      </c>
      <c r="X2321" s="8" t="str">
        <f t="shared" si="331"/>
        <v>2013</v>
      </c>
      <c r="Y2321" s="7">
        <f t="shared" si="332"/>
        <v>30</v>
      </c>
    </row>
    <row r="2322" spans="1:25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6">
        <f t="shared" si="324"/>
        <v>108.66</v>
      </c>
      <c r="P2322" s="10">
        <f t="shared" si="325"/>
        <v>61.044943820224717</v>
      </c>
      <c r="Q2322" t="s">
        <v>8326</v>
      </c>
      <c r="R2322" t="s">
        <v>8330</v>
      </c>
      <c r="S2322" s="8">
        <f t="shared" si="326"/>
        <v>41696.817129629628</v>
      </c>
      <c r="T2322" s="8" t="str">
        <f t="shared" si="327"/>
        <v>Feb</v>
      </c>
      <c r="U2322" s="8" t="str">
        <f t="shared" si="328"/>
        <v>2014</v>
      </c>
      <c r="V2322" s="8">
        <f t="shared" si="329"/>
        <v>41731.775462962964</v>
      </c>
      <c r="W2322" s="8" t="str">
        <f t="shared" si="330"/>
        <v>Apr</v>
      </c>
      <c r="X2322" s="8" t="str">
        <f t="shared" si="331"/>
        <v>2014</v>
      </c>
      <c r="Y2322" s="7">
        <f t="shared" si="332"/>
        <v>3</v>
      </c>
    </row>
    <row r="2323" spans="1:25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6">
        <f t="shared" si="324"/>
        <v>39.120962394619681</v>
      </c>
      <c r="P2323" s="10">
        <f t="shared" si="325"/>
        <v>64.53125</v>
      </c>
      <c r="Q2323" t="s">
        <v>8337</v>
      </c>
      <c r="R2323" t="s">
        <v>8353</v>
      </c>
      <c r="S2323" s="8">
        <f t="shared" si="326"/>
        <v>42799.260428240741</v>
      </c>
      <c r="T2323" s="8" t="str">
        <f t="shared" si="327"/>
        <v>Mar</v>
      </c>
      <c r="U2323" s="8" t="str">
        <f t="shared" si="328"/>
        <v>2017</v>
      </c>
      <c r="V2323" s="8">
        <f t="shared" si="329"/>
        <v>42829.21876157407</v>
      </c>
      <c r="W2323" s="8" t="str">
        <f t="shared" si="330"/>
        <v>Apr</v>
      </c>
      <c r="X2323" s="8" t="str">
        <f t="shared" si="331"/>
        <v>2017</v>
      </c>
      <c r="Y2323" s="7">
        <f t="shared" si="332"/>
        <v>29</v>
      </c>
    </row>
    <row r="2324" spans="1:25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6">
        <f t="shared" si="324"/>
        <v>3.1481481481481479</v>
      </c>
      <c r="P2324" s="10">
        <f t="shared" si="325"/>
        <v>21.25</v>
      </c>
      <c r="Q2324" t="s">
        <v>8337</v>
      </c>
      <c r="R2324" t="s">
        <v>8353</v>
      </c>
      <c r="S2324" s="8">
        <f t="shared" si="326"/>
        <v>42804.895474537043</v>
      </c>
      <c r="T2324" s="8" t="str">
        <f t="shared" si="327"/>
        <v>Mar</v>
      </c>
      <c r="U2324" s="8" t="str">
        <f t="shared" si="328"/>
        <v>2017</v>
      </c>
      <c r="V2324" s="8">
        <f t="shared" si="329"/>
        <v>42834.853807870371</v>
      </c>
      <c r="W2324" s="8" t="str">
        <f t="shared" si="330"/>
        <v>Apr</v>
      </c>
      <c r="X2324" s="8" t="str">
        <f t="shared" si="331"/>
        <v>2017</v>
      </c>
      <c r="Y2324" s="7">
        <f t="shared" si="332"/>
        <v>29</v>
      </c>
    </row>
    <row r="2325" spans="1:25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6">
        <f t="shared" si="324"/>
        <v>48</v>
      </c>
      <c r="P2325" s="10">
        <f t="shared" si="325"/>
        <v>30</v>
      </c>
      <c r="Q2325" t="s">
        <v>8337</v>
      </c>
      <c r="R2325" t="s">
        <v>8353</v>
      </c>
      <c r="S2325" s="8">
        <f t="shared" si="326"/>
        <v>42807.755173611105</v>
      </c>
      <c r="T2325" s="8" t="str">
        <f t="shared" si="327"/>
        <v>Mar</v>
      </c>
      <c r="U2325" s="8" t="str">
        <f t="shared" si="328"/>
        <v>2017</v>
      </c>
      <c r="V2325" s="8">
        <f t="shared" si="329"/>
        <v>42814.755173611105</v>
      </c>
      <c r="W2325" s="8" t="str">
        <f t="shared" si="330"/>
        <v>Mar</v>
      </c>
      <c r="X2325" s="8" t="str">
        <f t="shared" si="331"/>
        <v>2017</v>
      </c>
      <c r="Y2325" s="7">
        <f t="shared" si="332"/>
        <v>7</v>
      </c>
    </row>
    <row r="2326" spans="1:25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6">
        <f t="shared" si="324"/>
        <v>20.733333333333334</v>
      </c>
      <c r="P2326" s="10">
        <f t="shared" si="325"/>
        <v>25.491803278688526</v>
      </c>
      <c r="Q2326" t="s">
        <v>8337</v>
      </c>
      <c r="R2326" t="s">
        <v>8353</v>
      </c>
      <c r="S2326" s="8">
        <f t="shared" si="326"/>
        <v>42790.885243055556</v>
      </c>
      <c r="T2326" s="8" t="str">
        <f t="shared" si="327"/>
        <v>Feb</v>
      </c>
      <c r="U2326" s="8" t="str">
        <f t="shared" si="328"/>
        <v>2017</v>
      </c>
      <c r="V2326" s="8">
        <f t="shared" si="329"/>
        <v>42820.843576388885</v>
      </c>
      <c r="W2326" s="8" t="str">
        <f t="shared" si="330"/>
        <v>Mar</v>
      </c>
      <c r="X2326" s="8" t="str">
        <f t="shared" si="331"/>
        <v>2017</v>
      </c>
      <c r="Y2326" s="7">
        <f t="shared" si="332"/>
        <v>29</v>
      </c>
    </row>
    <row r="2327" spans="1:25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6">
        <f t="shared" si="324"/>
        <v>8</v>
      </c>
      <c r="P2327" s="10">
        <f t="shared" si="325"/>
        <v>11.428571428571429</v>
      </c>
      <c r="Q2327" t="s">
        <v>8337</v>
      </c>
      <c r="R2327" t="s">
        <v>8353</v>
      </c>
      <c r="S2327" s="8">
        <f t="shared" si="326"/>
        <v>42794.022349537037</v>
      </c>
      <c r="T2327" s="8" t="str">
        <f t="shared" si="327"/>
        <v>Feb</v>
      </c>
      <c r="U2327" s="8" t="str">
        <f t="shared" si="328"/>
        <v>2017</v>
      </c>
      <c r="V2327" s="8">
        <f t="shared" si="329"/>
        <v>42823.980682870373</v>
      </c>
      <c r="W2327" s="8" t="str">
        <f t="shared" si="330"/>
        <v>Mar</v>
      </c>
      <c r="X2327" s="8" t="str">
        <f t="shared" si="331"/>
        <v>2017</v>
      </c>
      <c r="Y2327" s="7">
        <f t="shared" si="332"/>
        <v>29</v>
      </c>
    </row>
    <row r="2328" spans="1:25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6">
        <f t="shared" si="324"/>
        <v>0.72</v>
      </c>
      <c r="P2328" s="10">
        <f t="shared" si="325"/>
        <v>108</v>
      </c>
      <c r="Q2328" t="s">
        <v>8337</v>
      </c>
      <c r="R2328" t="s">
        <v>8353</v>
      </c>
      <c r="S2328" s="8">
        <f t="shared" si="326"/>
        <v>42804.034120370372</v>
      </c>
      <c r="T2328" s="8" t="str">
        <f t="shared" si="327"/>
        <v>Mar</v>
      </c>
      <c r="U2328" s="8" t="str">
        <f t="shared" si="328"/>
        <v>2017</v>
      </c>
      <c r="V2328" s="8">
        <f t="shared" si="329"/>
        <v>42855.708333333328</v>
      </c>
      <c r="W2328" s="8" t="str">
        <f t="shared" si="330"/>
        <v>Apr</v>
      </c>
      <c r="X2328" s="8" t="str">
        <f t="shared" si="331"/>
        <v>2017</v>
      </c>
      <c r="Y2328" s="7">
        <f t="shared" si="332"/>
        <v>20</v>
      </c>
    </row>
    <row r="2329" spans="1:25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6">
        <f t="shared" si="324"/>
        <v>526.09431428571429</v>
      </c>
      <c r="P2329" s="10">
        <f t="shared" si="325"/>
        <v>54.883162444113267</v>
      </c>
      <c r="Q2329" t="s">
        <v>8337</v>
      </c>
      <c r="R2329" t="s">
        <v>8353</v>
      </c>
      <c r="S2329" s="8">
        <f t="shared" si="326"/>
        <v>41842.917129629634</v>
      </c>
      <c r="T2329" s="8" t="str">
        <f t="shared" si="327"/>
        <v>Jul</v>
      </c>
      <c r="U2329" s="8" t="str">
        <f t="shared" si="328"/>
        <v>2014</v>
      </c>
      <c r="V2329" s="8">
        <f t="shared" si="329"/>
        <v>41877.917129629634</v>
      </c>
      <c r="W2329" s="8" t="str">
        <f t="shared" si="330"/>
        <v>Aug</v>
      </c>
      <c r="X2329" s="8" t="str">
        <f t="shared" si="331"/>
        <v>2014</v>
      </c>
      <c r="Y2329" s="7">
        <f t="shared" si="332"/>
        <v>4</v>
      </c>
    </row>
    <row r="2330" spans="1:25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6">
        <f t="shared" si="324"/>
        <v>254.45000000000002</v>
      </c>
      <c r="P2330" s="10">
        <f t="shared" si="325"/>
        <v>47.383612662942269</v>
      </c>
      <c r="Q2330" t="s">
        <v>8337</v>
      </c>
      <c r="R2330" t="s">
        <v>8353</v>
      </c>
      <c r="S2330" s="8">
        <f t="shared" si="326"/>
        <v>42139.781678240746</v>
      </c>
      <c r="T2330" s="8" t="str">
        <f t="shared" si="327"/>
        <v>May</v>
      </c>
      <c r="U2330" s="8" t="str">
        <f t="shared" si="328"/>
        <v>2015</v>
      </c>
      <c r="V2330" s="8">
        <f t="shared" si="329"/>
        <v>42169.781678240746</v>
      </c>
      <c r="W2330" s="8" t="str">
        <f t="shared" si="330"/>
        <v>Jun</v>
      </c>
      <c r="X2330" s="8" t="str">
        <f t="shared" si="331"/>
        <v>2015</v>
      </c>
      <c r="Y2330" s="7">
        <f t="shared" si="332"/>
        <v>30</v>
      </c>
    </row>
    <row r="2331" spans="1:25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6">
        <f t="shared" si="324"/>
        <v>105.91999999999999</v>
      </c>
      <c r="P2331" s="10">
        <f t="shared" si="325"/>
        <v>211.84</v>
      </c>
      <c r="Q2331" t="s">
        <v>8337</v>
      </c>
      <c r="R2331" t="s">
        <v>8353</v>
      </c>
      <c r="S2331" s="8">
        <f t="shared" si="326"/>
        <v>41807.624374999999</v>
      </c>
      <c r="T2331" s="8" t="str">
        <f t="shared" si="327"/>
        <v>Jun</v>
      </c>
      <c r="U2331" s="8" t="str">
        <f t="shared" si="328"/>
        <v>2014</v>
      </c>
      <c r="V2331" s="8">
        <f t="shared" si="329"/>
        <v>41837.624374999999</v>
      </c>
      <c r="W2331" s="8" t="str">
        <f t="shared" si="330"/>
        <v>Jul</v>
      </c>
      <c r="X2331" s="8" t="str">
        <f t="shared" si="331"/>
        <v>2014</v>
      </c>
      <c r="Y2331" s="7">
        <f t="shared" si="332"/>
        <v>30</v>
      </c>
    </row>
    <row r="2332" spans="1:25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6">
        <f t="shared" si="324"/>
        <v>102.42285714285715</v>
      </c>
      <c r="P2332" s="10">
        <f t="shared" si="325"/>
        <v>219.92638036809817</v>
      </c>
      <c r="Q2332" t="s">
        <v>8337</v>
      </c>
      <c r="R2332" t="s">
        <v>8353</v>
      </c>
      <c r="S2332" s="8">
        <f t="shared" si="326"/>
        <v>42332.89980324074</v>
      </c>
      <c r="T2332" s="8" t="str">
        <f t="shared" si="327"/>
        <v>Nov</v>
      </c>
      <c r="U2332" s="8" t="str">
        <f t="shared" si="328"/>
        <v>2015</v>
      </c>
      <c r="V2332" s="8">
        <f t="shared" si="329"/>
        <v>42363</v>
      </c>
      <c r="W2332" s="8" t="str">
        <f t="shared" si="330"/>
        <v>Dec</v>
      </c>
      <c r="X2332" s="8" t="str">
        <f t="shared" si="331"/>
        <v>2015</v>
      </c>
      <c r="Y2332" s="7">
        <f t="shared" si="332"/>
        <v>30</v>
      </c>
    </row>
    <row r="2333" spans="1:25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6">
        <f t="shared" si="324"/>
        <v>144.31375</v>
      </c>
      <c r="P2333" s="10">
        <f t="shared" si="325"/>
        <v>40.795406360424032</v>
      </c>
      <c r="Q2333" t="s">
        <v>8337</v>
      </c>
      <c r="R2333" t="s">
        <v>8353</v>
      </c>
      <c r="S2333" s="8">
        <f t="shared" si="326"/>
        <v>41839.005671296298</v>
      </c>
      <c r="T2333" s="8" t="str">
        <f t="shared" si="327"/>
        <v>Jul</v>
      </c>
      <c r="U2333" s="8" t="str">
        <f t="shared" si="328"/>
        <v>2014</v>
      </c>
      <c r="V2333" s="8">
        <f t="shared" si="329"/>
        <v>41869.005671296298</v>
      </c>
      <c r="W2333" s="8" t="str">
        <f t="shared" si="330"/>
        <v>Aug</v>
      </c>
      <c r="X2333" s="8" t="str">
        <f t="shared" si="331"/>
        <v>2014</v>
      </c>
      <c r="Y2333" s="7">
        <f t="shared" si="332"/>
        <v>30</v>
      </c>
    </row>
    <row r="2334" spans="1:25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6">
        <f t="shared" si="324"/>
        <v>106.30800000000001</v>
      </c>
      <c r="P2334" s="10">
        <f t="shared" si="325"/>
        <v>75.502840909090907</v>
      </c>
      <c r="Q2334" t="s">
        <v>8337</v>
      </c>
      <c r="R2334" t="s">
        <v>8353</v>
      </c>
      <c r="S2334" s="8">
        <f t="shared" si="326"/>
        <v>42011.628136574072</v>
      </c>
      <c r="T2334" s="8" t="str">
        <f t="shared" si="327"/>
        <v>Jan</v>
      </c>
      <c r="U2334" s="8" t="str">
        <f t="shared" si="328"/>
        <v>2015</v>
      </c>
      <c r="V2334" s="8">
        <f t="shared" si="329"/>
        <v>42041.628136574072</v>
      </c>
      <c r="W2334" s="8" t="str">
        <f t="shared" si="330"/>
        <v>Feb</v>
      </c>
      <c r="X2334" s="8" t="str">
        <f t="shared" si="331"/>
        <v>2015</v>
      </c>
      <c r="Y2334" s="7">
        <f t="shared" si="332"/>
        <v>30</v>
      </c>
    </row>
    <row r="2335" spans="1:25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6">
        <f t="shared" si="324"/>
        <v>212.16666666666666</v>
      </c>
      <c r="P2335" s="10">
        <f t="shared" si="325"/>
        <v>13.542553191489361</v>
      </c>
      <c r="Q2335" t="s">
        <v>8337</v>
      </c>
      <c r="R2335" t="s">
        <v>8353</v>
      </c>
      <c r="S2335" s="8">
        <f t="shared" si="326"/>
        <v>41767.650347222225</v>
      </c>
      <c r="T2335" s="8" t="str">
        <f t="shared" si="327"/>
        <v>May</v>
      </c>
      <c r="U2335" s="8" t="str">
        <f t="shared" si="328"/>
        <v>2014</v>
      </c>
      <c r="V2335" s="8">
        <f t="shared" si="329"/>
        <v>41788.743055555555</v>
      </c>
      <c r="W2335" s="8" t="str">
        <f t="shared" si="330"/>
        <v>May</v>
      </c>
      <c r="X2335" s="8" t="str">
        <f t="shared" si="331"/>
        <v>2014</v>
      </c>
      <c r="Y2335" s="7">
        <f t="shared" si="332"/>
        <v>21</v>
      </c>
    </row>
    <row r="2336" spans="1:25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6">
        <f t="shared" si="324"/>
        <v>101.95</v>
      </c>
      <c r="P2336" s="10">
        <f t="shared" si="325"/>
        <v>60.865671641791046</v>
      </c>
      <c r="Q2336" t="s">
        <v>8337</v>
      </c>
      <c r="R2336" t="s">
        <v>8353</v>
      </c>
      <c r="S2336" s="8">
        <f t="shared" si="326"/>
        <v>41918.670115740737</v>
      </c>
      <c r="T2336" s="8" t="str">
        <f t="shared" si="327"/>
        <v>Oct</v>
      </c>
      <c r="U2336" s="8" t="str">
        <f t="shared" si="328"/>
        <v>2014</v>
      </c>
      <c r="V2336" s="8">
        <f t="shared" si="329"/>
        <v>41948.731944444444</v>
      </c>
      <c r="W2336" s="8" t="str">
        <f t="shared" si="330"/>
        <v>Nov</v>
      </c>
      <c r="X2336" s="8" t="str">
        <f t="shared" si="331"/>
        <v>2014</v>
      </c>
      <c r="Y2336" s="7">
        <f t="shared" si="332"/>
        <v>30</v>
      </c>
    </row>
    <row r="2337" spans="1:25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6">
        <f t="shared" si="324"/>
        <v>102.27200000000001</v>
      </c>
      <c r="P2337" s="10">
        <f t="shared" si="325"/>
        <v>115.69230769230769</v>
      </c>
      <c r="Q2337" t="s">
        <v>8337</v>
      </c>
      <c r="R2337" t="s">
        <v>8353</v>
      </c>
      <c r="S2337" s="8">
        <f t="shared" si="326"/>
        <v>41771.572256944448</v>
      </c>
      <c r="T2337" s="8" t="str">
        <f t="shared" si="327"/>
        <v>May</v>
      </c>
      <c r="U2337" s="8" t="str">
        <f t="shared" si="328"/>
        <v>2014</v>
      </c>
      <c r="V2337" s="8">
        <f t="shared" si="329"/>
        <v>41801.572256944448</v>
      </c>
      <c r="W2337" s="8" t="str">
        <f t="shared" si="330"/>
        <v>Jun</v>
      </c>
      <c r="X2337" s="8" t="str">
        <f t="shared" si="331"/>
        <v>2014</v>
      </c>
      <c r="Y2337" s="7">
        <f t="shared" si="332"/>
        <v>30</v>
      </c>
    </row>
    <row r="2338" spans="1:25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6">
        <f t="shared" si="324"/>
        <v>520.73254999999995</v>
      </c>
      <c r="P2338" s="10">
        <f t="shared" si="325"/>
        <v>48.104623556581984</v>
      </c>
      <c r="Q2338" t="s">
        <v>8337</v>
      </c>
      <c r="R2338" t="s">
        <v>8353</v>
      </c>
      <c r="S2338" s="8">
        <f t="shared" si="326"/>
        <v>41666.924710648149</v>
      </c>
      <c r="T2338" s="8" t="str">
        <f t="shared" si="327"/>
        <v>Jan</v>
      </c>
      <c r="U2338" s="8" t="str">
        <f t="shared" si="328"/>
        <v>2014</v>
      </c>
      <c r="V2338" s="8">
        <f t="shared" si="329"/>
        <v>41706.924710648149</v>
      </c>
      <c r="W2338" s="8" t="str">
        <f t="shared" si="330"/>
        <v>Mar</v>
      </c>
      <c r="X2338" s="8" t="str">
        <f t="shared" si="331"/>
        <v>2014</v>
      </c>
      <c r="Y2338" s="7">
        <f t="shared" si="332"/>
        <v>9</v>
      </c>
    </row>
    <row r="2339" spans="1:25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6">
        <f t="shared" si="324"/>
        <v>110.65833333333333</v>
      </c>
      <c r="P2339" s="10">
        <f t="shared" si="325"/>
        <v>74.184357541899445</v>
      </c>
      <c r="Q2339" t="s">
        <v>8337</v>
      </c>
      <c r="R2339" t="s">
        <v>8353</v>
      </c>
      <c r="S2339" s="8">
        <f t="shared" si="326"/>
        <v>41786.640543981484</v>
      </c>
      <c r="T2339" s="8" t="str">
        <f t="shared" si="327"/>
        <v>May</v>
      </c>
      <c r="U2339" s="8" t="str">
        <f t="shared" si="328"/>
        <v>2014</v>
      </c>
      <c r="V2339" s="8">
        <f t="shared" si="329"/>
        <v>41816.640543981484</v>
      </c>
      <c r="W2339" s="8" t="str">
        <f t="shared" si="330"/>
        <v>Jun</v>
      </c>
      <c r="X2339" s="8" t="str">
        <f t="shared" si="331"/>
        <v>2014</v>
      </c>
      <c r="Y2339" s="7">
        <f t="shared" si="332"/>
        <v>30</v>
      </c>
    </row>
    <row r="2340" spans="1:25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6">
        <f t="shared" si="324"/>
        <v>101.14333333333335</v>
      </c>
      <c r="P2340" s="10">
        <f t="shared" si="325"/>
        <v>123.34552845528455</v>
      </c>
      <c r="Q2340" t="s">
        <v>8337</v>
      </c>
      <c r="R2340" t="s">
        <v>8353</v>
      </c>
      <c r="S2340" s="8">
        <f t="shared" si="326"/>
        <v>41789.896805555552</v>
      </c>
      <c r="T2340" s="8" t="str">
        <f t="shared" si="327"/>
        <v>May</v>
      </c>
      <c r="U2340" s="8" t="str">
        <f t="shared" si="328"/>
        <v>2014</v>
      </c>
      <c r="V2340" s="8">
        <f t="shared" si="329"/>
        <v>41819.896805555552</v>
      </c>
      <c r="W2340" s="8" t="str">
        <f t="shared" si="330"/>
        <v>Jun</v>
      </c>
      <c r="X2340" s="8" t="str">
        <f t="shared" si="331"/>
        <v>2014</v>
      </c>
      <c r="Y2340" s="7">
        <f t="shared" si="332"/>
        <v>30</v>
      </c>
    </row>
    <row r="2341" spans="1:25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6">
        <f t="shared" si="324"/>
        <v>294.20799999999997</v>
      </c>
      <c r="P2341" s="10">
        <f t="shared" si="325"/>
        <v>66.623188405797094</v>
      </c>
      <c r="Q2341" t="s">
        <v>8337</v>
      </c>
      <c r="R2341" t="s">
        <v>8353</v>
      </c>
      <c r="S2341" s="8">
        <f t="shared" si="326"/>
        <v>42692.79987268518</v>
      </c>
      <c r="T2341" s="8" t="str">
        <f t="shared" si="327"/>
        <v>Nov</v>
      </c>
      <c r="U2341" s="8" t="str">
        <f t="shared" si="328"/>
        <v>2016</v>
      </c>
      <c r="V2341" s="8">
        <f t="shared" si="329"/>
        <v>42723.332638888889</v>
      </c>
      <c r="W2341" s="8" t="str">
        <f t="shared" si="330"/>
        <v>Dec</v>
      </c>
      <c r="X2341" s="8" t="str">
        <f t="shared" si="331"/>
        <v>2016</v>
      </c>
      <c r="Y2341" s="7">
        <f t="shared" si="332"/>
        <v>30</v>
      </c>
    </row>
    <row r="2342" spans="1:25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6">
        <f t="shared" si="324"/>
        <v>105.77749999999999</v>
      </c>
      <c r="P2342" s="10">
        <f t="shared" si="325"/>
        <v>104.99007444168734</v>
      </c>
      <c r="Q2342" t="s">
        <v>8337</v>
      </c>
      <c r="R2342" t="s">
        <v>8353</v>
      </c>
      <c r="S2342" s="8">
        <f t="shared" si="326"/>
        <v>42643.642800925925</v>
      </c>
      <c r="T2342" s="8" t="str">
        <f t="shared" si="327"/>
        <v>Sep</v>
      </c>
      <c r="U2342" s="8" t="str">
        <f t="shared" si="328"/>
        <v>2016</v>
      </c>
      <c r="V2342" s="8">
        <f t="shared" si="329"/>
        <v>42673.642800925925</v>
      </c>
      <c r="W2342" s="8" t="str">
        <f t="shared" si="330"/>
        <v>Oct</v>
      </c>
      <c r="X2342" s="8" t="str">
        <f t="shared" si="331"/>
        <v>2016</v>
      </c>
      <c r="Y2342" s="7">
        <f t="shared" si="332"/>
        <v>30</v>
      </c>
    </row>
    <row r="2343" spans="1:25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6">
        <f t="shared" si="324"/>
        <v>0</v>
      </c>
      <c r="P2343" s="10">
        <f t="shared" si="325"/>
        <v>0</v>
      </c>
      <c r="Q2343" t="s">
        <v>8320</v>
      </c>
      <c r="R2343" t="s">
        <v>8321</v>
      </c>
      <c r="S2343" s="8">
        <f t="shared" si="326"/>
        <v>42167.813703703709</v>
      </c>
      <c r="T2343" s="8" t="str">
        <f t="shared" si="327"/>
        <v>Jun</v>
      </c>
      <c r="U2343" s="8" t="str">
        <f t="shared" si="328"/>
        <v>2015</v>
      </c>
      <c r="V2343" s="8">
        <f t="shared" si="329"/>
        <v>42197.813703703709</v>
      </c>
      <c r="W2343" s="8" t="str">
        <f t="shared" si="330"/>
        <v>Jul</v>
      </c>
      <c r="X2343" s="8" t="str">
        <f t="shared" si="331"/>
        <v>2015</v>
      </c>
      <c r="Y2343" s="7">
        <f t="shared" si="332"/>
        <v>30</v>
      </c>
    </row>
    <row r="2344" spans="1:25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6">
        <f t="shared" si="324"/>
        <v>0</v>
      </c>
      <c r="P2344" s="10">
        <f t="shared" si="325"/>
        <v>0</v>
      </c>
      <c r="Q2344" t="s">
        <v>8320</v>
      </c>
      <c r="R2344" t="s">
        <v>8321</v>
      </c>
      <c r="S2344" s="8">
        <f t="shared" si="326"/>
        <v>41897.702199074076</v>
      </c>
      <c r="T2344" s="8" t="str">
        <f t="shared" si="327"/>
        <v>Sep</v>
      </c>
      <c r="U2344" s="8" t="str">
        <f t="shared" si="328"/>
        <v>2014</v>
      </c>
      <c r="V2344" s="8">
        <f t="shared" si="329"/>
        <v>41918.208333333336</v>
      </c>
      <c r="W2344" s="8" t="str">
        <f t="shared" si="330"/>
        <v>Oct</v>
      </c>
      <c r="X2344" s="8" t="str">
        <f t="shared" si="331"/>
        <v>2014</v>
      </c>
      <c r="Y2344" s="7">
        <f t="shared" si="332"/>
        <v>20</v>
      </c>
    </row>
    <row r="2345" spans="1:25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6">
        <f t="shared" si="324"/>
        <v>3</v>
      </c>
      <c r="P2345" s="10">
        <f t="shared" si="325"/>
        <v>300</v>
      </c>
      <c r="Q2345" t="s">
        <v>8320</v>
      </c>
      <c r="R2345" t="s">
        <v>8321</v>
      </c>
      <c r="S2345" s="8">
        <f t="shared" si="326"/>
        <v>42327.825289351851</v>
      </c>
      <c r="T2345" s="8" t="str">
        <f t="shared" si="327"/>
        <v>Nov</v>
      </c>
      <c r="U2345" s="8" t="str">
        <f t="shared" si="328"/>
        <v>2015</v>
      </c>
      <c r="V2345" s="8">
        <f t="shared" si="329"/>
        <v>42377.82430555555</v>
      </c>
      <c r="W2345" s="8" t="str">
        <f t="shared" si="330"/>
        <v>Jan</v>
      </c>
      <c r="X2345" s="8" t="str">
        <f t="shared" si="331"/>
        <v>2016</v>
      </c>
      <c r="Y2345" s="7">
        <f t="shared" si="332"/>
        <v>18</v>
      </c>
    </row>
    <row r="2346" spans="1:25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6">
        <f t="shared" si="324"/>
        <v>0.1</v>
      </c>
      <c r="P2346" s="10">
        <f t="shared" si="325"/>
        <v>1</v>
      </c>
      <c r="Q2346" t="s">
        <v>8320</v>
      </c>
      <c r="R2346" t="s">
        <v>8321</v>
      </c>
      <c r="S2346" s="8">
        <f t="shared" si="326"/>
        <v>42515.727650462963</v>
      </c>
      <c r="T2346" s="8" t="str">
        <f t="shared" si="327"/>
        <v>May</v>
      </c>
      <c r="U2346" s="8" t="str">
        <f t="shared" si="328"/>
        <v>2016</v>
      </c>
      <c r="V2346" s="8">
        <f t="shared" si="329"/>
        <v>42545.727650462963</v>
      </c>
      <c r="W2346" s="8" t="str">
        <f t="shared" si="330"/>
        <v>Jun</v>
      </c>
      <c r="X2346" s="8" t="str">
        <f t="shared" si="331"/>
        <v>2016</v>
      </c>
      <c r="Y2346" s="7">
        <f t="shared" si="332"/>
        <v>30</v>
      </c>
    </row>
    <row r="2347" spans="1:25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6">
        <f t="shared" si="324"/>
        <v>0</v>
      </c>
      <c r="P2347" s="10">
        <f t="shared" si="325"/>
        <v>0</v>
      </c>
      <c r="Q2347" t="s">
        <v>8320</v>
      </c>
      <c r="R2347" t="s">
        <v>8321</v>
      </c>
      <c r="S2347" s="8">
        <f t="shared" si="326"/>
        <v>42060.001805555556</v>
      </c>
      <c r="T2347" s="8" t="str">
        <f t="shared" si="327"/>
        <v>Feb</v>
      </c>
      <c r="U2347" s="8" t="str">
        <f t="shared" si="328"/>
        <v>2015</v>
      </c>
      <c r="V2347" s="8">
        <f t="shared" si="329"/>
        <v>42094.985416666663</v>
      </c>
      <c r="W2347" s="8" t="str">
        <f t="shared" si="330"/>
        <v>Mar</v>
      </c>
      <c r="X2347" s="8" t="str">
        <f t="shared" si="331"/>
        <v>2015</v>
      </c>
      <c r="Y2347" s="7">
        <f t="shared" si="332"/>
        <v>3</v>
      </c>
    </row>
    <row r="2348" spans="1:25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6">
        <f t="shared" si="324"/>
        <v>6.5000000000000002E-2</v>
      </c>
      <c r="P2348" s="10">
        <f t="shared" si="325"/>
        <v>13</v>
      </c>
      <c r="Q2348" t="s">
        <v>8320</v>
      </c>
      <c r="R2348" t="s">
        <v>8321</v>
      </c>
      <c r="S2348" s="8">
        <f t="shared" si="326"/>
        <v>42615.79896990741</v>
      </c>
      <c r="T2348" s="8" t="str">
        <f t="shared" si="327"/>
        <v>Sep</v>
      </c>
      <c r="U2348" s="8" t="str">
        <f t="shared" si="328"/>
        <v>2016</v>
      </c>
      <c r="V2348" s="8">
        <f t="shared" si="329"/>
        <v>42660.79896990741</v>
      </c>
      <c r="W2348" s="8" t="str">
        <f t="shared" si="330"/>
        <v>Oct</v>
      </c>
      <c r="X2348" s="8" t="str">
        <f t="shared" si="331"/>
        <v>2016</v>
      </c>
      <c r="Y2348" s="7">
        <f t="shared" si="332"/>
        <v>14</v>
      </c>
    </row>
    <row r="2349" spans="1:25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6">
        <f t="shared" si="324"/>
        <v>1.5</v>
      </c>
      <c r="P2349" s="10">
        <f t="shared" si="325"/>
        <v>15</v>
      </c>
      <c r="Q2349" t="s">
        <v>8320</v>
      </c>
      <c r="R2349" t="s">
        <v>8321</v>
      </c>
      <c r="S2349" s="8">
        <f t="shared" si="326"/>
        <v>42577.607361111113</v>
      </c>
      <c r="T2349" s="8" t="str">
        <f t="shared" si="327"/>
        <v>Jul</v>
      </c>
      <c r="U2349" s="8" t="str">
        <f t="shared" si="328"/>
        <v>2016</v>
      </c>
      <c r="V2349" s="8">
        <f t="shared" si="329"/>
        <v>42607.607361111113</v>
      </c>
      <c r="W2349" s="8" t="str">
        <f t="shared" si="330"/>
        <v>Aug</v>
      </c>
      <c r="X2349" s="8" t="str">
        <f t="shared" si="331"/>
        <v>2016</v>
      </c>
      <c r="Y2349" s="7">
        <f t="shared" si="332"/>
        <v>30</v>
      </c>
    </row>
    <row r="2350" spans="1:25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6">
        <f t="shared" si="324"/>
        <v>0.38571428571428573</v>
      </c>
      <c r="P2350" s="10">
        <f t="shared" si="325"/>
        <v>54</v>
      </c>
      <c r="Q2350" t="s">
        <v>8320</v>
      </c>
      <c r="R2350" t="s">
        <v>8321</v>
      </c>
      <c r="S2350" s="8">
        <f t="shared" si="326"/>
        <v>42360.932152777779</v>
      </c>
      <c r="T2350" s="8" t="str">
        <f t="shared" si="327"/>
        <v>Dec</v>
      </c>
      <c r="U2350" s="8" t="str">
        <f t="shared" si="328"/>
        <v>2015</v>
      </c>
      <c r="V2350" s="8">
        <f t="shared" si="329"/>
        <v>42420.932152777779</v>
      </c>
      <c r="W2350" s="8" t="str">
        <f t="shared" si="330"/>
        <v>Feb</v>
      </c>
      <c r="X2350" s="8" t="str">
        <f t="shared" si="331"/>
        <v>2016</v>
      </c>
      <c r="Y2350" s="7">
        <f t="shared" si="332"/>
        <v>29</v>
      </c>
    </row>
    <row r="2351" spans="1:25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6">
        <f t="shared" si="324"/>
        <v>0</v>
      </c>
      <c r="P2351" s="10">
        <f t="shared" si="325"/>
        <v>0</v>
      </c>
      <c r="Q2351" t="s">
        <v>8320</v>
      </c>
      <c r="R2351" t="s">
        <v>8321</v>
      </c>
      <c r="S2351" s="8">
        <f t="shared" si="326"/>
        <v>42198.775787037041</v>
      </c>
      <c r="T2351" s="8" t="str">
        <f t="shared" si="327"/>
        <v>Jul</v>
      </c>
      <c r="U2351" s="8" t="str">
        <f t="shared" si="328"/>
        <v>2015</v>
      </c>
      <c r="V2351" s="8">
        <f t="shared" si="329"/>
        <v>42227.775787037041</v>
      </c>
      <c r="W2351" s="8" t="str">
        <f t="shared" si="330"/>
        <v>Aug</v>
      </c>
      <c r="X2351" s="8" t="str">
        <f t="shared" si="331"/>
        <v>2015</v>
      </c>
      <c r="Y2351" s="7">
        <f t="shared" si="332"/>
        <v>29</v>
      </c>
    </row>
    <row r="2352" spans="1:25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6">
        <f t="shared" si="324"/>
        <v>0</v>
      </c>
      <c r="P2352" s="10">
        <f t="shared" si="325"/>
        <v>0</v>
      </c>
      <c r="Q2352" t="s">
        <v>8320</v>
      </c>
      <c r="R2352" t="s">
        <v>8321</v>
      </c>
      <c r="S2352" s="8">
        <f t="shared" si="326"/>
        <v>42708.842245370368</v>
      </c>
      <c r="T2352" s="8" t="str">
        <f t="shared" si="327"/>
        <v>Dec</v>
      </c>
      <c r="U2352" s="8" t="str">
        <f t="shared" si="328"/>
        <v>2016</v>
      </c>
      <c r="V2352" s="8">
        <f t="shared" si="329"/>
        <v>42738.842245370368</v>
      </c>
      <c r="W2352" s="8" t="str">
        <f t="shared" si="330"/>
        <v>Jan</v>
      </c>
      <c r="X2352" s="8" t="str">
        <f t="shared" si="331"/>
        <v>2017</v>
      </c>
      <c r="Y2352" s="7">
        <f t="shared" si="332"/>
        <v>30</v>
      </c>
    </row>
    <row r="2353" spans="1:25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6">
        <f t="shared" si="324"/>
        <v>0.5714285714285714</v>
      </c>
      <c r="P2353" s="10">
        <f t="shared" si="325"/>
        <v>15.428571428571429</v>
      </c>
      <c r="Q2353" t="s">
        <v>8320</v>
      </c>
      <c r="R2353" t="s">
        <v>8321</v>
      </c>
      <c r="S2353" s="8">
        <f t="shared" si="326"/>
        <v>42094.101145833338</v>
      </c>
      <c r="T2353" s="8" t="str">
        <f t="shared" si="327"/>
        <v>Mar</v>
      </c>
      <c r="U2353" s="8" t="str">
        <f t="shared" si="328"/>
        <v>2015</v>
      </c>
      <c r="V2353" s="8">
        <f t="shared" si="329"/>
        <v>42124.101145833338</v>
      </c>
      <c r="W2353" s="8" t="str">
        <f t="shared" si="330"/>
        <v>Apr</v>
      </c>
      <c r="X2353" s="8" t="str">
        <f t="shared" si="331"/>
        <v>2015</v>
      </c>
      <c r="Y2353" s="7">
        <f t="shared" si="332"/>
        <v>30</v>
      </c>
    </row>
    <row r="2354" spans="1:25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6">
        <f t="shared" si="324"/>
        <v>0</v>
      </c>
      <c r="P2354" s="10">
        <f t="shared" si="325"/>
        <v>0</v>
      </c>
      <c r="Q2354" t="s">
        <v>8320</v>
      </c>
      <c r="R2354" t="s">
        <v>8321</v>
      </c>
      <c r="S2354" s="8">
        <f t="shared" si="326"/>
        <v>42101.633703703701</v>
      </c>
      <c r="T2354" s="8" t="str">
        <f t="shared" si="327"/>
        <v>Apr</v>
      </c>
      <c r="U2354" s="8" t="str">
        <f t="shared" si="328"/>
        <v>2015</v>
      </c>
      <c r="V2354" s="8">
        <f t="shared" si="329"/>
        <v>42161.633703703701</v>
      </c>
      <c r="W2354" s="8" t="str">
        <f t="shared" si="330"/>
        <v>Jun</v>
      </c>
      <c r="X2354" s="8" t="str">
        <f t="shared" si="331"/>
        <v>2015</v>
      </c>
      <c r="Y2354" s="7">
        <f t="shared" si="332"/>
        <v>29</v>
      </c>
    </row>
    <row r="2355" spans="1:25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6">
        <f t="shared" si="324"/>
        <v>0</v>
      </c>
      <c r="P2355" s="10">
        <f t="shared" si="325"/>
        <v>0</v>
      </c>
      <c r="Q2355" t="s">
        <v>8320</v>
      </c>
      <c r="R2355" t="s">
        <v>8321</v>
      </c>
      <c r="S2355" s="8">
        <f t="shared" si="326"/>
        <v>42103.676180555558</v>
      </c>
      <c r="T2355" s="8" t="str">
        <f t="shared" si="327"/>
        <v>Apr</v>
      </c>
      <c r="U2355" s="8" t="str">
        <f t="shared" si="328"/>
        <v>2015</v>
      </c>
      <c r="V2355" s="8">
        <f t="shared" si="329"/>
        <v>42115.676180555558</v>
      </c>
      <c r="W2355" s="8" t="str">
        <f t="shared" si="330"/>
        <v>Apr</v>
      </c>
      <c r="X2355" s="8" t="str">
        <f t="shared" si="331"/>
        <v>2015</v>
      </c>
      <c r="Y2355" s="7">
        <f t="shared" si="332"/>
        <v>12</v>
      </c>
    </row>
    <row r="2356" spans="1:25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6">
        <f t="shared" si="324"/>
        <v>7.1428571428571425E-2</v>
      </c>
      <c r="P2356" s="10">
        <f t="shared" si="325"/>
        <v>25</v>
      </c>
      <c r="Q2356" t="s">
        <v>8320</v>
      </c>
      <c r="R2356" t="s">
        <v>8321</v>
      </c>
      <c r="S2356" s="8">
        <f t="shared" si="326"/>
        <v>41954.722916666666</v>
      </c>
      <c r="T2356" s="8" t="str">
        <f t="shared" si="327"/>
        <v>Nov</v>
      </c>
      <c r="U2356" s="8" t="str">
        <f t="shared" si="328"/>
        <v>2014</v>
      </c>
      <c r="V2356" s="8">
        <f t="shared" si="329"/>
        <v>42014.722916666666</v>
      </c>
      <c r="W2356" s="8" t="str">
        <f t="shared" si="330"/>
        <v>Jan</v>
      </c>
      <c r="X2356" s="8" t="str">
        <f t="shared" si="331"/>
        <v>2015</v>
      </c>
      <c r="Y2356" s="7">
        <f t="shared" si="332"/>
        <v>29</v>
      </c>
    </row>
    <row r="2357" spans="1:25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6">
        <f t="shared" si="324"/>
        <v>0.6875</v>
      </c>
      <c r="P2357" s="10">
        <f t="shared" si="325"/>
        <v>27.5</v>
      </c>
      <c r="Q2357" t="s">
        <v>8320</v>
      </c>
      <c r="R2357" t="s">
        <v>8321</v>
      </c>
      <c r="S2357" s="8">
        <f t="shared" si="326"/>
        <v>42096.918240740735</v>
      </c>
      <c r="T2357" s="8" t="str">
        <f t="shared" si="327"/>
        <v>Apr</v>
      </c>
      <c r="U2357" s="8" t="str">
        <f t="shared" si="328"/>
        <v>2015</v>
      </c>
      <c r="V2357" s="8">
        <f t="shared" si="329"/>
        <v>42126.918240740735</v>
      </c>
      <c r="W2357" s="8" t="str">
        <f t="shared" si="330"/>
        <v>May</v>
      </c>
      <c r="X2357" s="8" t="str">
        <f t="shared" si="331"/>
        <v>2015</v>
      </c>
      <c r="Y2357" s="7">
        <f t="shared" si="332"/>
        <v>30</v>
      </c>
    </row>
    <row r="2358" spans="1:25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6">
        <f t="shared" si="324"/>
        <v>0</v>
      </c>
      <c r="P2358" s="10">
        <f t="shared" si="325"/>
        <v>0</v>
      </c>
      <c r="Q2358" t="s">
        <v>8320</v>
      </c>
      <c r="R2358" t="s">
        <v>8321</v>
      </c>
      <c r="S2358" s="8">
        <f t="shared" si="326"/>
        <v>42130.78361111111</v>
      </c>
      <c r="T2358" s="8" t="str">
        <f t="shared" si="327"/>
        <v>May</v>
      </c>
      <c r="U2358" s="8" t="str">
        <f t="shared" si="328"/>
        <v>2015</v>
      </c>
      <c r="V2358" s="8">
        <f t="shared" si="329"/>
        <v>42160.78361111111</v>
      </c>
      <c r="W2358" s="8" t="str">
        <f t="shared" si="330"/>
        <v>Jun</v>
      </c>
      <c r="X2358" s="8" t="str">
        <f t="shared" si="331"/>
        <v>2015</v>
      </c>
      <c r="Y2358" s="7">
        <f t="shared" si="332"/>
        <v>30</v>
      </c>
    </row>
    <row r="2359" spans="1:25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6">
        <f t="shared" si="324"/>
        <v>0</v>
      </c>
      <c r="P2359" s="10">
        <f t="shared" si="325"/>
        <v>0</v>
      </c>
      <c r="Q2359" t="s">
        <v>8320</v>
      </c>
      <c r="R2359" t="s">
        <v>8321</v>
      </c>
      <c r="S2359" s="8">
        <f t="shared" si="326"/>
        <v>42264.620115740734</v>
      </c>
      <c r="T2359" s="8" t="str">
        <f t="shared" si="327"/>
        <v>Sep</v>
      </c>
      <c r="U2359" s="8" t="str">
        <f t="shared" si="328"/>
        <v>2015</v>
      </c>
      <c r="V2359" s="8">
        <f t="shared" si="329"/>
        <v>42294.620115740734</v>
      </c>
      <c r="W2359" s="8" t="str">
        <f t="shared" si="330"/>
        <v>Oct</v>
      </c>
      <c r="X2359" s="8" t="str">
        <f t="shared" si="331"/>
        <v>2015</v>
      </c>
      <c r="Y2359" s="7">
        <f t="shared" si="332"/>
        <v>30</v>
      </c>
    </row>
    <row r="2360" spans="1:25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6">
        <f t="shared" si="324"/>
        <v>0</v>
      </c>
      <c r="P2360" s="10">
        <f t="shared" si="325"/>
        <v>0</v>
      </c>
      <c r="Q2360" t="s">
        <v>8320</v>
      </c>
      <c r="R2360" t="s">
        <v>8321</v>
      </c>
      <c r="S2360" s="8">
        <f t="shared" si="326"/>
        <v>41978.930972222224</v>
      </c>
      <c r="T2360" s="8" t="str">
        <f t="shared" si="327"/>
        <v>Dec</v>
      </c>
      <c r="U2360" s="8" t="str">
        <f t="shared" si="328"/>
        <v>2014</v>
      </c>
      <c r="V2360" s="8">
        <f t="shared" si="329"/>
        <v>42035.027083333334</v>
      </c>
      <c r="W2360" s="8" t="str">
        <f t="shared" si="330"/>
        <v>Jan</v>
      </c>
      <c r="X2360" s="8" t="str">
        <f t="shared" si="331"/>
        <v>2015</v>
      </c>
      <c r="Y2360" s="7">
        <f t="shared" si="332"/>
        <v>25</v>
      </c>
    </row>
    <row r="2361" spans="1:25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6">
        <f t="shared" si="324"/>
        <v>14.680000000000001</v>
      </c>
      <c r="P2361" s="10">
        <f t="shared" si="325"/>
        <v>367</v>
      </c>
      <c r="Q2361" t="s">
        <v>8320</v>
      </c>
      <c r="R2361" t="s">
        <v>8321</v>
      </c>
      <c r="S2361" s="8">
        <f t="shared" si="326"/>
        <v>42159.649583333332</v>
      </c>
      <c r="T2361" s="8" t="str">
        <f t="shared" si="327"/>
        <v>Jun</v>
      </c>
      <c r="U2361" s="8" t="str">
        <f t="shared" si="328"/>
        <v>2015</v>
      </c>
      <c r="V2361" s="8">
        <f t="shared" si="329"/>
        <v>42219.649583333332</v>
      </c>
      <c r="W2361" s="8" t="str">
        <f t="shared" si="330"/>
        <v>Aug</v>
      </c>
      <c r="X2361" s="8" t="str">
        <f t="shared" si="331"/>
        <v>2015</v>
      </c>
      <c r="Y2361" s="7">
        <f t="shared" si="332"/>
        <v>29</v>
      </c>
    </row>
    <row r="2362" spans="1:25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6">
        <f t="shared" si="324"/>
        <v>0.04</v>
      </c>
      <c r="P2362" s="10">
        <f t="shared" si="325"/>
        <v>2</v>
      </c>
      <c r="Q2362" t="s">
        <v>8320</v>
      </c>
      <c r="R2362" t="s">
        <v>8321</v>
      </c>
      <c r="S2362" s="8">
        <f t="shared" si="326"/>
        <v>42377.70694444445</v>
      </c>
      <c r="T2362" s="8" t="str">
        <f t="shared" si="327"/>
        <v>Jan</v>
      </c>
      <c r="U2362" s="8" t="str">
        <f t="shared" si="328"/>
        <v>2016</v>
      </c>
      <c r="V2362" s="8">
        <f t="shared" si="329"/>
        <v>42407.70694444445</v>
      </c>
      <c r="W2362" s="8" t="str">
        <f t="shared" si="330"/>
        <v>Feb</v>
      </c>
      <c r="X2362" s="8" t="str">
        <f t="shared" si="331"/>
        <v>2016</v>
      </c>
      <c r="Y2362" s="7">
        <f t="shared" si="332"/>
        <v>30</v>
      </c>
    </row>
    <row r="2363" spans="1:25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6">
        <f t="shared" si="324"/>
        <v>0</v>
      </c>
      <c r="P2363" s="10">
        <f t="shared" si="325"/>
        <v>0</v>
      </c>
      <c r="Q2363" t="s">
        <v>8320</v>
      </c>
      <c r="R2363" t="s">
        <v>8321</v>
      </c>
      <c r="S2363" s="8">
        <f t="shared" si="326"/>
        <v>42466.858888888892</v>
      </c>
      <c r="T2363" s="8" t="str">
        <f t="shared" si="327"/>
        <v>Apr</v>
      </c>
      <c r="U2363" s="8" t="str">
        <f t="shared" si="328"/>
        <v>2016</v>
      </c>
      <c r="V2363" s="8">
        <f t="shared" si="329"/>
        <v>42490.916666666672</v>
      </c>
      <c r="W2363" s="8" t="str">
        <f t="shared" si="330"/>
        <v>Apr</v>
      </c>
      <c r="X2363" s="8" t="str">
        <f t="shared" si="331"/>
        <v>2016</v>
      </c>
      <c r="Y2363" s="7">
        <f t="shared" si="332"/>
        <v>24</v>
      </c>
    </row>
    <row r="2364" spans="1:25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6">
        <f t="shared" si="324"/>
        <v>28.571428571428569</v>
      </c>
      <c r="P2364" s="10">
        <f t="shared" si="325"/>
        <v>60</v>
      </c>
      <c r="Q2364" t="s">
        <v>8320</v>
      </c>
      <c r="R2364" t="s">
        <v>8321</v>
      </c>
      <c r="S2364" s="8">
        <f t="shared" si="326"/>
        <v>41954.688310185185</v>
      </c>
      <c r="T2364" s="8" t="str">
        <f t="shared" si="327"/>
        <v>Nov</v>
      </c>
      <c r="U2364" s="8" t="str">
        <f t="shared" si="328"/>
        <v>2014</v>
      </c>
      <c r="V2364" s="8">
        <f t="shared" si="329"/>
        <v>41984.688310185185</v>
      </c>
      <c r="W2364" s="8" t="str">
        <f t="shared" si="330"/>
        <v>Dec</v>
      </c>
      <c r="X2364" s="8" t="str">
        <f t="shared" si="331"/>
        <v>2014</v>
      </c>
      <c r="Y2364" s="7">
        <f t="shared" si="332"/>
        <v>30</v>
      </c>
    </row>
    <row r="2365" spans="1:25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6">
        <f t="shared" si="324"/>
        <v>0</v>
      </c>
      <c r="P2365" s="10">
        <f t="shared" si="325"/>
        <v>0</v>
      </c>
      <c r="Q2365" t="s">
        <v>8320</v>
      </c>
      <c r="R2365" t="s">
        <v>8321</v>
      </c>
      <c r="S2365" s="8">
        <f t="shared" si="326"/>
        <v>42322.011574074073</v>
      </c>
      <c r="T2365" s="8" t="str">
        <f t="shared" si="327"/>
        <v>Nov</v>
      </c>
      <c r="U2365" s="8" t="str">
        <f t="shared" si="328"/>
        <v>2015</v>
      </c>
      <c r="V2365" s="8">
        <f t="shared" si="329"/>
        <v>42367.011574074073</v>
      </c>
      <c r="W2365" s="8" t="str">
        <f t="shared" si="330"/>
        <v>Dec</v>
      </c>
      <c r="X2365" s="8" t="str">
        <f t="shared" si="331"/>
        <v>2015</v>
      </c>
      <c r="Y2365" s="7">
        <f t="shared" si="332"/>
        <v>14</v>
      </c>
    </row>
    <row r="2366" spans="1:25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6">
        <f t="shared" si="324"/>
        <v>0</v>
      </c>
      <c r="P2366" s="10">
        <f t="shared" si="325"/>
        <v>0</v>
      </c>
      <c r="Q2366" t="s">
        <v>8320</v>
      </c>
      <c r="R2366" t="s">
        <v>8321</v>
      </c>
      <c r="S2366" s="8">
        <f t="shared" si="326"/>
        <v>42248.934675925921</v>
      </c>
      <c r="T2366" s="8" t="str">
        <f t="shared" si="327"/>
        <v>Sep</v>
      </c>
      <c r="U2366" s="8" t="str">
        <f t="shared" si="328"/>
        <v>2015</v>
      </c>
      <c r="V2366" s="8">
        <f t="shared" si="329"/>
        <v>42303.934675925921</v>
      </c>
      <c r="W2366" s="8" t="str">
        <f t="shared" si="330"/>
        <v>Oct</v>
      </c>
      <c r="X2366" s="8" t="str">
        <f t="shared" si="331"/>
        <v>2015</v>
      </c>
      <c r="Y2366" s="7">
        <f t="shared" si="332"/>
        <v>24</v>
      </c>
    </row>
    <row r="2367" spans="1:25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6">
        <f t="shared" si="324"/>
        <v>0</v>
      </c>
      <c r="P2367" s="10">
        <f t="shared" si="325"/>
        <v>0</v>
      </c>
      <c r="Q2367" t="s">
        <v>8320</v>
      </c>
      <c r="R2367" t="s">
        <v>8321</v>
      </c>
      <c r="S2367" s="8">
        <f t="shared" si="326"/>
        <v>42346.736400462964</v>
      </c>
      <c r="T2367" s="8" t="str">
        <f t="shared" si="327"/>
        <v>Dec</v>
      </c>
      <c r="U2367" s="8" t="str">
        <f t="shared" si="328"/>
        <v>2015</v>
      </c>
      <c r="V2367" s="8">
        <f t="shared" si="329"/>
        <v>42386.958333333328</v>
      </c>
      <c r="W2367" s="8" t="str">
        <f t="shared" si="330"/>
        <v>Jan</v>
      </c>
      <c r="X2367" s="8" t="str">
        <f t="shared" si="331"/>
        <v>2016</v>
      </c>
      <c r="Y2367" s="7">
        <f t="shared" si="332"/>
        <v>9</v>
      </c>
    </row>
    <row r="2368" spans="1:25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6">
        <f t="shared" si="324"/>
        <v>10.52</v>
      </c>
      <c r="P2368" s="10">
        <f t="shared" si="325"/>
        <v>97.407407407407405</v>
      </c>
      <c r="Q2368" t="s">
        <v>8320</v>
      </c>
      <c r="R2368" t="s">
        <v>8321</v>
      </c>
      <c r="S2368" s="8">
        <f t="shared" si="326"/>
        <v>42268.531631944439</v>
      </c>
      <c r="T2368" s="8" t="str">
        <f t="shared" si="327"/>
        <v>Sep</v>
      </c>
      <c r="U2368" s="8" t="str">
        <f t="shared" si="328"/>
        <v>2015</v>
      </c>
      <c r="V2368" s="8">
        <f t="shared" si="329"/>
        <v>42298.531631944439</v>
      </c>
      <c r="W2368" s="8" t="str">
        <f t="shared" si="330"/>
        <v>Oct</v>
      </c>
      <c r="X2368" s="8" t="str">
        <f t="shared" si="331"/>
        <v>2015</v>
      </c>
      <c r="Y2368" s="7">
        <f t="shared" si="332"/>
        <v>30</v>
      </c>
    </row>
    <row r="2369" spans="1:25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6">
        <f t="shared" si="324"/>
        <v>1.34</v>
      </c>
      <c r="P2369" s="10">
        <f t="shared" si="325"/>
        <v>47.857142857142854</v>
      </c>
      <c r="Q2369" t="s">
        <v>8320</v>
      </c>
      <c r="R2369" t="s">
        <v>8321</v>
      </c>
      <c r="S2369" s="8">
        <f t="shared" si="326"/>
        <v>42425.970092592594</v>
      </c>
      <c r="T2369" s="8" t="str">
        <f t="shared" si="327"/>
        <v>Feb</v>
      </c>
      <c r="U2369" s="8" t="str">
        <f t="shared" si="328"/>
        <v>2016</v>
      </c>
      <c r="V2369" s="8">
        <f t="shared" si="329"/>
        <v>42485.928425925929</v>
      </c>
      <c r="W2369" s="8" t="str">
        <f t="shared" si="330"/>
        <v>Apr</v>
      </c>
      <c r="X2369" s="8" t="str">
        <f t="shared" si="331"/>
        <v>2016</v>
      </c>
      <c r="Y2369" s="7">
        <f t="shared" si="332"/>
        <v>28</v>
      </c>
    </row>
    <row r="2370" spans="1:25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6">
        <f t="shared" si="324"/>
        <v>0.25</v>
      </c>
      <c r="P2370" s="10">
        <f t="shared" si="325"/>
        <v>50</v>
      </c>
      <c r="Q2370" t="s">
        <v>8320</v>
      </c>
      <c r="R2370" t="s">
        <v>8321</v>
      </c>
      <c r="S2370" s="8">
        <f t="shared" si="326"/>
        <v>42063.721817129626</v>
      </c>
      <c r="T2370" s="8" t="str">
        <f t="shared" si="327"/>
        <v>Feb</v>
      </c>
      <c r="U2370" s="8" t="str">
        <f t="shared" si="328"/>
        <v>2015</v>
      </c>
      <c r="V2370" s="8">
        <f t="shared" si="329"/>
        <v>42108.680150462969</v>
      </c>
      <c r="W2370" s="8" t="str">
        <f t="shared" si="330"/>
        <v>Apr</v>
      </c>
      <c r="X2370" s="8" t="str">
        <f t="shared" si="331"/>
        <v>2015</v>
      </c>
      <c r="Y2370" s="7">
        <f t="shared" si="332"/>
        <v>13</v>
      </c>
    </row>
    <row r="2371" spans="1:25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6">
        <f t="shared" ref="O2371:O2434" si="333">E2371/D2371*100</f>
        <v>0</v>
      </c>
      <c r="P2371" s="10">
        <f t="shared" ref="P2371:P2434" si="334">IFERROR(E2371/L2371,0)</f>
        <v>0</v>
      </c>
      <c r="Q2371" t="s">
        <v>8320</v>
      </c>
      <c r="R2371" t="s">
        <v>8321</v>
      </c>
      <c r="S2371" s="8">
        <f t="shared" ref="S2371:S2434" si="335">(((J2371/60)/60)/24)+DATE(1970,1,1)</f>
        <v>42380.812627314815</v>
      </c>
      <c r="T2371" s="8" t="str">
        <f t="shared" ref="T2371:T2434" si="336">TEXT(S2371,"MMM")</f>
        <v>Jan</v>
      </c>
      <c r="U2371" s="8" t="str">
        <f t="shared" ref="U2371:U2434" si="337">TEXT(S2371,"YYYY")</f>
        <v>2016</v>
      </c>
      <c r="V2371" s="8">
        <f t="shared" ref="V2371:V2434" si="338">(((I2371/60)/60)/24)+DATE(1970,1,1)</f>
        <v>42410.812627314815</v>
      </c>
      <c r="W2371" s="8" t="str">
        <f t="shared" ref="W2371:W2434" si="339">TEXT(V2371,"MMM")</f>
        <v>Feb</v>
      </c>
      <c r="X2371" s="8" t="str">
        <f t="shared" ref="X2371:X2434" si="340">TEXT(V2371,"YYYY")</f>
        <v>2016</v>
      </c>
      <c r="Y2371" s="7">
        <f t="shared" ref="Y2371:Y2434" si="341">DAY(V2371-S2371)</f>
        <v>30</v>
      </c>
    </row>
    <row r="2372" spans="1:25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6">
        <f t="shared" si="333"/>
        <v>0.32800000000000001</v>
      </c>
      <c r="P2372" s="10">
        <f t="shared" si="334"/>
        <v>20.5</v>
      </c>
      <c r="Q2372" t="s">
        <v>8320</v>
      </c>
      <c r="R2372" t="s">
        <v>8321</v>
      </c>
      <c r="S2372" s="8">
        <f t="shared" si="335"/>
        <v>41961.18913194444</v>
      </c>
      <c r="T2372" s="8" t="str">
        <f t="shared" si="336"/>
        <v>Nov</v>
      </c>
      <c r="U2372" s="8" t="str">
        <f t="shared" si="337"/>
        <v>2014</v>
      </c>
      <c r="V2372" s="8">
        <f t="shared" si="338"/>
        <v>41991.18913194444</v>
      </c>
      <c r="W2372" s="8" t="str">
        <f t="shared" si="339"/>
        <v>Dec</v>
      </c>
      <c r="X2372" s="8" t="str">
        <f t="shared" si="340"/>
        <v>2014</v>
      </c>
      <c r="Y2372" s="7">
        <f t="shared" si="341"/>
        <v>30</v>
      </c>
    </row>
    <row r="2373" spans="1:25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6">
        <f t="shared" si="333"/>
        <v>0</v>
      </c>
      <c r="P2373" s="10">
        <f t="shared" si="334"/>
        <v>0</v>
      </c>
      <c r="Q2373" t="s">
        <v>8320</v>
      </c>
      <c r="R2373" t="s">
        <v>8321</v>
      </c>
      <c r="S2373" s="8">
        <f t="shared" si="335"/>
        <v>42150.777731481481</v>
      </c>
      <c r="T2373" s="8" t="str">
        <f t="shared" si="336"/>
        <v>May</v>
      </c>
      <c r="U2373" s="8" t="str">
        <f t="shared" si="337"/>
        <v>2015</v>
      </c>
      <c r="V2373" s="8">
        <f t="shared" si="338"/>
        <v>42180.777731481481</v>
      </c>
      <c r="W2373" s="8" t="str">
        <f t="shared" si="339"/>
        <v>Jun</v>
      </c>
      <c r="X2373" s="8" t="str">
        <f t="shared" si="340"/>
        <v>2015</v>
      </c>
      <c r="Y2373" s="7">
        <f t="shared" si="341"/>
        <v>30</v>
      </c>
    </row>
    <row r="2374" spans="1:25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6">
        <f t="shared" si="333"/>
        <v>3.2727272727272729</v>
      </c>
      <c r="P2374" s="10">
        <f t="shared" si="334"/>
        <v>30</v>
      </c>
      <c r="Q2374" t="s">
        <v>8320</v>
      </c>
      <c r="R2374" t="s">
        <v>8321</v>
      </c>
      <c r="S2374" s="8">
        <f t="shared" si="335"/>
        <v>42088.069108796291</v>
      </c>
      <c r="T2374" s="8" t="str">
        <f t="shared" si="336"/>
        <v>Mar</v>
      </c>
      <c r="U2374" s="8" t="str">
        <f t="shared" si="337"/>
        <v>2015</v>
      </c>
      <c r="V2374" s="8">
        <f t="shared" si="338"/>
        <v>42118.069108796291</v>
      </c>
      <c r="W2374" s="8" t="str">
        <f t="shared" si="339"/>
        <v>Apr</v>
      </c>
      <c r="X2374" s="8" t="str">
        <f t="shared" si="340"/>
        <v>2015</v>
      </c>
      <c r="Y2374" s="7">
        <f t="shared" si="341"/>
        <v>30</v>
      </c>
    </row>
    <row r="2375" spans="1:25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6">
        <f t="shared" si="333"/>
        <v>5.8823529411764705E-3</v>
      </c>
      <c r="P2375" s="10">
        <f t="shared" si="334"/>
        <v>50</v>
      </c>
      <c r="Q2375" t="s">
        <v>8320</v>
      </c>
      <c r="R2375" t="s">
        <v>8321</v>
      </c>
      <c r="S2375" s="8">
        <f t="shared" si="335"/>
        <v>42215.662314814821</v>
      </c>
      <c r="T2375" s="8" t="str">
        <f t="shared" si="336"/>
        <v>Jul</v>
      </c>
      <c r="U2375" s="8" t="str">
        <f t="shared" si="337"/>
        <v>2015</v>
      </c>
      <c r="V2375" s="8">
        <f t="shared" si="338"/>
        <v>42245.662314814821</v>
      </c>
      <c r="W2375" s="8" t="str">
        <f t="shared" si="339"/>
        <v>Aug</v>
      </c>
      <c r="X2375" s="8" t="str">
        <f t="shared" si="340"/>
        <v>2015</v>
      </c>
      <c r="Y2375" s="7">
        <f t="shared" si="341"/>
        <v>30</v>
      </c>
    </row>
    <row r="2376" spans="1:25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6">
        <f t="shared" si="333"/>
        <v>4.5454545454545456E-2</v>
      </c>
      <c r="P2376" s="10">
        <f t="shared" si="334"/>
        <v>10</v>
      </c>
      <c r="Q2376" t="s">
        <v>8320</v>
      </c>
      <c r="R2376" t="s">
        <v>8321</v>
      </c>
      <c r="S2376" s="8">
        <f t="shared" si="335"/>
        <v>42017.843287037031</v>
      </c>
      <c r="T2376" s="8" t="str">
        <f t="shared" si="336"/>
        <v>Jan</v>
      </c>
      <c r="U2376" s="8" t="str">
        <f t="shared" si="337"/>
        <v>2015</v>
      </c>
      <c r="V2376" s="8">
        <f t="shared" si="338"/>
        <v>42047.843287037031</v>
      </c>
      <c r="W2376" s="8" t="str">
        <f t="shared" si="339"/>
        <v>Feb</v>
      </c>
      <c r="X2376" s="8" t="str">
        <f t="shared" si="340"/>
        <v>2015</v>
      </c>
      <c r="Y2376" s="7">
        <f t="shared" si="341"/>
        <v>30</v>
      </c>
    </row>
    <row r="2377" spans="1:25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6">
        <f t="shared" si="333"/>
        <v>0</v>
      </c>
      <c r="P2377" s="10">
        <f t="shared" si="334"/>
        <v>0</v>
      </c>
      <c r="Q2377" t="s">
        <v>8320</v>
      </c>
      <c r="R2377" t="s">
        <v>8321</v>
      </c>
      <c r="S2377" s="8">
        <f t="shared" si="335"/>
        <v>42592.836076388892</v>
      </c>
      <c r="T2377" s="8" t="str">
        <f t="shared" si="336"/>
        <v>Aug</v>
      </c>
      <c r="U2377" s="8" t="str">
        <f t="shared" si="337"/>
        <v>2016</v>
      </c>
      <c r="V2377" s="8">
        <f t="shared" si="338"/>
        <v>42622.836076388892</v>
      </c>
      <c r="W2377" s="8" t="str">
        <f t="shared" si="339"/>
        <v>Sep</v>
      </c>
      <c r="X2377" s="8" t="str">
        <f t="shared" si="340"/>
        <v>2016</v>
      </c>
      <c r="Y2377" s="7">
        <f t="shared" si="341"/>
        <v>30</v>
      </c>
    </row>
    <row r="2378" spans="1:25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6">
        <f t="shared" si="333"/>
        <v>10.877666666666666</v>
      </c>
      <c r="P2378" s="10">
        <f t="shared" si="334"/>
        <v>81.582499999999996</v>
      </c>
      <c r="Q2378" t="s">
        <v>8320</v>
      </c>
      <c r="R2378" t="s">
        <v>8321</v>
      </c>
      <c r="S2378" s="8">
        <f t="shared" si="335"/>
        <v>42318.925532407404</v>
      </c>
      <c r="T2378" s="8" t="str">
        <f t="shared" si="336"/>
        <v>Nov</v>
      </c>
      <c r="U2378" s="8" t="str">
        <f t="shared" si="337"/>
        <v>2015</v>
      </c>
      <c r="V2378" s="8">
        <f t="shared" si="338"/>
        <v>42348.925532407404</v>
      </c>
      <c r="W2378" s="8" t="str">
        <f t="shared" si="339"/>
        <v>Dec</v>
      </c>
      <c r="X2378" s="8" t="str">
        <f t="shared" si="340"/>
        <v>2015</v>
      </c>
      <c r="Y2378" s="7">
        <f t="shared" si="341"/>
        <v>30</v>
      </c>
    </row>
    <row r="2379" spans="1:25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6">
        <f t="shared" si="333"/>
        <v>0</v>
      </c>
      <c r="P2379" s="10">
        <f t="shared" si="334"/>
        <v>0</v>
      </c>
      <c r="Q2379" t="s">
        <v>8320</v>
      </c>
      <c r="R2379" t="s">
        <v>8321</v>
      </c>
      <c r="S2379" s="8">
        <f t="shared" si="335"/>
        <v>42669.870173611111</v>
      </c>
      <c r="T2379" s="8" t="str">
        <f t="shared" si="336"/>
        <v>Oct</v>
      </c>
      <c r="U2379" s="8" t="str">
        <f t="shared" si="337"/>
        <v>2016</v>
      </c>
      <c r="V2379" s="8">
        <f t="shared" si="338"/>
        <v>42699.911840277782</v>
      </c>
      <c r="W2379" s="8" t="str">
        <f t="shared" si="339"/>
        <v>Nov</v>
      </c>
      <c r="X2379" s="8" t="str">
        <f t="shared" si="340"/>
        <v>2016</v>
      </c>
      <c r="Y2379" s="7">
        <f t="shared" si="341"/>
        <v>30</v>
      </c>
    </row>
    <row r="2380" spans="1:25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6">
        <f t="shared" si="333"/>
        <v>0</v>
      </c>
      <c r="P2380" s="10">
        <f t="shared" si="334"/>
        <v>0</v>
      </c>
      <c r="Q2380" t="s">
        <v>8320</v>
      </c>
      <c r="R2380" t="s">
        <v>8321</v>
      </c>
      <c r="S2380" s="8">
        <f t="shared" si="335"/>
        <v>42213.013078703705</v>
      </c>
      <c r="T2380" s="8" t="str">
        <f t="shared" si="336"/>
        <v>Jul</v>
      </c>
      <c r="U2380" s="8" t="str">
        <f t="shared" si="337"/>
        <v>2015</v>
      </c>
      <c r="V2380" s="8">
        <f t="shared" si="338"/>
        <v>42242.013078703705</v>
      </c>
      <c r="W2380" s="8" t="str">
        <f t="shared" si="339"/>
        <v>Aug</v>
      </c>
      <c r="X2380" s="8" t="str">
        <f t="shared" si="340"/>
        <v>2015</v>
      </c>
      <c r="Y2380" s="7">
        <f t="shared" si="341"/>
        <v>29</v>
      </c>
    </row>
    <row r="2381" spans="1:25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6">
        <f t="shared" si="333"/>
        <v>0</v>
      </c>
      <c r="P2381" s="10">
        <f t="shared" si="334"/>
        <v>0</v>
      </c>
      <c r="Q2381" t="s">
        <v>8320</v>
      </c>
      <c r="R2381" t="s">
        <v>8321</v>
      </c>
      <c r="S2381" s="8">
        <f t="shared" si="335"/>
        <v>42237.016388888893</v>
      </c>
      <c r="T2381" s="8" t="str">
        <f t="shared" si="336"/>
        <v>Aug</v>
      </c>
      <c r="U2381" s="8" t="str">
        <f t="shared" si="337"/>
        <v>2015</v>
      </c>
      <c r="V2381" s="8">
        <f t="shared" si="338"/>
        <v>42282.016388888893</v>
      </c>
      <c r="W2381" s="8" t="str">
        <f t="shared" si="339"/>
        <v>Oct</v>
      </c>
      <c r="X2381" s="8" t="str">
        <f t="shared" si="340"/>
        <v>2015</v>
      </c>
      <c r="Y2381" s="7">
        <f t="shared" si="341"/>
        <v>14</v>
      </c>
    </row>
    <row r="2382" spans="1:25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6">
        <f t="shared" si="333"/>
        <v>0.36666666666666664</v>
      </c>
      <c r="P2382" s="10">
        <f t="shared" si="334"/>
        <v>18.333333333333332</v>
      </c>
      <c r="Q2382" t="s">
        <v>8320</v>
      </c>
      <c r="R2382" t="s">
        <v>8321</v>
      </c>
      <c r="S2382" s="8">
        <f t="shared" si="335"/>
        <v>42248.793310185181</v>
      </c>
      <c r="T2382" s="8" t="str">
        <f t="shared" si="336"/>
        <v>Sep</v>
      </c>
      <c r="U2382" s="8" t="str">
        <f t="shared" si="337"/>
        <v>2015</v>
      </c>
      <c r="V2382" s="8">
        <f t="shared" si="338"/>
        <v>42278.793310185181</v>
      </c>
      <c r="W2382" s="8" t="str">
        <f t="shared" si="339"/>
        <v>Oct</v>
      </c>
      <c r="X2382" s="8" t="str">
        <f t="shared" si="340"/>
        <v>2015</v>
      </c>
      <c r="Y2382" s="7">
        <f t="shared" si="341"/>
        <v>30</v>
      </c>
    </row>
    <row r="2383" spans="1:25" ht="3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6">
        <f t="shared" si="333"/>
        <v>1.8193398957730169</v>
      </c>
      <c r="P2383" s="10">
        <f t="shared" si="334"/>
        <v>224.42857142857142</v>
      </c>
      <c r="Q2383" t="s">
        <v>8320</v>
      </c>
      <c r="R2383" t="s">
        <v>8321</v>
      </c>
      <c r="S2383" s="8">
        <f t="shared" si="335"/>
        <v>42074.935740740737</v>
      </c>
      <c r="T2383" s="8" t="str">
        <f t="shared" si="336"/>
        <v>Mar</v>
      </c>
      <c r="U2383" s="8" t="str">
        <f t="shared" si="337"/>
        <v>2015</v>
      </c>
      <c r="V2383" s="8">
        <f t="shared" si="338"/>
        <v>42104.935740740737</v>
      </c>
      <c r="W2383" s="8" t="str">
        <f t="shared" si="339"/>
        <v>Apr</v>
      </c>
      <c r="X2383" s="8" t="str">
        <f t="shared" si="340"/>
        <v>2015</v>
      </c>
      <c r="Y2383" s="7">
        <f t="shared" si="341"/>
        <v>30</v>
      </c>
    </row>
    <row r="2384" spans="1:25" ht="4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6">
        <f t="shared" si="333"/>
        <v>2.5</v>
      </c>
      <c r="P2384" s="10">
        <f t="shared" si="334"/>
        <v>37.5</v>
      </c>
      <c r="Q2384" t="s">
        <v>8320</v>
      </c>
      <c r="R2384" t="s">
        <v>8321</v>
      </c>
      <c r="S2384" s="8">
        <f t="shared" si="335"/>
        <v>42195.187534722223</v>
      </c>
      <c r="T2384" s="8" t="str">
        <f t="shared" si="336"/>
        <v>Jul</v>
      </c>
      <c r="U2384" s="8" t="str">
        <f t="shared" si="337"/>
        <v>2015</v>
      </c>
      <c r="V2384" s="8">
        <f t="shared" si="338"/>
        <v>42220.187534722223</v>
      </c>
      <c r="W2384" s="8" t="str">
        <f t="shared" si="339"/>
        <v>Aug</v>
      </c>
      <c r="X2384" s="8" t="str">
        <f t="shared" si="340"/>
        <v>2015</v>
      </c>
      <c r="Y2384" s="7">
        <f t="shared" si="341"/>
        <v>25</v>
      </c>
    </row>
    <row r="2385" spans="1:25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6">
        <f t="shared" si="333"/>
        <v>4.3499999999999996</v>
      </c>
      <c r="P2385" s="10">
        <f t="shared" si="334"/>
        <v>145</v>
      </c>
      <c r="Q2385" t="s">
        <v>8320</v>
      </c>
      <c r="R2385" t="s">
        <v>8321</v>
      </c>
      <c r="S2385" s="8">
        <f t="shared" si="335"/>
        <v>42027.056793981479</v>
      </c>
      <c r="T2385" s="8" t="str">
        <f t="shared" si="336"/>
        <v>Jan</v>
      </c>
      <c r="U2385" s="8" t="str">
        <f t="shared" si="337"/>
        <v>2015</v>
      </c>
      <c r="V2385" s="8">
        <f t="shared" si="338"/>
        <v>42057.056793981479</v>
      </c>
      <c r="W2385" s="8" t="str">
        <f t="shared" si="339"/>
        <v>Feb</v>
      </c>
      <c r="X2385" s="8" t="str">
        <f t="shared" si="340"/>
        <v>2015</v>
      </c>
      <c r="Y2385" s="7">
        <f t="shared" si="341"/>
        <v>30</v>
      </c>
    </row>
    <row r="2386" spans="1:25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6">
        <f t="shared" si="333"/>
        <v>0.8</v>
      </c>
      <c r="P2386" s="10">
        <f t="shared" si="334"/>
        <v>1</v>
      </c>
      <c r="Q2386" t="s">
        <v>8320</v>
      </c>
      <c r="R2386" t="s">
        <v>8321</v>
      </c>
      <c r="S2386" s="8">
        <f t="shared" si="335"/>
        <v>41927.067627314813</v>
      </c>
      <c r="T2386" s="8" t="str">
        <f t="shared" si="336"/>
        <v>Oct</v>
      </c>
      <c r="U2386" s="8" t="str">
        <f t="shared" si="337"/>
        <v>2014</v>
      </c>
      <c r="V2386" s="8">
        <f t="shared" si="338"/>
        <v>41957.109293981484</v>
      </c>
      <c r="W2386" s="8" t="str">
        <f t="shared" si="339"/>
        <v>Nov</v>
      </c>
      <c r="X2386" s="8" t="str">
        <f t="shared" si="340"/>
        <v>2014</v>
      </c>
      <c r="Y2386" s="7">
        <f t="shared" si="341"/>
        <v>30</v>
      </c>
    </row>
    <row r="2387" spans="1:25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6">
        <f t="shared" si="333"/>
        <v>1.2123076923076923</v>
      </c>
      <c r="P2387" s="10">
        <f t="shared" si="334"/>
        <v>112.57142857142857</v>
      </c>
      <c r="Q2387" t="s">
        <v>8320</v>
      </c>
      <c r="R2387" t="s">
        <v>8321</v>
      </c>
      <c r="S2387" s="8">
        <f t="shared" si="335"/>
        <v>42191.70175925926</v>
      </c>
      <c r="T2387" s="8" t="str">
        <f t="shared" si="336"/>
        <v>Jul</v>
      </c>
      <c r="U2387" s="8" t="str">
        <f t="shared" si="337"/>
        <v>2015</v>
      </c>
      <c r="V2387" s="8">
        <f t="shared" si="338"/>
        <v>42221.70175925926</v>
      </c>
      <c r="W2387" s="8" t="str">
        <f t="shared" si="339"/>
        <v>Aug</v>
      </c>
      <c r="X2387" s="8" t="str">
        <f t="shared" si="340"/>
        <v>2015</v>
      </c>
      <c r="Y2387" s="7">
        <f t="shared" si="341"/>
        <v>30</v>
      </c>
    </row>
    <row r="2388" spans="1:25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6">
        <f t="shared" si="333"/>
        <v>0</v>
      </c>
      <c r="P2388" s="10">
        <f t="shared" si="334"/>
        <v>0</v>
      </c>
      <c r="Q2388" t="s">
        <v>8320</v>
      </c>
      <c r="R2388" t="s">
        <v>8321</v>
      </c>
      <c r="S2388" s="8">
        <f t="shared" si="335"/>
        <v>41954.838240740741</v>
      </c>
      <c r="T2388" s="8" t="str">
        <f t="shared" si="336"/>
        <v>Nov</v>
      </c>
      <c r="U2388" s="8" t="str">
        <f t="shared" si="337"/>
        <v>2014</v>
      </c>
      <c r="V2388" s="8">
        <f t="shared" si="338"/>
        <v>42014.838240740741</v>
      </c>
      <c r="W2388" s="8" t="str">
        <f t="shared" si="339"/>
        <v>Jan</v>
      </c>
      <c r="X2388" s="8" t="str">
        <f t="shared" si="340"/>
        <v>2015</v>
      </c>
      <c r="Y2388" s="7">
        <f t="shared" si="341"/>
        <v>29</v>
      </c>
    </row>
    <row r="2389" spans="1:25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6">
        <f t="shared" si="333"/>
        <v>0.68399999999999994</v>
      </c>
      <c r="P2389" s="10">
        <f t="shared" si="334"/>
        <v>342</v>
      </c>
      <c r="Q2389" t="s">
        <v>8320</v>
      </c>
      <c r="R2389" t="s">
        <v>8321</v>
      </c>
      <c r="S2389" s="8">
        <f t="shared" si="335"/>
        <v>42528.626620370371</v>
      </c>
      <c r="T2389" s="8" t="str">
        <f t="shared" si="336"/>
        <v>Jun</v>
      </c>
      <c r="U2389" s="8" t="str">
        <f t="shared" si="337"/>
        <v>2016</v>
      </c>
      <c r="V2389" s="8">
        <f t="shared" si="338"/>
        <v>42573.626620370371</v>
      </c>
      <c r="W2389" s="8" t="str">
        <f t="shared" si="339"/>
        <v>Jul</v>
      </c>
      <c r="X2389" s="8" t="str">
        <f t="shared" si="340"/>
        <v>2016</v>
      </c>
      <c r="Y2389" s="7">
        <f t="shared" si="341"/>
        <v>14</v>
      </c>
    </row>
    <row r="2390" spans="1:25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6">
        <f t="shared" si="333"/>
        <v>1.2513513513513512</v>
      </c>
      <c r="P2390" s="10">
        <f t="shared" si="334"/>
        <v>57.875</v>
      </c>
      <c r="Q2390" t="s">
        <v>8320</v>
      </c>
      <c r="R2390" t="s">
        <v>8321</v>
      </c>
      <c r="S2390" s="8">
        <f t="shared" si="335"/>
        <v>41989.853692129633</v>
      </c>
      <c r="T2390" s="8" t="str">
        <f t="shared" si="336"/>
        <v>Dec</v>
      </c>
      <c r="U2390" s="8" t="str">
        <f t="shared" si="337"/>
        <v>2014</v>
      </c>
      <c r="V2390" s="8">
        <f t="shared" si="338"/>
        <v>42019.811805555553</v>
      </c>
      <c r="W2390" s="8" t="str">
        <f t="shared" si="339"/>
        <v>Jan</v>
      </c>
      <c r="X2390" s="8" t="str">
        <f t="shared" si="340"/>
        <v>2015</v>
      </c>
      <c r="Y2390" s="7">
        <f t="shared" si="341"/>
        <v>29</v>
      </c>
    </row>
    <row r="2391" spans="1:25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6">
        <f t="shared" si="333"/>
        <v>0.1875</v>
      </c>
      <c r="P2391" s="10">
        <f t="shared" si="334"/>
        <v>30</v>
      </c>
      <c r="Q2391" t="s">
        <v>8320</v>
      </c>
      <c r="R2391" t="s">
        <v>8321</v>
      </c>
      <c r="S2391" s="8">
        <f t="shared" si="335"/>
        <v>42179.653379629628</v>
      </c>
      <c r="T2391" s="8" t="str">
        <f t="shared" si="336"/>
        <v>Jun</v>
      </c>
      <c r="U2391" s="8" t="str">
        <f t="shared" si="337"/>
        <v>2015</v>
      </c>
      <c r="V2391" s="8">
        <f t="shared" si="338"/>
        <v>42210.915972222225</v>
      </c>
      <c r="W2391" s="8" t="str">
        <f t="shared" si="339"/>
        <v>Jul</v>
      </c>
      <c r="X2391" s="8" t="str">
        <f t="shared" si="340"/>
        <v>2015</v>
      </c>
      <c r="Y2391" s="7">
        <f t="shared" si="341"/>
        <v>31</v>
      </c>
    </row>
    <row r="2392" spans="1:25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6">
        <f t="shared" si="333"/>
        <v>0</v>
      </c>
      <c r="P2392" s="10">
        <f t="shared" si="334"/>
        <v>0</v>
      </c>
      <c r="Q2392" t="s">
        <v>8320</v>
      </c>
      <c r="R2392" t="s">
        <v>8321</v>
      </c>
      <c r="S2392" s="8">
        <f t="shared" si="335"/>
        <v>41968.262314814812</v>
      </c>
      <c r="T2392" s="8" t="str">
        <f t="shared" si="336"/>
        <v>Nov</v>
      </c>
      <c r="U2392" s="8" t="str">
        <f t="shared" si="337"/>
        <v>2014</v>
      </c>
      <c r="V2392" s="8">
        <f t="shared" si="338"/>
        <v>42008.262314814812</v>
      </c>
      <c r="W2392" s="8" t="str">
        <f t="shared" si="339"/>
        <v>Jan</v>
      </c>
      <c r="X2392" s="8" t="str">
        <f t="shared" si="340"/>
        <v>2015</v>
      </c>
      <c r="Y2392" s="7">
        <f t="shared" si="341"/>
        <v>9</v>
      </c>
    </row>
    <row r="2393" spans="1:25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6">
        <f t="shared" si="333"/>
        <v>0.125</v>
      </c>
      <c r="P2393" s="10">
        <f t="shared" si="334"/>
        <v>25</v>
      </c>
      <c r="Q2393" t="s">
        <v>8320</v>
      </c>
      <c r="R2393" t="s">
        <v>8321</v>
      </c>
      <c r="S2393" s="8">
        <f t="shared" si="335"/>
        <v>42064.794490740736</v>
      </c>
      <c r="T2393" s="8" t="str">
        <f t="shared" si="336"/>
        <v>Mar</v>
      </c>
      <c r="U2393" s="8" t="str">
        <f t="shared" si="337"/>
        <v>2015</v>
      </c>
      <c r="V2393" s="8">
        <f t="shared" si="338"/>
        <v>42094.752824074079</v>
      </c>
      <c r="W2393" s="8" t="str">
        <f t="shared" si="339"/>
        <v>Mar</v>
      </c>
      <c r="X2393" s="8" t="str">
        <f t="shared" si="340"/>
        <v>2015</v>
      </c>
      <c r="Y2393" s="7">
        <f t="shared" si="341"/>
        <v>29</v>
      </c>
    </row>
    <row r="2394" spans="1:25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6">
        <f t="shared" si="333"/>
        <v>0</v>
      </c>
      <c r="P2394" s="10">
        <f t="shared" si="334"/>
        <v>0</v>
      </c>
      <c r="Q2394" t="s">
        <v>8320</v>
      </c>
      <c r="R2394" t="s">
        <v>8321</v>
      </c>
      <c r="S2394" s="8">
        <f t="shared" si="335"/>
        <v>42276.120636574073</v>
      </c>
      <c r="T2394" s="8" t="str">
        <f t="shared" si="336"/>
        <v>Sep</v>
      </c>
      <c r="U2394" s="8" t="str">
        <f t="shared" si="337"/>
        <v>2015</v>
      </c>
      <c r="V2394" s="8">
        <f t="shared" si="338"/>
        <v>42306.120636574073</v>
      </c>
      <c r="W2394" s="8" t="str">
        <f t="shared" si="339"/>
        <v>Oct</v>
      </c>
      <c r="X2394" s="8" t="str">
        <f t="shared" si="340"/>
        <v>2015</v>
      </c>
      <c r="Y2394" s="7">
        <f t="shared" si="341"/>
        <v>30</v>
      </c>
    </row>
    <row r="2395" spans="1:25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6">
        <f t="shared" si="333"/>
        <v>0.05</v>
      </c>
      <c r="P2395" s="10">
        <f t="shared" si="334"/>
        <v>50</v>
      </c>
      <c r="Q2395" t="s">
        <v>8320</v>
      </c>
      <c r="R2395" t="s">
        <v>8321</v>
      </c>
      <c r="S2395" s="8">
        <f t="shared" si="335"/>
        <v>42194.648344907408</v>
      </c>
      <c r="T2395" s="8" t="str">
        <f t="shared" si="336"/>
        <v>Jul</v>
      </c>
      <c r="U2395" s="8" t="str">
        <f t="shared" si="337"/>
        <v>2015</v>
      </c>
      <c r="V2395" s="8">
        <f t="shared" si="338"/>
        <v>42224.648344907408</v>
      </c>
      <c r="W2395" s="8" t="str">
        <f t="shared" si="339"/>
        <v>Aug</v>
      </c>
      <c r="X2395" s="8" t="str">
        <f t="shared" si="340"/>
        <v>2015</v>
      </c>
      <c r="Y2395" s="7">
        <f t="shared" si="341"/>
        <v>30</v>
      </c>
    </row>
    <row r="2396" spans="1:25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6">
        <f t="shared" si="333"/>
        <v>0.06</v>
      </c>
      <c r="P2396" s="10">
        <f t="shared" si="334"/>
        <v>1.5</v>
      </c>
      <c r="Q2396" t="s">
        <v>8320</v>
      </c>
      <c r="R2396" t="s">
        <v>8321</v>
      </c>
      <c r="S2396" s="8">
        <f t="shared" si="335"/>
        <v>42031.362187499995</v>
      </c>
      <c r="T2396" s="8" t="str">
        <f t="shared" si="336"/>
        <v>Jan</v>
      </c>
      <c r="U2396" s="8" t="str">
        <f t="shared" si="337"/>
        <v>2015</v>
      </c>
      <c r="V2396" s="8">
        <f t="shared" si="338"/>
        <v>42061.362187499995</v>
      </c>
      <c r="W2396" s="8" t="str">
        <f t="shared" si="339"/>
        <v>Feb</v>
      </c>
      <c r="X2396" s="8" t="str">
        <f t="shared" si="340"/>
        <v>2015</v>
      </c>
      <c r="Y2396" s="7">
        <f t="shared" si="341"/>
        <v>30</v>
      </c>
    </row>
    <row r="2397" spans="1:25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6">
        <f t="shared" si="333"/>
        <v>0</v>
      </c>
      <c r="P2397" s="10">
        <f t="shared" si="334"/>
        <v>0</v>
      </c>
      <c r="Q2397" t="s">
        <v>8320</v>
      </c>
      <c r="R2397" t="s">
        <v>8321</v>
      </c>
      <c r="S2397" s="8">
        <f t="shared" si="335"/>
        <v>42717.121377314819</v>
      </c>
      <c r="T2397" s="8" t="str">
        <f t="shared" si="336"/>
        <v>Dec</v>
      </c>
      <c r="U2397" s="8" t="str">
        <f t="shared" si="337"/>
        <v>2016</v>
      </c>
      <c r="V2397" s="8">
        <f t="shared" si="338"/>
        <v>42745.372916666667</v>
      </c>
      <c r="W2397" s="8" t="str">
        <f t="shared" si="339"/>
        <v>Jan</v>
      </c>
      <c r="X2397" s="8" t="str">
        <f t="shared" si="340"/>
        <v>2017</v>
      </c>
      <c r="Y2397" s="7">
        <f t="shared" si="341"/>
        <v>28</v>
      </c>
    </row>
    <row r="2398" spans="1:25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6">
        <f t="shared" si="333"/>
        <v>0.2</v>
      </c>
      <c r="P2398" s="10">
        <f t="shared" si="334"/>
        <v>10</v>
      </c>
      <c r="Q2398" t="s">
        <v>8320</v>
      </c>
      <c r="R2398" t="s">
        <v>8321</v>
      </c>
      <c r="S2398" s="8">
        <f t="shared" si="335"/>
        <v>42262.849050925928</v>
      </c>
      <c r="T2398" s="8" t="str">
        <f t="shared" si="336"/>
        <v>Sep</v>
      </c>
      <c r="U2398" s="8" t="str">
        <f t="shared" si="337"/>
        <v>2015</v>
      </c>
      <c r="V2398" s="8">
        <f t="shared" si="338"/>
        <v>42292.849050925928</v>
      </c>
      <c r="W2398" s="8" t="str">
        <f t="shared" si="339"/>
        <v>Oct</v>
      </c>
      <c r="X2398" s="8" t="str">
        <f t="shared" si="340"/>
        <v>2015</v>
      </c>
      <c r="Y2398" s="7">
        <f t="shared" si="341"/>
        <v>30</v>
      </c>
    </row>
    <row r="2399" spans="1:25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6">
        <f t="shared" si="333"/>
        <v>0</v>
      </c>
      <c r="P2399" s="10">
        <f t="shared" si="334"/>
        <v>0</v>
      </c>
      <c r="Q2399" t="s">
        <v>8320</v>
      </c>
      <c r="R2399" t="s">
        <v>8321</v>
      </c>
      <c r="S2399" s="8">
        <f t="shared" si="335"/>
        <v>41976.88490740741</v>
      </c>
      <c r="T2399" s="8" t="str">
        <f t="shared" si="336"/>
        <v>Dec</v>
      </c>
      <c r="U2399" s="8" t="str">
        <f t="shared" si="337"/>
        <v>2014</v>
      </c>
      <c r="V2399" s="8">
        <f t="shared" si="338"/>
        <v>42006.88490740741</v>
      </c>
      <c r="W2399" s="8" t="str">
        <f t="shared" si="339"/>
        <v>Jan</v>
      </c>
      <c r="X2399" s="8" t="str">
        <f t="shared" si="340"/>
        <v>2015</v>
      </c>
      <c r="Y2399" s="7">
        <f t="shared" si="341"/>
        <v>30</v>
      </c>
    </row>
    <row r="2400" spans="1:25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6">
        <f t="shared" si="333"/>
        <v>0</v>
      </c>
      <c r="P2400" s="10">
        <f t="shared" si="334"/>
        <v>0</v>
      </c>
      <c r="Q2400" t="s">
        <v>8320</v>
      </c>
      <c r="R2400" t="s">
        <v>8321</v>
      </c>
      <c r="S2400" s="8">
        <f t="shared" si="335"/>
        <v>42157.916481481487</v>
      </c>
      <c r="T2400" s="8" t="str">
        <f t="shared" si="336"/>
        <v>Jun</v>
      </c>
      <c r="U2400" s="8" t="str">
        <f t="shared" si="337"/>
        <v>2015</v>
      </c>
      <c r="V2400" s="8">
        <f t="shared" si="338"/>
        <v>42187.916481481487</v>
      </c>
      <c r="W2400" s="8" t="str">
        <f t="shared" si="339"/>
        <v>Jul</v>
      </c>
      <c r="X2400" s="8" t="str">
        <f t="shared" si="340"/>
        <v>2015</v>
      </c>
      <c r="Y2400" s="7">
        <f t="shared" si="341"/>
        <v>30</v>
      </c>
    </row>
    <row r="2401" spans="1:25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6">
        <f t="shared" si="333"/>
        <v>0</v>
      </c>
      <c r="P2401" s="10">
        <f t="shared" si="334"/>
        <v>0</v>
      </c>
      <c r="Q2401" t="s">
        <v>8320</v>
      </c>
      <c r="R2401" t="s">
        <v>8321</v>
      </c>
      <c r="S2401" s="8">
        <f t="shared" si="335"/>
        <v>41956.853078703702</v>
      </c>
      <c r="T2401" s="8" t="str">
        <f t="shared" si="336"/>
        <v>Nov</v>
      </c>
      <c r="U2401" s="8" t="str">
        <f t="shared" si="337"/>
        <v>2014</v>
      </c>
      <c r="V2401" s="8">
        <f t="shared" si="338"/>
        <v>41991.853078703702</v>
      </c>
      <c r="W2401" s="8" t="str">
        <f t="shared" si="339"/>
        <v>Dec</v>
      </c>
      <c r="X2401" s="8" t="str">
        <f t="shared" si="340"/>
        <v>2014</v>
      </c>
      <c r="Y2401" s="7">
        <f t="shared" si="341"/>
        <v>4</v>
      </c>
    </row>
    <row r="2402" spans="1:25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6">
        <f t="shared" si="333"/>
        <v>0</v>
      </c>
      <c r="P2402" s="10">
        <f t="shared" si="334"/>
        <v>0</v>
      </c>
      <c r="Q2402" t="s">
        <v>8320</v>
      </c>
      <c r="R2402" t="s">
        <v>8321</v>
      </c>
      <c r="S2402" s="8">
        <f t="shared" si="335"/>
        <v>42444.268101851849</v>
      </c>
      <c r="T2402" s="8" t="str">
        <f t="shared" si="336"/>
        <v>Mar</v>
      </c>
      <c r="U2402" s="8" t="str">
        <f t="shared" si="337"/>
        <v>2016</v>
      </c>
      <c r="V2402" s="8">
        <f t="shared" si="338"/>
        <v>42474.268101851849</v>
      </c>
      <c r="W2402" s="8" t="str">
        <f t="shared" si="339"/>
        <v>Apr</v>
      </c>
      <c r="X2402" s="8" t="str">
        <f t="shared" si="340"/>
        <v>2016</v>
      </c>
      <c r="Y2402" s="7">
        <f t="shared" si="341"/>
        <v>30</v>
      </c>
    </row>
    <row r="2403" spans="1:25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6">
        <f t="shared" si="333"/>
        <v>0.71785714285714286</v>
      </c>
      <c r="P2403" s="10">
        <f t="shared" si="334"/>
        <v>22.333333333333332</v>
      </c>
      <c r="Q2403" t="s">
        <v>8337</v>
      </c>
      <c r="R2403" t="s">
        <v>8338</v>
      </c>
      <c r="S2403" s="8">
        <f t="shared" si="335"/>
        <v>42374.822870370372</v>
      </c>
      <c r="T2403" s="8" t="str">
        <f t="shared" si="336"/>
        <v>Jan</v>
      </c>
      <c r="U2403" s="8" t="str">
        <f t="shared" si="337"/>
        <v>2016</v>
      </c>
      <c r="V2403" s="8">
        <f t="shared" si="338"/>
        <v>42434.822870370372</v>
      </c>
      <c r="W2403" s="8" t="str">
        <f t="shared" si="339"/>
        <v>Mar</v>
      </c>
      <c r="X2403" s="8" t="str">
        <f t="shared" si="340"/>
        <v>2016</v>
      </c>
      <c r="Y2403" s="7">
        <f t="shared" si="341"/>
        <v>29</v>
      </c>
    </row>
    <row r="2404" spans="1:25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6">
        <f t="shared" si="333"/>
        <v>0.43333333333333329</v>
      </c>
      <c r="P2404" s="10">
        <f t="shared" si="334"/>
        <v>52</v>
      </c>
      <c r="Q2404" t="s">
        <v>8337</v>
      </c>
      <c r="R2404" t="s">
        <v>8338</v>
      </c>
      <c r="S2404" s="8">
        <f t="shared" si="335"/>
        <v>42107.679756944446</v>
      </c>
      <c r="T2404" s="8" t="str">
        <f t="shared" si="336"/>
        <v>Apr</v>
      </c>
      <c r="U2404" s="8" t="str">
        <f t="shared" si="337"/>
        <v>2015</v>
      </c>
      <c r="V2404" s="8">
        <f t="shared" si="338"/>
        <v>42137.679756944446</v>
      </c>
      <c r="W2404" s="8" t="str">
        <f t="shared" si="339"/>
        <v>May</v>
      </c>
      <c r="X2404" s="8" t="str">
        <f t="shared" si="340"/>
        <v>2015</v>
      </c>
      <c r="Y2404" s="7">
        <f t="shared" si="341"/>
        <v>30</v>
      </c>
    </row>
    <row r="2405" spans="1:25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6">
        <f t="shared" si="333"/>
        <v>16.833333333333332</v>
      </c>
      <c r="P2405" s="10">
        <f t="shared" si="334"/>
        <v>16.833333333333332</v>
      </c>
      <c r="Q2405" t="s">
        <v>8337</v>
      </c>
      <c r="R2405" t="s">
        <v>8338</v>
      </c>
      <c r="S2405" s="8">
        <f t="shared" si="335"/>
        <v>42399.882615740738</v>
      </c>
      <c r="T2405" s="8" t="str">
        <f t="shared" si="336"/>
        <v>Jan</v>
      </c>
      <c r="U2405" s="8" t="str">
        <f t="shared" si="337"/>
        <v>2016</v>
      </c>
      <c r="V2405" s="8">
        <f t="shared" si="338"/>
        <v>42459.840949074074</v>
      </c>
      <c r="W2405" s="8" t="str">
        <f t="shared" si="339"/>
        <v>Mar</v>
      </c>
      <c r="X2405" s="8" t="str">
        <f t="shared" si="340"/>
        <v>2016</v>
      </c>
      <c r="Y2405" s="7">
        <f t="shared" si="341"/>
        <v>28</v>
      </c>
    </row>
    <row r="2406" spans="1:25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6">
        <f t="shared" si="333"/>
        <v>0</v>
      </c>
      <c r="P2406" s="10">
        <f t="shared" si="334"/>
        <v>0</v>
      </c>
      <c r="Q2406" t="s">
        <v>8337</v>
      </c>
      <c r="R2406" t="s">
        <v>8338</v>
      </c>
      <c r="S2406" s="8">
        <f t="shared" si="335"/>
        <v>42342.03943287037</v>
      </c>
      <c r="T2406" s="8" t="str">
        <f t="shared" si="336"/>
        <v>Dec</v>
      </c>
      <c r="U2406" s="8" t="str">
        <f t="shared" si="337"/>
        <v>2015</v>
      </c>
      <c r="V2406" s="8">
        <f t="shared" si="338"/>
        <v>42372.03943287037</v>
      </c>
      <c r="W2406" s="8" t="str">
        <f t="shared" si="339"/>
        <v>Jan</v>
      </c>
      <c r="X2406" s="8" t="str">
        <f t="shared" si="340"/>
        <v>2016</v>
      </c>
      <c r="Y2406" s="7">
        <f t="shared" si="341"/>
        <v>30</v>
      </c>
    </row>
    <row r="2407" spans="1:25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6">
        <f t="shared" si="333"/>
        <v>22.52</v>
      </c>
      <c r="P2407" s="10">
        <f t="shared" si="334"/>
        <v>56.3</v>
      </c>
      <c r="Q2407" t="s">
        <v>8337</v>
      </c>
      <c r="R2407" t="s">
        <v>8338</v>
      </c>
      <c r="S2407" s="8">
        <f t="shared" si="335"/>
        <v>42595.585358796292</v>
      </c>
      <c r="T2407" s="8" t="str">
        <f t="shared" si="336"/>
        <v>Aug</v>
      </c>
      <c r="U2407" s="8" t="str">
        <f t="shared" si="337"/>
        <v>2016</v>
      </c>
      <c r="V2407" s="8">
        <f t="shared" si="338"/>
        <v>42616.585358796292</v>
      </c>
      <c r="W2407" s="8" t="str">
        <f t="shared" si="339"/>
        <v>Sep</v>
      </c>
      <c r="X2407" s="8" t="str">
        <f t="shared" si="340"/>
        <v>2016</v>
      </c>
      <c r="Y2407" s="7">
        <f t="shared" si="341"/>
        <v>21</v>
      </c>
    </row>
    <row r="2408" spans="1:25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6">
        <f t="shared" si="333"/>
        <v>41.384615384615387</v>
      </c>
      <c r="P2408" s="10">
        <f t="shared" si="334"/>
        <v>84.0625</v>
      </c>
      <c r="Q2408" t="s">
        <v>8337</v>
      </c>
      <c r="R2408" t="s">
        <v>8338</v>
      </c>
      <c r="S2408" s="8">
        <f t="shared" si="335"/>
        <v>41983.110995370371</v>
      </c>
      <c r="T2408" s="8" t="str">
        <f t="shared" si="336"/>
        <v>Dec</v>
      </c>
      <c r="U2408" s="8" t="str">
        <f t="shared" si="337"/>
        <v>2014</v>
      </c>
      <c r="V2408" s="8">
        <f t="shared" si="338"/>
        <v>42023.110995370371</v>
      </c>
      <c r="W2408" s="8" t="str">
        <f t="shared" si="339"/>
        <v>Jan</v>
      </c>
      <c r="X2408" s="8" t="str">
        <f t="shared" si="340"/>
        <v>2015</v>
      </c>
      <c r="Y2408" s="7">
        <f t="shared" si="341"/>
        <v>9</v>
      </c>
    </row>
    <row r="2409" spans="1:25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6">
        <f t="shared" si="333"/>
        <v>25.259090909090908</v>
      </c>
      <c r="P2409" s="10">
        <f t="shared" si="334"/>
        <v>168.39393939393941</v>
      </c>
      <c r="Q2409" t="s">
        <v>8337</v>
      </c>
      <c r="R2409" t="s">
        <v>8338</v>
      </c>
      <c r="S2409" s="8">
        <f t="shared" si="335"/>
        <v>42082.575555555552</v>
      </c>
      <c r="T2409" s="8" t="str">
        <f t="shared" si="336"/>
        <v>Mar</v>
      </c>
      <c r="U2409" s="8" t="str">
        <f t="shared" si="337"/>
        <v>2015</v>
      </c>
      <c r="V2409" s="8">
        <f t="shared" si="338"/>
        <v>42105.25</v>
      </c>
      <c r="W2409" s="8" t="str">
        <f t="shared" si="339"/>
        <v>Apr</v>
      </c>
      <c r="X2409" s="8" t="str">
        <f t="shared" si="340"/>
        <v>2015</v>
      </c>
      <c r="Y2409" s="7">
        <f t="shared" si="341"/>
        <v>22</v>
      </c>
    </row>
    <row r="2410" spans="1:25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6">
        <f t="shared" si="333"/>
        <v>0.2</v>
      </c>
      <c r="P2410" s="10">
        <f t="shared" si="334"/>
        <v>15</v>
      </c>
      <c r="Q2410" t="s">
        <v>8337</v>
      </c>
      <c r="R2410" t="s">
        <v>8338</v>
      </c>
      <c r="S2410" s="8">
        <f t="shared" si="335"/>
        <v>41919.140706018516</v>
      </c>
      <c r="T2410" s="8" t="str">
        <f t="shared" si="336"/>
        <v>Oct</v>
      </c>
      <c r="U2410" s="8" t="str">
        <f t="shared" si="337"/>
        <v>2014</v>
      </c>
      <c r="V2410" s="8">
        <f t="shared" si="338"/>
        <v>41949.182372685187</v>
      </c>
      <c r="W2410" s="8" t="str">
        <f t="shared" si="339"/>
        <v>Nov</v>
      </c>
      <c r="X2410" s="8" t="str">
        <f t="shared" si="340"/>
        <v>2014</v>
      </c>
      <c r="Y2410" s="7">
        <f t="shared" si="341"/>
        <v>30</v>
      </c>
    </row>
    <row r="2411" spans="1:25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6">
        <f t="shared" si="333"/>
        <v>1.8399999999999999</v>
      </c>
      <c r="P2411" s="10">
        <f t="shared" si="334"/>
        <v>76.666666666666671</v>
      </c>
      <c r="Q2411" t="s">
        <v>8337</v>
      </c>
      <c r="R2411" t="s">
        <v>8338</v>
      </c>
      <c r="S2411" s="8">
        <f t="shared" si="335"/>
        <v>42204.875868055555</v>
      </c>
      <c r="T2411" s="8" t="str">
        <f t="shared" si="336"/>
        <v>Jul</v>
      </c>
      <c r="U2411" s="8" t="str">
        <f t="shared" si="337"/>
        <v>2015</v>
      </c>
      <c r="V2411" s="8">
        <f t="shared" si="338"/>
        <v>42234.875868055555</v>
      </c>
      <c r="W2411" s="8" t="str">
        <f t="shared" si="339"/>
        <v>Aug</v>
      </c>
      <c r="X2411" s="8" t="str">
        <f t="shared" si="340"/>
        <v>2015</v>
      </c>
      <c r="Y2411" s="7">
        <f t="shared" si="341"/>
        <v>30</v>
      </c>
    </row>
    <row r="2412" spans="1:25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6">
        <f t="shared" si="333"/>
        <v>0</v>
      </c>
      <c r="P2412" s="10">
        <f t="shared" si="334"/>
        <v>0</v>
      </c>
      <c r="Q2412" t="s">
        <v>8337</v>
      </c>
      <c r="R2412" t="s">
        <v>8338</v>
      </c>
      <c r="S2412" s="8">
        <f t="shared" si="335"/>
        <v>42224.408275462964</v>
      </c>
      <c r="T2412" s="8" t="str">
        <f t="shared" si="336"/>
        <v>Aug</v>
      </c>
      <c r="U2412" s="8" t="str">
        <f t="shared" si="337"/>
        <v>2015</v>
      </c>
      <c r="V2412" s="8">
        <f t="shared" si="338"/>
        <v>42254.408275462964</v>
      </c>
      <c r="W2412" s="8" t="str">
        <f t="shared" si="339"/>
        <v>Sep</v>
      </c>
      <c r="X2412" s="8" t="str">
        <f t="shared" si="340"/>
        <v>2015</v>
      </c>
      <c r="Y2412" s="7">
        <f t="shared" si="341"/>
        <v>30</v>
      </c>
    </row>
    <row r="2413" spans="1:25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6">
        <f t="shared" si="333"/>
        <v>0.60399999999999998</v>
      </c>
      <c r="P2413" s="10">
        <f t="shared" si="334"/>
        <v>50.333333333333336</v>
      </c>
      <c r="Q2413" t="s">
        <v>8337</v>
      </c>
      <c r="R2413" t="s">
        <v>8338</v>
      </c>
      <c r="S2413" s="8">
        <f t="shared" si="335"/>
        <v>42211.732430555552</v>
      </c>
      <c r="T2413" s="8" t="str">
        <f t="shared" si="336"/>
        <v>Jul</v>
      </c>
      <c r="U2413" s="8" t="str">
        <f t="shared" si="337"/>
        <v>2015</v>
      </c>
      <c r="V2413" s="8">
        <f t="shared" si="338"/>
        <v>42241.732430555552</v>
      </c>
      <c r="W2413" s="8" t="str">
        <f t="shared" si="339"/>
        <v>Aug</v>
      </c>
      <c r="X2413" s="8" t="str">
        <f t="shared" si="340"/>
        <v>2015</v>
      </c>
      <c r="Y2413" s="7">
        <f t="shared" si="341"/>
        <v>30</v>
      </c>
    </row>
    <row r="2414" spans="1:25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6">
        <f t="shared" si="333"/>
        <v>0</v>
      </c>
      <c r="P2414" s="10">
        <f t="shared" si="334"/>
        <v>0</v>
      </c>
      <c r="Q2414" t="s">
        <v>8337</v>
      </c>
      <c r="R2414" t="s">
        <v>8338</v>
      </c>
      <c r="S2414" s="8">
        <f t="shared" si="335"/>
        <v>42655.736956018518</v>
      </c>
      <c r="T2414" s="8" t="str">
        <f t="shared" si="336"/>
        <v>Oct</v>
      </c>
      <c r="U2414" s="8" t="str">
        <f t="shared" si="337"/>
        <v>2016</v>
      </c>
      <c r="V2414" s="8">
        <f t="shared" si="338"/>
        <v>42700.778622685189</v>
      </c>
      <c r="W2414" s="8" t="str">
        <f t="shared" si="339"/>
        <v>Nov</v>
      </c>
      <c r="X2414" s="8" t="str">
        <f t="shared" si="340"/>
        <v>2016</v>
      </c>
      <c r="Y2414" s="7">
        <f t="shared" si="341"/>
        <v>14</v>
      </c>
    </row>
    <row r="2415" spans="1:25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6">
        <f t="shared" si="333"/>
        <v>0.83333333333333337</v>
      </c>
      <c r="P2415" s="10">
        <f t="shared" si="334"/>
        <v>8.3333333333333339</v>
      </c>
      <c r="Q2415" t="s">
        <v>8337</v>
      </c>
      <c r="R2415" t="s">
        <v>8338</v>
      </c>
      <c r="S2415" s="8">
        <f t="shared" si="335"/>
        <v>41760.10974537037</v>
      </c>
      <c r="T2415" s="8" t="str">
        <f t="shared" si="336"/>
        <v>May</v>
      </c>
      <c r="U2415" s="8" t="str">
        <f t="shared" si="337"/>
        <v>2014</v>
      </c>
      <c r="V2415" s="8">
        <f t="shared" si="338"/>
        <v>41790.979166666664</v>
      </c>
      <c r="W2415" s="8" t="str">
        <f t="shared" si="339"/>
        <v>May</v>
      </c>
      <c r="X2415" s="8" t="str">
        <f t="shared" si="340"/>
        <v>2014</v>
      </c>
      <c r="Y2415" s="7">
        <f t="shared" si="341"/>
        <v>30</v>
      </c>
    </row>
    <row r="2416" spans="1:25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6">
        <f t="shared" si="333"/>
        <v>3.0666666666666664</v>
      </c>
      <c r="P2416" s="10">
        <f t="shared" si="334"/>
        <v>35.384615384615387</v>
      </c>
      <c r="Q2416" t="s">
        <v>8337</v>
      </c>
      <c r="R2416" t="s">
        <v>8338</v>
      </c>
      <c r="S2416" s="8">
        <f t="shared" si="335"/>
        <v>42198.695138888885</v>
      </c>
      <c r="T2416" s="8" t="str">
        <f t="shared" si="336"/>
        <v>Jul</v>
      </c>
      <c r="U2416" s="8" t="str">
        <f t="shared" si="337"/>
        <v>2015</v>
      </c>
      <c r="V2416" s="8">
        <f t="shared" si="338"/>
        <v>42238.165972222225</v>
      </c>
      <c r="W2416" s="8" t="str">
        <f t="shared" si="339"/>
        <v>Aug</v>
      </c>
      <c r="X2416" s="8" t="str">
        <f t="shared" si="340"/>
        <v>2015</v>
      </c>
      <c r="Y2416" s="7">
        <f t="shared" si="341"/>
        <v>8</v>
      </c>
    </row>
    <row r="2417" spans="1:25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6">
        <f t="shared" si="333"/>
        <v>0.55833333333333335</v>
      </c>
      <c r="P2417" s="10">
        <f t="shared" si="334"/>
        <v>55.833333333333336</v>
      </c>
      <c r="Q2417" t="s">
        <v>8337</v>
      </c>
      <c r="R2417" t="s">
        <v>8338</v>
      </c>
      <c r="S2417" s="8">
        <f t="shared" si="335"/>
        <v>42536.862800925926</v>
      </c>
      <c r="T2417" s="8" t="str">
        <f t="shared" si="336"/>
        <v>Jun</v>
      </c>
      <c r="U2417" s="8" t="str">
        <f t="shared" si="337"/>
        <v>2016</v>
      </c>
      <c r="V2417" s="8">
        <f t="shared" si="338"/>
        <v>42566.862800925926</v>
      </c>
      <c r="W2417" s="8" t="str">
        <f t="shared" si="339"/>
        <v>Jul</v>
      </c>
      <c r="X2417" s="8" t="str">
        <f t="shared" si="340"/>
        <v>2016</v>
      </c>
      <c r="Y2417" s="7">
        <f t="shared" si="341"/>
        <v>30</v>
      </c>
    </row>
    <row r="2418" spans="1:25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6">
        <f t="shared" si="333"/>
        <v>2.5000000000000001E-2</v>
      </c>
      <c r="P2418" s="10">
        <f t="shared" si="334"/>
        <v>5</v>
      </c>
      <c r="Q2418" t="s">
        <v>8337</v>
      </c>
      <c r="R2418" t="s">
        <v>8338</v>
      </c>
      <c r="S2418" s="8">
        <f t="shared" si="335"/>
        <v>42019.737766203703</v>
      </c>
      <c r="T2418" s="8" t="str">
        <f t="shared" si="336"/>
        <v>Jan</v>
      </c>
      <c r="U2418" s="8" t="str">
        <f t="shared" si="337"/>
        <v>2015</v>
      </c>
      <c r="V2418" s="8">
        <f t="shared" si="338"/>
        <v>42077.625</v>
      </c>
      <c r="W2418" s="8" t="str">
        <f t="shared" si="339"/>
        <v>Mar</v>
      </c>
      <c r="X2418" s="8" t="str">
        <f t="shared" si="340"/>
        <v>2015</v>
      </c>
      <c r="Y2418" s="7">
        <f t="shared" si="341"/>
        <v>26</v>
      </c>
    </row>
    <row r="2419" spans="1:25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6">
        <f t="shared" si="333"/>
        <v>0</v>
      </c>
      <c r="P2419" s="10">
        <f t="shared" si="334"/>
        <v>0</v>
      </c>
      <c r="Q2419" t="s">
        <v>8337</v>
      </c>
      <c r="R2419" t="s">
        <v>8338</v>
      </c>
      <c r="S2419" s="8">
        <f t="shared" si="335"/>
        <v>41831.884108796294</v>
      </c>
      <c r="T2419" s="8" t="str">
        <f t="shared" si="336"/>
        <v>Jul</v>
      </c>
      <c r="U2419" s="8" t="str">
        <f t="shared" si="337"/>
        <v>2014</v>
      </c>
      <c r="V2419" s="8">
        <f t="shared" si="338"/>
        <v>41861.884108796294</v>
      </c>
      <c r="W2419" s="8" t="str">
        <f t="shared" si="339"/>
        <v>Aug</v>
      </c>
      <c r="X2419" s="8" t="str">
        <f t="shared" si="340"/>
        <v>2014</v>
      </c>
      <c r="Y2419" s="7">
        <f t="shared" si="341"/>
        <v>30</v>
      </c>
    </row>
    <row r="2420" spans="1:25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6">
        <f t="shared" si="333"/>
        <v>0.02</v>
      </c>
      <c r="P2420" s="10">
        <f t="shared" si="334"/>
        <v>1</v>
      </c>
      <c r="Q2420" t="s">
        <v>8337</v>
      </c>
      <c r="R2420" t="s">
        <v>8338</v>
      </c>
      <c r="S2420" s="8">
        <f t="shared" si="335"/>
        <v>42027.856990740736</v>
      </c>
      <c r="T2420" s="8" t="str">
        <f t="shared" si="336"/>
        <v>Jan</v>
      </c>
      <c r="U2420" s="8" t="str">
        <f t="shared" si="337"/>
        <v>2015</v>
      </c>
      <c r="V2420" s="8">
        <f t="shared" si="338"/>
        <v>42087.815324074079</v>
      </c>
      <c r="W2420" s="8" t="str">
        <f t="shared" si="339"/>
        <v>Mar</v>
      </c>
      <c r="X2420" s="8" t="str">
        <f t="shared" si="340"/>
        <v>2015</v>
      </c>
      <c r="Y2420" s="7">
        <f t="shared" si="341"/>
        <v>28</v>
      </c>
    </row>
    <row r="2421" spans="1:25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6">
        <f t="shared" si="333"/>
        <v>0</v>
      </c>
      <c r="P2421" s="10">
        <f t="shared" si="334"/>
        <v>0</v>
      </c>
      <c r="Q2421" t="s">
        <v>8337</v>
      </c>
      <c r="R2421" t="s">
        <v>8338</v>
      </c>
      <c r="S2421" s="8">
        <f t="shared" si="335"/>
        <v>41993.738298611104</v>
      </c>
      <c r="T2421" s="8" t="str">
        <f t="shared" si="336"/>
        <v>Dec</v>
      </c>
      <c r="U2421" s="8" t="str">
        <f t="shared" si="337"/>
        <v>2014</v>
      </c>
      <c r="V2421" s="8">
        <f t="shared" si="338"/>
        <v>42053.738298611104</v>
      </c>
      <c r="W2421" s="8" t="str">
        <f t="shared" si="339"/>
        <v>Feb</v>
      </c>
      <c r="X2421" s="8" t="str">
        <f t="shared" si="340"/>
        <v>2015</v>
      </c>
      <c r="Y2421" s="7">
        <f t="shared" si="341"/>
        <v>29</v>
      </c>
    </row>
    <row r="2422" spans="1:25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6">
        <f t="shared" si="333"/>
        <v>14.825133372851216</v>
      </c>
      <c r="P2422" s="10">
        <f t="shared" si="334"/>
        <v>69.472222222222229</v>
      </c>
      <c r="Q2422" t="s">
        <v>8337</v>
      </c>
      <c r="R2422" t="s">
        <v>8338</v>
      </c>
      <c r="S2422" s="8">
        <f t="shared" si="335"/>
        <v>41893.028877314813</v>
      </c>
      <c r="T2422" s="8" t="str">
        <f t="shared" si="336"/>
        <v>Sep</v>
      </c>
      <c r="U2422" s="8" t="str">
        <f t="shared" si="337"/>
        <v>2014</v>
      </c>
      <c r="V2422" s="8">
        <f t="shared" si="338"/>
        <v>41953.070543981477</v>
      </c>
      <c r="W2422" s="8" t="str">
        <f t="shared" si="339"/>
        <v>Nov</v>
      </c>
      <c r="X2422" s="8" t="str">
        <f t="shared" si="340"/>
        <v>2014</v>
      </c>
      <c r="Y2422" s="7">
        <f t="shared" si="341"/>
        <v>29</v>
      </c>
    </row>
    <row r="2423" spans="1:25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6">
        <f t="shared" si="333"/>
        <v>1.6666666666666666E-2</v>
      </c>
      <c r="P2423" s="10">
        <f t="shared" si="334"/>
        <v>1</v>
      </c>
      <c r="Q2423" t="s">
        <v>8337</v>
      </c>
      <c r="R2423" t="s">
        <v>8338</v>
      </c>
      <c r="S2423" s="8">
        <f t="shared" si="335"/>
        <v>42026.687453703707</v>
      </c>
      <c r="T2423" s="8" t="str">
        <f t="shared" si="336"/>
        <v>Jan</v>
      </c>
      <c r="U2423" s="8" t="str">
        <f t="shared" si="337"/>
        <v>2015</v>
      </c>
      <c r="V2423" s="8">
        <f t="shared" si="338"/>
        <v>42056.687453703707</v>
      </c>
      <c r="W2423" s="8" t="str">
        <f t="shared" si="339"/>
        <v>Feb</v>
      </c>
      <c r="X2423" s="8" t="str">
        <f t="shared" si="340"/>
        <v>2015</v>
      </c>
      <c r="Y2423" s="7">
        <f t="shared" si="341"/>
        <v>30</v>
      </c>
    </row>
    <row r="2424" spans="1:25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6">
        <f t="shared" si="333"/>
        <v>0.2</v>
      </c>
      <c r="P2424" s="10">
        <f t="shared" si="334"/>
        <v>1</v>
      </c>
      <c r="Q2424" t="s">
        <v>8337</v>
      </c>
      <c r="R2424" t="s">
        <v>8338</v>
      </c>
      <c r="S2424" s="8">
        <f t="shared" si="335"/>
        <v>42044.724953703699</v>
      </c>
      <c r="T2424" s="8" t="str">
        <f t="shared" si="336"/>
        <v>Feb</v>
      </c>
      <c r="U2424" s="8" t="str">
        <f t="shared" si="337"/>
        <v>2015</v>
      </c>
      <c r="V2424" s="8">
        <f t="shared" si="338"/>
        <v>42074.683287037042</v>
      </c>
      <c r="W2424" s="8" t="str">
        <f t="shared" si="339"/>
        <v>Mar</v>
      </c>
      <c r="X2424" s="8" t="str">
        <f t="shared" si="340"/>
        <v>2015</v>
      </c>
      <c r="Y2424" s="7">
        <f t="shared" si="341"/>
        <v>29</v>
      </c>
    </row>
    <row r="2425" spans="1:25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6">
        <f t="shared" si="333"/>
        <v>1.3333333333333334E-2</v>
      </c>
      <c r="P2425" s="10">
        <f t="shared" si="334"/>
        <v>8</v>
      </c>
      <c r="Q2425" t="s">
        <v>8337</v>
      </c>
      <c r="R2425" t="s">
        <v>8338</v>
      </c>
      <c r="S2425" s="8">
        <f t="shared" si="335"/>
        <v>41974.704745370371</v>
      </c>
      <c r="T2425" s="8" t="str">
        <f t="shared" si="336"/>
        <v>Dec</v>
      </c>
      <c r="U2425" s="8" t="str">
        <f t="shared" si="337"/>
        <v>2014</v>
      </c>
      <c r="V2425" s="8">
        <f t="shared" si="338"/>
        <v>42004.704745370371</v>
      </c>
      <c r="W2425" s="8" t="str">
        <f t="shared" si="339"/>
        <v>Dec</v>
      </c>
      <c r="X2425" s="8" t="str">
        <f t="shared" si="340"/>
        <v>2014</v>
      </c>
      <c r="Y2425" s="7">
        <f t="shared" si="341"/>
        <v>30</v>
      </c>
    </row>
    <row r="2426" spans="1:25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6">
        <f t="shared" si="333"/>
        <v>1.24</v>
      </c>
      <c r="P2426" s="10">
        <f t="shared" si="334"/>
        <v>34.444444444444443</v>
      </c>
      <c r="Q2426" t="s">
        <v>8337</v>
      </c>
      <c r="R2426" t="s">
        <v>8338</v>
      </c>
      <c r="S2426" s="8">
        <f t="shared" si="335"/>
        <v>41909.892453703702</v>
      </c>
      <c r="T2426" s="8" t="str">
        <f t="shared" si="336"/>
        <v>Sep</v>
      </c>
      <c r="U2426" s="8" t="str">
        <f t="shared" si="337"/>
        <v>2014</v>
      </c>
      <c r="V2426" s="8">
        <f t="shared" si="338"/>
        <v>41939.892453703702</v>
      </c>
      <c r="W2426" s="8" t="str">
        <f t="shared" si="339"/>
        <v>Oct</v>
      </c>
      <c r="X2426" s="8" t="str">
        <f t="shared" si="340"/>
        <v>2014</v>
      </c>
      <c r="Y2426" s="7">
        <f t="shared" si="341"/>
        <v>30</v>
      </c>
    </row>
    <row r="2427" spans="1:25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6">
        <f t="shared" si="333"/>
        <v>2.8571428571428574E-2</v>
      </c>
      <c r="P2427" s="10">
        <f t="shared" si="334"/>
        <v>1</v>
      </c>
      <c r="Q2427" t="s">
        <v>8337</v>
      </c>
      <c r="R2427" t="s">
        <v>8338</v>
      </c>
      <c r="S2427" s="8">
        <f t="shared" si="335"/>
        <v>42502.913761574076</v>
      </c>
      <c r="T2427" s="8" t="str">
        <f t="shared" si="336"/>
        <v>May</v>
      </c>
      <c r="U2427" s="8" t="str">
        <f t="shared" si="337"/>
        <v>2016</v>
      </c>
      <c r="V2427" s="8">
        <f t="shared" si="338"/>
        <v>42517.919444444444</v>
      </c>
      <c r="W2427" s="8" t="str">
        <f t="shared" si="339"/>
        <v>May</v>
      </c>
      <c r="X2427" s="8" t="str">
        <f t="shared" si="340"/>
        <v>2016</v>
      </c>
      <c r="Y2427" s="7">
        <f t="shared" si="341"/>
        <v>15</v>
      </c>
    </row>
    <row r="2428" spans="1:25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6">
        <f t="shared" si="333"/>
        <v>0</v>
      </c>
      <c r="P2428" s="10">
        <f t="shared" si="334"/>
        <v>0</v>
      </c>
      <c r="Q2428" t="s">
        <v>8337</v>
      </c>
      <c r="R2428" t="s">
        <v>8338</v>
      </c>
      <c r="S2428" s="8">
        <f t="shared" si="335"/>
        <v>42164.170046296291</v>
      </c>
      <c r="T2428" s="8" t="str">
        <f t="shared" si="336"/>
        <v>Jun</v>
      </c>
      <c r="U2428" s="8" t="str">
        <f t="shared" si="337"/>
        <v>2015</v>
      </c>
      <c r="V2428" s="8">
        <f t="shared" si="338"/>
        <v>42224.170046296291</v>
      </c>
      <c r="W2428" s="8" t="str">
        <f t="shared" si="339"/>
        <v>Aug</v>
      </c>
      <c r="X2428" s="8" t="str">
        <f t="shared" si="340"/>
        <v>2015</v>
      </c>
      <c r="Y2428" s="7">
        <f t="shared" si="341"/>
        <v>29</v>
      </c>
    </row>
    <row r="2429" spans="1:25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6">
        <f t="shared" si="333"/>
        <v>2E-3</v>
      </c>
      <c r="P2429" s="10">
        <f t="shared" si="334"/>
        <v>1</v>
      </c>
      <c r="Q2429" t="s">
        <v>8337</v>
      </c>
      <c r="R2429" t="s">
        <v>8338</v>
      </c>
      <c r="S2429" s="8">
        <f t="shared" si="335"/>
        <v>42412.318668981476</v>
      </c>
      <c r="T2429" s="8" t="str">
        <f t="shared" si="336"/>
        <v>Feb</v>
      </c>
      <c r="U2429" s="8" t="str">
        <f t="shared" si="337"/>
        <v>2016</v>
      </c>
      <c r="V2429" s="8">
        <f t="shared" si="338"/>
        <v>42452.277002314819</v>
      </c>
      <c r="W2429" s="8" t="str">
        <f t="shared" si="339"/>
        <v>Mar</v>
      </c>
      <c r="X2429" s="8" t="str">
        <f t="shared" si="340"/>
        <v>2016</v>
      </c>
      <c r="Y2429" s="7">
        <f t="shared" si="341"/>
        <v>8</v>
      </c>
    </row>
    <row r="2430" spans="1:25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6">
        <f t="shared" si="333"/>
        <v>2.8571428571428571E-3</v>
      </c>
      <c r="P2430" s="10">
        <f t="shared" si="334"/>
        <v>1</v>
      </c>
      <c r="Q2430" t="s">
        <v>8337</v>
      </c>
      <c r="R2430" t="s">
        <v>8338</v>
      </c>
      <c r="S2430" s="8">
        <f t="shared" si="335"/>
        <v>42045.784155092595</v>
      </c>
      <c r="T2430" s="8" t="str">
        <f t="shared" si="336"/>
        <v>Feb</v>
      </c>
      <c r="U2430" s="8" t="str">
        <f t="shared" si="337"/>
        <v>2015</v>
      </c>
      <c r="V2430" s="8">
        <f t="shared" si="338"/>
        <v>42075.742488425924</v>
      </c>
      <c r="W2430" s="8" t="str">
        <f t="shared" si="339"/>
        <v>Mar</v>
      </c>
      <c r="X2430" s="8" t="str">
        <f t="shared" si="340"/>
        <v>2015</v>
      </c>
      <c r="Y2430" s="7">
        <f t="shared" si="341"/>
        <v>29</v>
      </c>
    </row>
    <row r="2431" spans="1:25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6">
        <f t="shared" si="333"/>
        <v>1.4321428571428572</v>
      </c>
      <c r="P2431" s="10">
        <f t="shared" si="334"/>
        <v>501.25</v>
      </c>
      <c r="Q2431" t="s">
        <v>8337</v>
      </c>
      <c r="R2431" t="s">
        <v>8338</v>
      </c>
      <c r="S2431" s="8">
        <f t="shared" si="335"/>
        <v>42734.879236111112</v>
      </c>
      <c r="T2431" s="8" t="str">
        <f t="shared" si="336"/>
        <v>Dec</v>
      </c>
      <c r="U2431" s="8" t="str">
        <f t="shared" si="337"/>
        <v>2016</v>
      </c>
      <c r="V2431" s="8">
        <f t="shared" si="338"/>
        <v>42771.697222222225</v>
      </c>
      <c r="W2431" s="8" t="str">
        <f t="shared" si="339"/>
        <v>Feb</v>
      </c>
      <c r="X2431" s="8" t="str">
        <f t="shared" si="340"/>
        <v>2017</v>
      </c>
      <c r="Y2431" s="7">
        <f t="shared" si="341"/>
        <v>5</v>
      </c>
    </row>
    <row r="2432" spans="1:25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6">
        <f t="shared" si="333"/>
        <v>0.70000000000000007</v>
      </c>
      <c r="P2432" s="10">
        <f t="shared" si="334"/>
        <v>10.5</v>
      </c>
      <c r="Q2432" t="s">
        <v>8337</v>
      </c>
      <c r="R2432" t="s">
        <v>8338</v>
      </c>
      <c r="S2432" s="8">
        <f t="shared" si="335"/>
        <v>42382.130833333329</v>
      </c>
      <c r="T2432" s="8" t="str">
        <f t="shared" si="336"/>
        <v>Jan</v>
      </c>
      <c r="U2432" s="8" t="str">
        <f t="shared" si="337"/>
        <v>2016</v>
      </c>
      <c r="V2432" s="8">
        <f t="shared" si="338"/>
        <v>42412.130833333329</v>
      </c>
      <c r="W2432" s="8" t="str">
        <f t="shared" si="339"/>
        <v>Feb</v>
      </c>
      <c r="X2432" s="8" t="str">
        <f t="shared" si="340"/>
        <v>2016</v>
      </c>
      <c r="Y2432" s="7">
        <f t="shared" si="341"/>
        <v>30</v>
      </c>
    </row>
    <row r="2433" spans="1:25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6">
        <f t="shared" si="333"/>
        <v>2E-3</v>
      </c>
      <c r="P2433" s="10">
        <f t="shared" si="334"/>
        <v>1</v>
      </c>
      <c r="Q2433" t="s">
        <v>8337</v>
      </c>
      <c r="R2433" t="s">
        <v>8338</v>
      </c>
      <c r="S2433" s="8">
        <f t="shared" si="335"/>
        <v>42489.099687499998</v>
      </c>
      <c r="T2433" s="8" t="str">
        <f t="shared" si="336"/>
        <v>Apr</v>
      </c>
      <c r="U2433" s="8" t="str">
        <f t="shared" si="337"/>
        <v>2016</v>
      </c>
      <c r="V2433" s="8">
        <f t="shared" si="338"/>
        <v>42549.099687499998</v>
      </c>
      <c r="W2433" s="8" t="str">
        <f t="shared" si="339"/>
        <v>Jun</v>
      </c>
      <c r="X2433" s="8" t="str">
        <f t="shared" si="340"/>
        <v>2016</v>
      </c>
      <c r="Y2433" s="7">
        <f t="shared" si="341"/>
        <v>29</v>
      </c>
    </row>
    <row r="2434" spans="1:25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6">
        <f t="shared" si="333"/>
        <v>1.4285714285714287E-2</v>
      </c>
      <c r="P2434" s="10">
        <f t="shared" si="334"/>
        <v>1</v>
      </c>
      <c r="Q2434" t="s">
        <v>8337</v>
      </c>
      <c r="R2434" t="s">
        <v>8338</v>
      </c>
      <c r="S2434" s="8">
        <f t="shared" si="335"/>
        <v>42041.218715277777</v>
      </c>
      <c r="T2434" s="8" t="str">
        <f t="shared" si="336"/>
        <v>Feb</v>
      </c>
      <c r="U2434" s="8" t="str">
        <f t="shared" si="337"/>
        <v>2015</v>
      </c>
      <c r="V2434" s="8">
        <f t="shared" si="338"/>
        <v>42071.218715277777</v>
      </c>
      <c r="W2434" s="8" t="str">
        <f t="shared" si="339"/>
        <v>Mar</v>
      </c>
      <c r="X2434" s="8" t="str">
        <f t="shared" si="340"/>
        <v>2015</v>
      </c>
      <c r="Y2434" s="7">
        <f t="shared" si="341"/>
        <v>30</v>
      </c>
    </row>
    <row r="2435" spans="1:25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6">
        <f t="shared" ref="O2435:O2498" si="342">E2435/D2435*100</f>
        <v>0</v>
      </c>
      <c r="P2435" s="10">
        <f t="shared" ref="P2435:P2498" si="343">IFERROR(E2435/L2435,0)</f>
        <v>0</v>
      </c>
      <c r="Q2435" t="s">
        <v>8337</v>
      </c>
      <c r="R2435" t="s">
        <v>8338</v>
      </c>
      <c r="S2435" s="8">
        <f t="shared" ref="S2435:S2498" si="344">(((J2435/60)/60)/24)+DATE(1970,1,1)</f>
        <v>42397.89980324074</v>
      </c>
      <c r="T2435" s="8" t="str">
        <f t="shared" ref="T2435:T2498" si="345">TEXT(S2435,"MMM")</f>
        <v>Jan</v>
      </c>
      <c r="U2435" s="8" t="str">
        <f t="shared" ref="U2435:U2498" si="346">TEXT(S2435,"YYYY")</f>
        <v>2016</v>
      </c>
      <c r="V2435" s="8">
        <f t="shared" ref="V2435:V2498" si="347">(((I2435/60)/60)/24)+DATE(1970,1,1)</f>
        <v>42427.89980324074</v>
      </c>
      <c r="W2435" s="8" t="str">
        <f t="shared" ref="W2435:W2498" si="348">TEXT(V2435,"MMM")</f>
        <v>Feb</v>
      </c>
      <c r="X2435" s="8" t="str">
        <f t="shared" ref="X2435:X2498" si="349">TEXT(V2435,"YYYY")</f>
        <v>2016</v>
      </c>
      <c r="Y2435" s="7">
        <f t="shared" ref="Y2435:Y2498" si="350">DAY(V2435-S2435)</f>
        <v>30</v>
      </c>
    </row>
    <row r="2436" spans="1:25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6">
        <f t="shared" si="342"/>
        <v>0.13</v>
      </c>
      <c r="P2436" s="10">
        <f t="shared" si="343"/>
        <v>13</v>
      </c>
      <c r="Q2436" t="s">
        <v>8337</v>
      </c>
      <c r="R2436" t="s">
        <v>8338</v>
      </c>
      <c r="S2436" s="8">
        <f t="shared" si="344"/>
        <v>42180.18604166666</v>
      </c>
      <c r="T2436" s="8" t="str">
        <f t="shared" si="345"/>
        <v>Jun</v>
      </c>
      <c r="U2436" s="8" t="str">
        <f t="shared" si="346"/>
        <v>2015</v>
      </c>
      <c r="V2436" s="8">
        <f t="shared" si="347"/>
        <v>42220.18604166666</v>
      </c>
      <c r="W2436" s="8" t="str">
        <f t="shared" si="348"/>
        <v>Aug</v>
      </c>
      <c r="X2436" s="8" t="str">
        <f t="shared" si="349"/>
        <v>2015</v>
      </c>
      <c r="Y2436" s="7">
        <f t="shared" si="350"/>
        <v>9</v>
      </c>
    </row>
    <row r="2437" spans="1:25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6">
        <f t="shared" si="342"/>
        <v>0.48960000000000004</v>
      </c>
      <c r="P2437" s="10">
        <f t="shared" si="343"/>
        <v>306</v>
      </c>
      <c r="Q2437" t="s">
        <v>8337</v>
      </c>
      <c r="R2437" t="s">
        <v>8338</v>
      </c>
      <c r="S2437" s="8">
        <f t="shared" si="344"/>
        <v>42252.277615740735</v>
      </c>
      <c r="T2437" s="8" t="str">
        <f t="shared" si="345"/>
        <v>Sep</v>
      </c>
      <c r="U2437" s="8" t="str">
        <f t="shared" si="346"/>
        <v>2015</v>
      </c>
      <c r="V2437" s="8">
        <f t="shared" si="347"/>
        <v>42282.277615740735</v>
      </c>
      <c r="W2437" s="8" t="str">
        <f t="shared" si="348"/>
        <v>Oct</v>
      </c>
      <c r="X2437" s="8" t="str">
        <f t="shared" si="349"/>
        <v>2015</v>
      </c>
      <c r="Y2437" s="7">
        <f t="shared" si="350"/>
        <v>30</v>
      </c>
    </row>
    <row r="2438" spans="1:25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6">
        <f t="shared" si="342"/>
        <v>3.8461538461538464E-2</v>
      </c>
      <c r="P2438" s="10">
        <f t="shared" si="343"/>
        <v>22.5</v>
      </c>
      <c r="Q2438" t="s">
        <v>8337</v>
      </c>
      <c r="R2438" t="s">
        <v>8338</v>
      </c>
      <c r="S2438" s="8">
        <f t="shared" si="344"/>
        <v>42338.615393518514</v>
      </c>
      <c r="T2438" s="8" t="str">
        <f t="shared" si="345"/>
        <v>Nov</v>
      </c>
      <c r="U2438" s="8" t="str">
        <f t="shared" si="346"/>
        <v>2015</v>
      </c>
      <c r="V2438" s="8">
        <f t="shared" si="347"/>
        <v>42398.615393518514</v>
      </c>
      <c r="W2438" s="8" t="str">
        <f t="shared" si="348"/>
        <v>Jan</v>
      </c>
      <c r="X2438" s="8" t="str">
        <f t="shared" si="349"/>
        <v>2016</v>
      </c>
      <c r="Y2438" s="7">
        <f t="shared" si="350"/>
        <v>29</v>
      </c>
    </row>
    <row r="2439" spans="1:25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6">
        <f t="shared" si="342"/>
        <v>0</v>
      </c>
      <c r="P2439" s="10">
        <f t="shared" si="343"/>
        <v>0</v>
      </c>
      <c r="Q2439" t="s">
        <v>8337</v>
      </c>
      <c r="R2439" t="s">
        <v>8338</v>
      </c>
      <c r="S2439" s="8">
        <f t="shared" si="344"/>
        <v>42031.965138888889</v>
      </c>
      <c r="T2439" s="8" t="str">
        <f t="shared" si="345"/>
        <v>Jan</v>
      </c>
      <c r="U2439" s="8" t="str">
        <f t="shared" si="346"/>
        <v>2015</v>
      </c>
      <c r="V2439" s="8">
        <f t="shared" si="347"/>
        <v>42080.75</v>
      </c>
      <c r="W2439" s="8" t="str">
        <f t="shared" si="348"/>
        <v>Mar</v>
      </c>
      <c r="X2439" s="8" t="str">
        <f t="shared" si="349"/>
        <v>2015</v>
      </c>
      <c r="Y2439" s="7">
        <f t="shared" si="350"/>
        <v>17</v>
      </c>
    </row>
    <row r="2440" spans="1:25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6">
        <f t="shared" si="342"/>
        <v>0.33333333333333337</v>
      </c>
      <c r="P2440" s="10">
        <f t="shared" si="343"/>
        <v>50</v>
      </c>
      <c r="Q2440" t="s">
        <v>8337</v>
      </c>
      <c r="R2440" t="s">
        <v>8338</v>
      </c>
      <c r="S2440" s="8">
        <f t="shared" si="344"/>
        <v>42285.91506944444</v>
      </c>
      <c r="T2440" s="8" t="str">
        <f t="shared" si="345"/>
        <v>Oct</v>
      </c>
      <c r="U2440" s="8" t="str">
        <f t="shared" si="346"/>
        <v>2015</v>
      </c>
      <c r="V2440" s="8">
        <f t="shared" si="347"/>
        <v>42345.956736111111</v>
      </c>
      <c r="W2440" s="8" t="str">
        <f t="shared" si="348"/>
        <v>Dec</v>
      </c>
      <c r="X2440" s="8" t="str">
        <f t="shared" si="349"/>
        <v>2015</v>
      </c>
      <c r="Y2440" s="7">
        <f t="shared" si="350"/>
        <v>29</v>
      </c>
    </row>
    <row r="2441" spans="1:25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6">
        <f t="shared" si="342"/>
        <v>0</v>
      </c>
      <c r="P2441" s="10">
        <f t="shared" si="343"/>
        <v>0</v>
      </c>
      <c r="Q2441" t="s">
        <v>8337</v>
      </c>
      <c r="R2441" t="s">
        <v>8338</v>
      </c>
      <c r="S2441" s="8">
        <f t="shared" si="344"/>
        <v>42265.818622685183</v>
      </c>
      <c r="T2441" s="8" t="str">
        <f t="shared" si="345"/>
        <v>Sep</v>
      </c>
      <c r="U2441" s="8" t="str">
        <f t="shared" si="346"/>
        <v>2015</v>
      </c>
      <c r="V2441" s="8">
        <f t="shared" si="347"/>
        <v>42295.818622685183</v>
      </c>
      <c r="W2441" s="8" t="str">
        <f t="shared" si="348"/>
        <v>Oct</v>
      </c>
      <c r="X2441" s="8" t="str">
        <f t="shared" si="349"/>
        <v>2015</v>
      </c>
      <c r="Y2441" s="7">
        <f t="shared" si="350"/>
        <v>30</v>
      </c>
    </row>
    <row r="2442" spans="1:25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6">
        <f t="shared" si="342"/>
        <v>0.2</v>
      </c>
      <c r="P2442" s="10">
        <f t="shared" si="343"/>
        <v>5</v>
      </c>
      <c r="Q2442" t="s">
        <v>8337</v>
      </c>
      <c r="R2442" t="s">
        <v>8338</v>
      </c>
      <c r="S2442" s="8">
        <f t="shared" si="344"/>
        <v>42383.899456018517</v>
      </c>
      <c r="T2442" s="8" t="str">
        <f t="shared" si="345"/>
        <v>Jan</v>
      </c>
      <c r="U2442" s="8" t="str">
        <f t="shared" si="346"/>
        <v>2016</v>
      </c>
      <c r="V2442" s="8">
        <f t="shared" si="347"/>
        <v>42413.899456018517</v>
      </c>
      <c r="W2442" s="8" t="str">
        <f t="shared" si="348"/>
        <v>Feb</v>
      </c>
      <c r="X2442" s="8" t="str">
        <f t="shared" si="349"/>
        <v>2016</v>
      </c>
      <c r="Y2442" s="7">
        <f t="shared" si="350"/>
        <v>30</v>
      </c>
    </row>
    <row r="2443" spans="1:25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6">
        <f t="shared" si="342"/>
        <v>107.88</v>
      </c>
      <c r="P2443" s="10">
        <f t="shared" si="343"/>
        <v>74.22935779816514</v>
      </c>
      <c r="Q2443" t="s">
        <v>8337</v>
      </c>
      <c r="R2443" t="s">
        <v>8353</v>
      </c>
      <c r="S2443" s="8">
        <f t="shared" si="344"/>
        <v>42187.125625000001</v>
      </c>
      <c r="T2443" s="8" t="str">
        <f t="shared" si="345"/>
        <v>Jul</v>
      </c>
      <c r="U2443" s="8" t="str">
        <f t="shared" si="346"/>
        <v>2015</v>
      </c>
      <c r="V2443" s="8">
        <f t="shared" si="347"/>
        <v>42208.207638888889</v>
      </c>
      <c r="W2443" s="8" t="str">
        <f t="shared" si="348"/>
        <v>Jul</v>
      </c>
      <c r="X2443" s="8" t="str">
        <f t="shared" si="349"/>
        <v>2015</v>
      </c>
      <c r="Y2443" s="7">
        <f t="shared" si="350"/>
        <v>21</v>
      </c>
    </row>
    <row r="2444" spans="1:25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6">
        <f t="shared" si="342"/>
        <v>125.94166666666666</v>
      </c>
      <c r="P2444" s="10">
        <f t="shared" si="343"/>
        <v>81.252688172043008</v>
      </c>
      <c r="Q2444" t="s">
        <v>8337</v>
      </c>
      <c r="R2444" t="s">
        <v>8353</v>
      </c>
      <c r="S2444" s="8">
        <f t="shared" si="344"/>
        <v>42052.666990740734</v>
      </c>
      <c r="T2444" s="8" t="str">
        <f t="shared" si="345"/>
        <v>Feb</v>
      </c>
      <c r="U2444" s="8" t="str">
        <f t="shared" si="346"/>
        <v>2015</v>
      </c>
      <c r="V2444" s="8">
        <f t="shared" si="347"/>
        <v>42082.625324074077</v>
      </c>
      <c r="W2444" s="8" t="str">
        <f t="shared" si="348"/>
        <v>Mar</v>
      </c>
      <c r="X2444" s="8" t="str">
        <f t="shared" si="349"/>
        <v>2015</v>
      </c>
      <c r="Y2444" s="7">
        <f t="shared" si="350"/>
        <v>29</v>
      </c>
    </row>
    <row r="2445" spans="1:25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6">
        <f t="shared" si="342"/>
        <v>202.51495</v>
      </c>
      <c r="P2445" s="10">
        <f t="shared" si="343"/>
        <v>130.23469453376205</v>
      </c>
      <c r="Q2445" t="s">
        <v>8337</v>
      </c>
      <c r="R2445" t="s">
        <v>8353</v>
      </c>
      <c r="S2445" s="8">
        <f t="shared" si="344"/>
        <v>41836.625254629631</v>
      </c>
      <c r="T2445" s="8" t="str">
        <f t="shared" si="345"/>
        <v>Jul</v>
      </c>
      <c r="U2445" s="8" t="str">
        <f t="shared" si="346"/>
        <v>2014</v>
      </c>
      <c r="V2445" s="8">
        <f t="shared" si="347"/>
        <v>41866.625254629631</v>
      </c>
      <c r="W2445" s="8" t="str">
        <f t="shared" si="348"/>
        <v>Aug</v>
      </c>
      <c r="X2445" s="8" t="str">
        <f t="shared" si="349"/>
        <v>2014</v>
      </c>
      <c r="Y2445" s="7">
        <f t="shared" si="350"/>
        <v>30</v>
      </c>
    </row>
    <row r="2446" spans="1:25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6">
        <f t="shared" si="342"/>
        <v>108.60000000000001</v>
      </c>
      <c r="P2446" s="10">
        <f t="shared" si="343"/>
        <v>53.409836065573771</v>
      </c>
      <c r="Q2446" t="s">
        <v>8337</v>
      </c>
      <c r="R2446" t="s">
        <v>8353</v>
      </c>
      <c r="S2446" s="8">
        <f t="shared" si="344"/>
        <v>42485.754525462966</v>
      </c>
      <c r="T2446" s="8" t="str">
        <f t="shared" si="345"/>
        <v>Apr</v>
      </c>
      <c r="U2446" s="8" t="str">
        <f t="shared" si="346"/>
        <v>2016</v>
      </c>
      <c r="V2446" s="8">
        <f t="shared" si="347"/>
        <v>42515.754525462966</v>
      </c>
      <c r="W2446" s="8" t="str">
        <f t="shared" si="348"/>
        <v>May</v>
      </c>
      <c r="X2446" s="8" t="str">
        <f t="shared" si="349"/>
        <v>2016</v>
      </c>
      <c r="Y2446" s="7">
        <f t="shared" si="350"/>
        <v>30</v>
      </c>
    </row>
    <row r="2447" spans="1:25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6">
        <f t="shared" si="342"/>
        <v>172.8</v>
      </c>
      <c r="P2447" s="10">
        <f t="shared" si="343"/>
        <v>75.130434782608702</v>
      </c>
      <c r="Q2447" t="s">
        <v>8337</v>
      </c>
      <c r="R2447" t="s">
        <v>8353</v>
      </c>
      <c r="S2447" s="8">
        <f t="shared" si="344"/>
        <v>42243.190057870372</v>
      </c>
      <c r="T2447" s="8" t="str">
        <f t="shared" si="345"/>
        <v>Aug</v>
      </c>
      <c r="U2447" s="8" t="str">
        <f t="shared" si="346"/>
        <v>2015</v>
      </c>
      <c r="V2447" s="8">
        <f t="shared" si="347"/>
        <v>42273.190057870372</v>
      </c>
      <c r="W2447" s="8" t="str">
        <f t="shared" si="348"/>
        <v>Sep</v>
      </c>
      <c r="X2447" s="8" t="str">
        <f t="shared" si="349"/>
        <v>2015</v>
      </c>
      <c r="Y2447" s="7">
        <f t="shared" si="350"/>
        <v>30</v>
      </c>
    </row>
    <row r="2448" spans="1:25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6">
        <f t="shared" si="342"/>
        <v>167.98</v>
      </c>
      <c r="P2448" s="10">
        <f t="shared" si="343"/>
        <v>75.666666666666671</v>
      </c>
      <c r="Q2448" t="s">
        <v>8337</v>
      </c>
      <c r="R2448" t="s">
        <v>8353</v>
      </c>
      <c r="S2448" s="8">
        <f t="shared" si="344"/>
        <v>42670.602673611109</v>
      </c>
      <c r="T2448" s="8" t="str">
        <f t="shared" si="345"/>
        <v>Oct</v>
      </c>
      <c r="U2448" s="8" t="str">
        <f t="shared" si="346"/>
        <v>2016</v>
      </c>
      <c r="V2448" s="8">
        <f t="shared" si="347"/>
        <v>42700.64434027778</v>
      </c>
      <c r="W2448" s="8" t="str">
        <f t="shared" si="348"/>
        <v>Nov</v>
      </c>
      <c r="X2448" s="8" t="str">
        <f t="shared" si="349"/>
        <v>2016</v>
      </c>
      <c r="Y2448" s="7">
        <f t="shared" si="350"/>
        <v>30</v>
      </c>
    </row>
    <row r="2449" spans="1:25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6">
        <f t="shared" si="342"/>
        <v>427.20000000000005</v>
      </c>
      <c r="P2449" s="10">
        <f t="shared" si="343"/>
        <v>31.691394658753708</v>
      </c>
      <c r="Q2449" t="s">
        <v>8337</v>
      </c>
      <c r="R2449" t="s">
        <v>8353</v>
      </c>
      <c r="S2449" s="8">
        <f t="shared" si="344"/>
        <v>42654.469826388886</v>
      </c>
      <c r="T2449" s="8" t="str">
        <f t="shared" si="345"/>
        <v>Oct</v>
      </c>
      <c r="U2449" s="8" t="str">
        <f t="shared" si="346"/>
        <v>2016</v>
      </c>
      <c r="V2449" s="8">
        <f t="shared" si="347"/>
        <v>42686.166666666672</v>
      </c>
      <c r="W2449" s="8" t="str">
        <f t="shared" si="348"/>
        <v>Nov</v>
      </c>
      <c r="X2449" s="8" t="str">
        <f t="shared" si="349"/>
        <v>2016</v>
      </c>
      <c r="Y2449" s="7">
        <f t="shared" si="350"/>
        <v>31</v>
      </c>
    </row>
    <row r="2450" spans="1:25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6">
        <f t="shared" si="342"/>
        <v>107.5</v>
      </c>
      <c r="P2450" s="10">
        <f t="shared" si="343"/>
        <v>47.777777777777779</v>
      </c>
      <c r="Q2450" t="s">
        <v>8337</v>
      </c>
      <c r="R2450" t="s">
        <v>8353</v>
      </c>
      <c r="S2450" s="8">
        <f t="shared" si="344"/>
        <v>42607.316122685181</v>
      </c>
      <c r="T2450" s="8" t="str">
        <f t="shared" si="345"/>
        <v>Aug</v>
      </c>
      <c r="U2450" s="8" t="str">
        <f t="shared" si="346"/>
        <v>2016</v>
      </c>
      <c r="V2450" s="8">
        <f t="shared" si="347"/>
        <v>42613.233333333337</v>
      </c>
      <c r="W2450" s="8" t="str">
        <f t="shared" si="348"/>
        <v>Aug</v>
      </c>
      <c r="X2450" s="8" t="str">
        <f t="shared" si="349"/>
        <v>2016</v>
      </c>
      <c r="Y2450" s="7">
        <f t="shared" si="350"/>
        <v>5</v>
      </c>
    </row>
    <row r="2451" spans="1:25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6">
        <f t="shared" si="342"/>
        <v>108</v>
      </c>
      <c r="P2451" s="10">
        <f t="shared" si="343"/>
        <v>90</v>
      </c>
      <c r="Q2451" t="s">
        <v>8337</v>
      </c>
      <c r="R2451" t="s">
        <v>8353</v>
      </c>
      <c r="S2451" s="8">
        <f t="shared" si="344"/>
        <v>41943.142534722225</v>
      </c>
      <c r="T2451" s="8" t="str">
        <f t="shared" si="345"/>
        <v>Oct</v>
      </c>
      <c r="U2451" s="8" t="str">
        <f t="shared" si="346"/>
        <v>2014</v>
      </c>
      <c r="V2451" s="8">
        <f t="shared" si="347"/>
        <v>41973.184201388889</v>
      </c>
      <c r="W2451" s="8" t="str">
        <f t="shared" si="348"/>
        <v>Nov</v>
      </c>
      <c r="X2451" s="8" t="str">
        <f t="shared" si="349"/>
        <v>2014</v>
      </c>
      <c r="Y2451" s="7">
        <f t="shared" si="350"/>
        <v>30</v>
      </c>
    </row>
    <row r="2452" spans="1:25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6">
        <f t="shared" si="342"/>
        <v>101.53353333333335</v>
      </c>
      <c r="P2452" s="10">
        <f t="shared" si="343"/>
        <v>149.31401960784314</v>
      </c>
      <c r="Q2452" t="s">
        <v>8337</v>
      </c>
      <c r="R2452" t="s">
        <v>8353</v>
      </c>
      <c r="S2452" s="8">
        <f t="shared" si="344"/>
        <v>41902.07240740741</v>
      </c>
      <c r="T2452" s="8" t="str">
        <f t="shared" si="345"/>
        <v>Sep</v>
      </c>
      <c r="U2452" s="8" t="str">
        <f t="shared" si="346"/>
        <v>2014</v>
      </c>
      <c r="V2452" s="8">
        <f t="shared" si="347"/>
        <v>41940.132638888892</v>
      </c>
      <c r="W2452" s="8" t="str">
        <f t="shared" si="348"/>
        <v>Oct</v>
      </c>
      <c r="X2452" s="8" t="str">
        <f t="shared" si="349"/>
        <v>2014</v>
      </c>
      <c r="Y2452" s="7">
        <f t="shared" si="350"/>
        <v>7</v>
      </c>
    </row>
    <row r="2453" spans="1:25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6">
        <f t="shared" si="342"/>
        <v>115.45</v>
      </c>
      <c r="P2453" s="10">
        <f t="shared" si="343"/>
        <v>62.06989247311828</v>
      </c>
      <c r="Q2453" t="s">
        <v>8337</v>
      </c>
      <c r="R2453" t="s">
        <v>8353</v>
      </c>
      <c r="S2453" s="8">
        <f t="shared" si="344"/>
        <v>42779.908449074079</v>
      </c>
      <c r="T2453" s="8" t="str">
        <f t="shared" si="345"/>
        <v>Feb</v>
      </c>
      <c r="U2453" s="8" t="str">
        <f t="shared" si="346"/>
        <v>2017</v>
      </c>
      <c r="V2453" s="8">
        <f t="shared" si="347"/>
        <v>42799.908449074079</v>
      </c>
      <c r="W2453" s="8" t="str">
        <f t="shared" si="348"/>
        <v>Mar</v>
      </c>
      <c r="X2453" s="8" t="str">
        <f t="shared" si="349"/>
        <v>2017</v>
      </c>
      <c r="Y2453" s="7">
        <f t="shared" si="350"/>
        <v>20</v>
      </c>
    </row>
    <row r="2454" spans="1:25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6">
        <f t="shared" si="342"/>
        <v>133.5</v>
      </c>
      <c r="P2454" s="10">
        <f t="shared" si="343"/>
        <v>53.4</v>
      </c>
      <c r="Q2454" t="s">
        <v>8337</v>
      </c>
      <c r="R2454" t="s">
        <v>8353</v>
      </c>
      <c r="S2454" s="8">
        <f t="shared" si="344"/>
        <v>42338.84375</v>
      </c>
      <c r="T2454" s="8" t="str">
        <f t="shared" si="345"/>
        <v>Nov</v>
      </c>
      <c r="U2454" s="8" t="str">
        <f t="shared" si="346"/>
        <v>2015</v>
      </c>
      <c r="V2454" s="8">
        <f t="shared" si="347"/>
        <v>42367.958333333328</v>
      </c>
      <c r="W2454" s="8" t="str">
        <f t="shared" si="348"/>
        <v>Dec</v>
      </c>
      <c r="X2454" s="8" t="str">
        <f t="shared" si="349"/>
        <v>2015</v>
      </c>
      <c r="Y2454" s="7">
        <f t="shared" si="350"/>
        <v>29</v>
      </c>
    </row>
    <row r="2455" spans="1:25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6">
        <f t="shared" si="342"/>
        <v>154.69999999999999</v>
      </c>
      <c r="P2455" s="10">
        <f t="shared" si="343"/>
        <v>69.268656716417908</v>
      </c>
      <c r="Q2455" t="s">
        <v>8337</v>
      </c>
      <c r="R2455" t="s">
        <v>8353</v>
      </c>
      <c r="S2455" s="8">
        <f t="shared" si="344"/>
        <v>42738.692233796297</v>
      </c>
      <c r="T2455" s="8" t="str">
        <f t="shared" si="345"/>
        <v>Jan</v>
      </c>
      <c r="U2455" s="8" t="str">
        <f t="shared" si="346"/>
        <v>2017</v>
      </c>
      <c r="V2455" s="8">
        <f t="shared" si="347"/>
        <v>42768.692233796297</v>
      </c>
      <c r="W2455" s="8" t="str">
        <f t="shared" si="348"/>
        <v>Feb</v>
      </c>
      <c r="X2455" s="8" t="str">
        <f t="shared" si="349"/>
        <v>2017</v>
      </c>
      <c r="Y2455" s="7">
        <f t="shared" si="350"/>
        <v>30</v>
      </c>
    </row>
    <row r="2456" spans="1:25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6">
        <f t="shared" si="342"/>
        <v>100.84571428571429</v>
      </c>
      <c r="P2456" s="10">
        <f t="shared" si="343"/>
        <v>271.50769230769231</v>
      </c>
      <c r="Q2456" t="s">
        <v>8337</v>
      </c>
      <c r="R2456" t="s">
        <v>8353</v>
      </c>
      <c r="S2456" s="8">
        <f t="shared" si="344"/>
        <v>42770.201481481476</v>
      </c>
      <c r="T2456" s="8" t="str">
        <f t="shared" si="345"/>
        <v>Feb</v>
      </c>
      <c r="U2456" s="8" t="str">
        <f t="shared" si="346"/>
        <v>2017</v>
      </c>
      <c r="V2456" s="8">
        <f t="shared" si="347"/>
        <v>42805.201481481476</v>
      </c>
      <c r="W2456" s="8" t="str">
        <f t="shared" si="348"/>
        <v>Mar</v>
      </c>
      <c r="X2456" s="8" t="str">
        <f t="shared" si="349"/>
        <v>2017</v>
      </c>
      <c r="Y2456" s="7">
        <f t="shared" si="350"/>
        <v>4</v>
      </c>
    </row>
    <row r="2457" spans="1:25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6">
        <f t="shared" si="342"/>
        <v>182</v>
      </c>
      <c r="P2457" s="10">
        <f t="shared" si="343"/>
        <v>34.125</v>
      </c>
      <c r="Q2457" t="s">
        <v>8337</v>
      </c>
      <c r="R2457" t="s">
        <v>8353</v>
      </c>
      <c r="S2457" s="8">
        <f t="shared" si="344"/>
        <v>42452.781828703708</v>
      </c>
      <c r="T2457" s="8" t="str">
        <f t="shared" si="345"/>
        <v>Mar</v>
      </c>
      <c r="U2457" s="8" t="str">
        <f t="shared" si="346"/>
        <v>2016</v>
      </c>
      <c r="V2457" s="8">
        <f t="shared" si="347"/>
        <v>42480.781828703708</v>
      </c>
      <c r="W2457" s="8" t="str">
        <f t="shared" si="348"/>
        <v>Apr</v>
      </c>
      <c r="X2457" s="8" t="str">
        <f t="shared" si="349"/>
        <v>2016</v>
      </c>
      <c r="Y2457" s="7">
        <f t="shared" si="350"/>
        <v>28</v>
      </c>
    </row>
    <row r="2458" spans="1:25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6">
        <f t="shared" si="342"/>
        <v>180.86666666666667</v>
      </c>
      <c r="P2458" s="10">
        <f t="shared" si="343"/>
        <v>40.492537313432834</v>
      </c>
      <c r="Q2458" t="s">
        <v>8337</v>
      </c>
      <c r="R2458" t="s">
        <v>8353</v>
      </c>
      <c r="S2458" s="8">
        <f t="shared" si="344"/>
        <v>42761.961099537039</v>
      </c>
      <c r="T2458" s="8" t="str">
        <f t="shared" si="345"/>
        <v>Jan</v>
      </c>
      <c r="U2458" s="8" t="str">
        <f t="shared" si="346"/>
        <v>2017</v>
      </c>
      <c r="V2458" s="8">
        <f t="shared" si="347"/>
        <v>42791.961099537039</v>
      </c>
      <c r="W2458" s="8" t="str">
        <f t="shared" si="348"/>
        <v>Feb</v>
      </c>
      <c r="X2458" s="8" t="str">
        <f t="shared" si="349"/>
        <v>2017</v>
      </c>
      <c r="Y2458" s="7">
        <f t="shared" si="350"/>
        <v>30</v>
      </c>
    </row>
    <row r="2459" spans="1:25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6">
        <f t="shared" si="342"/>
        <v>102.30434782608695</v>
      </c>
      <c r="P2459" s="10">
        <f t="shared" si="343"/>
        <v>189.75806451612902</v>
      </c>
      <c r="Q2459" t="s">
        <v>8337</v>
      </c>
      <c r="R2459" t="s">
        <v>8353</v>
      </c>
      <c r="S2459" s="8">
        <f t="shared" si="344"/>
        <v>42423.602500000001</v>
      </c>
      <c r="T2459" s="8" t="str">
        <f t="shared" si="345"/>
        <v>Feb</v>
      </c>
      <c r="U2459" s="8" t="str">
        <f t="shared" si="346"/>
        <v>2016</v>
      </c>
      <c r="V2459" s="8">
        <f t="shared" si="347"/>
        <v>42453.560833333337</v>
      </c>
      <c r="W2459" s="8" t="str">
        <f t="shared" si="348"/>
        <v>Mar</v>
      </c>
      <c r="X2459" s="8" t="str">
        <f t="shared" si="349"/>
        <v>2016</v>
      </c>
      <c r="Y2459" s="7">
        <f t="shared" si="350"/>
        <v>29</v>
      </c>
    </row>
    <row r="2460" spans="1:25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6">
        <f t="shared" si="342"/>
        <v>110.17999999999999</v>
      </c>
      <c r="P2460" s="10">
        <f t="shared" si="343"/>
        <v>68.862499999999997</v>
      </c>
      <c r="Q2460" t="s">
        <v>8337</v>
      </c>
      <c r="R2460" t="s">
        <v>8353</v>
      </c>
      <c r="S2460" s="8">
        <f t="shared" si="344"/>
        <v>42495.871736111112</v>
      </c>
      <c r="T2460" s="8" t="str">
        <f t="shared" si="345"/>
        <v>May</v>
      </c>
      <c r="U2460" s="8" t="str">
        <f t="shared" si="346"/>
        <v>2016</v>
      </c>
      <c r="V2460" s="8">
        <f t="shared" si="347"/>
        <v>42530.791666666672</v>
      </c>
      <c r="W2460" s="8" t="str">
        <f t="shared" si="348"/>
        <v>Jun</v>
      </c>
      <c r="X2460" s="8" t="str">
        <f t="shared" si="349"/>
        <v>2016</v>
      </c>
      <c r="Y2460" s="7">
        <f t="shared" si="350"/>
        <v>3</v>
      </c>
    </row>
    <row r="2461" spans="1:25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6">
        <f t="shared" si="342"/>
        <v>102.25</v>
      </c>
      <c r="P2461" s="10">
        <f t="shared" si="343"/>
        <v>108.77659574468085</v>
      </c>
      <c r="Q2461" t="s">
        <v>8337</v>
      </c>
      <c r="R2461" t="s">
        <v>8353</v>
      </c>
      <c r="S2461" s="8">
        <f t="shared" si="344"/>
        <v>42407.637557870374</v>
      </c>
      <c r="T2461" s="8" t="str">
        <f t="shared" si="345"/>
        <v>Feb</v>
      </c>
      <c r="U2461" s="8" t="str">
        <f t="shared" si="346"/>
        <v>2016</v>
      </c>
      <c r="V2461" s="8">
        <f t="shared" si="347"/>
        <v>42452.595891203702</v>
      </c>
      <c r="W2461" s="8" t="str">
        <f t="shared" si="348"/>
        <v>Mar</v>
      </c>
      <c r="X2461" s="8" t="str">
        <f t="shared" si="349"/>
        <v>2016</v>
      </c>
      <c r="Y2461" s="7">
        <f t="shared" si="350"/>
        <v>13</v>
      </c>
    </row>
    <row r="2462" spans="1:25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6">
        <f t="shared" si="342"/>
        <v>100.78823529411764</v>
      </c>
      <c r="P2462" s="10">
        <f t="shared" si="343"/>
        <v>125.98529411764706</v>
      </c>
      <c r="Q2462" t="s">
        <v>8337</v>
      </c>
      <c r="R2462" t="s">
        <v>8353</v>
      </c>
      <c r="S2462" s="8">
        <f t="shared" si="344"/>
        <v>42704.187118055561</v>
      </c>
      <c r="T2462" s="8" t="str">
        <f t="shared" si="345"/>
        <v>Nov</v>
      </c>
      <c r="U2462" s="8" t="str">
        <f t="shared" si="346"/>
        <v>2016</v>
      </c>
      <c r="V2462" s="8">
        <f t="shared" si="347"/>
        <v>42738.178472222222</v>
      </c>
      <c r="W2462" s="8" t="str">
        <f t="shared" si="348"/>
        <v>Jan</v>
      </c>
      <c r="X2462" s="8" t="str">
        <f t="shared" si="349"/>
        <v>2017</v>
      </c>
      <c r="Y2462" s="7">
        <f t="shared" si="350"/>
        <v>2</v>
      </c>
    </row>
    <row r="2463" spans="1:25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6">
        <f t="shared" si="342"/>
        <v>103.8</v>
      </c>
      <c r="P2463" s="10">
        <f t="shared" si="343"/>
        <v>90.523255813953483</v>
      </c>
      <c r="Q2463" t="s">
        <v>8326</v>
      </c>
      <c r="R2463" t="s">
        <v>8330</v>
      </c>
      <c r="S2463" s="8">
        <f t="shared" si="344"/>
        <v>40784.012696759259</v>
      </c>
      <c r="T2463" s="8" t="str">
        <f t="shared" si="345"/>
        <v>Aug</v>
      </c>
      <c r="U2463" s="8" t="str">
        <f t="shared" si="346"/>
        <v>2011</v>
      </c>
      <c r="V2463" s="8">
        <f t="shared" si="347"/>
        <v>40817.125</v>
      </c>
      <c r="W2463" s="8" t="str">
        <f t="shared" si="348"/>
        <v>Oct</v>
      </c>
      <c r="X2463" s="8" t="str">
        <f t="shared" si="349"/>
        <v>2011</v>
      </c>
      <c r="Y2463" s="7">
        <f t="shared" si="350"/>
        <v>2</v>
      </c>
    </row>
    <row r="2464" spans="1:25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6">
        <f t="shared" si="342"/>
        <v>110.70833333333334</v>
      </c>
      <c r="P2464" s="10">
        <f t="shared" si="343"/>
        <v>28.880434782608695</v>
      </c>
      <c r="Q2464" t="s">
        <v>8326</v>
      </c>
      <c r="R2464" t="s">
        <v>8330</v>
      </c>
      <c r="S2464" s="8">
        <f t="shared" si="344"/>
        <v>41089.186296296299</v>
      </c>
      <c r="T2464" s="8" t="str">
        <f t="shared" si="345"/>
        <v>Jun</v>
      </c>
      <c r="U2464" s="8" t="str">
        <f t="shared" si="346"/>
        <v>2012</v>
      </c>
      <c r="V2464" s="8">
        <f t="shared" si="347"/>
        <v>41109.186296296299</v>
      </c>
      <c r="W2464" s="8" t="str">
        <f t="shared" si="348"/>
        <v>Jul</v>
      </c>
      <c r="X2464" s="8" t="str">
        <f t="shared" si="349"/>
        <v>2012</v>
      </c>
      <c r="Y2464" s="7">
        <f t="shared" si="350"/>
        <v>20</v>
      </c>
    </row>
    <row r="2465" spans="1:25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6">
        <f t="shared" si="342"/>
        <v>116.25000000000001</v>
      </c>
      <c r="P2465" s="10">
        <f t="shared" si="343"/>
        <v>31</v>
      </c>
      <c r="Q2465" t="s">
        <v>8326</v>
      </c>
      <c r="R2465" t="s">
        <v>8330</v>
      </c>
      <c r="S2465" s="8">
        <f t="shared" si="344"/>
        <v>41341.111400462964</v>
      </c>
      <c r="T2465" s="8" t="str">
        <f t="shared" si="345"/>
        <v>Mar</v>
      </c>
      <c r="U2465" s="8" t="str">
        <f t="shared" si="346"/>
        <v>2013</v>
      </c>
      <c r="V2465" s="8">
        <f t="shared" si="347"/>
        <v>41380.791666666664</v>
      </c>
      <c r="W2465" s="8" t="str">
        <f t="shared" si="348"/>
        <v>Apr</v>
      </c>
      <c r="X2465" s="8" t="str">
        <f t="shared" si="349"/>
        <v>2013</v>
      </c>
      <c r="Y2465" s="7">
        <f t="shared" si="350"/>
        <v>8</v>
      </c>
    </row>
    <row r="2466" spans="1:25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6">
        <f t="shared" si="342"/>
        <v>111.1</v>
      </c>
      <c r="P2466" s="10">
        <f t="shared" si="343"/>
        <v>51.674418604651166</v>
      </c>
      <c r="Q2466" t="s">
        <v>8326</v>
      </c>
      <c r="R2466" t="s">
        <v>8330</v>
      </c>
      <c r="S2466" s="8">
        <f t="shared" si="344"/>
        <v>42248.90042824074</v>
      </c>
      <c r="T2466" s="8" t="str">
        <f t="shared" si="345"/>
        <v>Sep</v>
      </c>
      <c r="U2466" s="8" t="str">
        <f t="shared" si="346"/>
        <v>2015</v>
      </c>
      <c r="V2466" s="8">
        <f t="shared" si="347"/>
        <v>42277.811805555553</v>
      </c>
      <c r="W2466" s="8" t="str">
        <f t="shared" si="348"/>
        <v>Sep</v>
      </c>
      <c r="X2466" s="8" t="str">
        <f t="shared" si="349"/>
        <v>2015</v>
      </c>
      <c r="Y2466" s="7">
        <f t="shared" si="350"/>
        <v>28</v>
      </c>
    </row>
    <row r="2467" spans="1:25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6">
        <f t="shared" si="342"/>
        <v>180.14285714285714</v>
      </c>
      <c r="P2467" s="10">
        <f t="shared" si="343"/>
        <v>26.270833333333332</v>
      </c>
      <c r="Q2467" t="s">
        <v>8326</v>
      </c>
      <c r="R2467" t="s">
        <v>8330</v>
      </c>
      <c r="S2467" s="8">
        <f t="shared" si="344"/>
        <v>41145.719305555554</v>
      </c>
      <c r="T2467" s="8" t="str">
        <f t="shared" si="345"/>
        <v>Aug</v>
      </c>
      <c r="U2467" s="8" t="str">
        <f t="shared" si="346"/>
        <v>2012</v>
      </c>
      <c r="V2467" s="8">
        <f t="shared" si="347"/>
        <v>41175.719305555554</v>
      </c>
      <c r="W2467" s="8" t="str">
        <f t="shared" si="348"/>
        <v>Sep</v>
      </c>
      <c r="X2467" s="8" t="str">
        <f t="shared" si="349"/>
        <v>2012</v>
      </c>
      <c r="Y2467" s="7">
        <f t="shared" si="350"/>
        <v>30</v>
      </c>
    </row>
    <row r="2468" spans="1:25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6">
        <f t="shared" si="342"/>
        <v>100</v>
      </c>
      <c r="P2468" s="10">
        <f t="shared" si="343"/>
        <v>48.07692307692308</v>
      </c>
      <c r="Q2468" t="s">
        <v>8326</v>
      </c>
      <c r="R2468" t="s">
        <v>8330</v>
      </c>
      <c r="S2468" s="8">
        <f t="shared" si="344"/>
        <v>41373.102465277778</v>
      </c>
      <c r="T2468" s="8" t="str">
        <f t="shared" si="345"/>
        <v>Apr</v>
      </c>
      <c r="U2468" s="8" t="str">
        <f t="shared" si="346"/>
        <v>2013</v>
      </c>
      <c r="V2468" s="8">
        <f t="shared" si="347"/>
        <v>41403.102465277778</v>
      </c>
      <c r="W2468" s="8" t="str">
        <f t="shared" si="348"/>
        <v>May</v>
      </c>
      <c r="X2468" s="8" t="str">
        <f t="shared" si="349"/>
        <v>2013</v>
      </c>
      <c r="Y2468" s="7">
        <f t="shared" si="350"/>
        <v>30</v>
      </c>
    </row>
    <row r="2469" spans="1:25" ht="3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6">
        <f t="shared" si="342"/>
        <v>118.5</v>
      </c>
      <c r="P2469" s="10">
        <f t="shared" si="343"/>
        <v>27.558139534883722</v>
      </c>
      <c r="Q2469" t="s">
        <v>8326</v>
      </c>
      <c r="R2469" t="s">
        <v>8330</v>
      </c>
      <c r="S2469" s="8">
        <f t="shared" si="344"/>
        <v>41025.874201388891</v>
      </c>
      <c r="T2469" s="8" t="str">
        <f t="shared" si="345"/>
        <v>Apr</v>
      </c>
      <c r="U2469" s="8" t="str">
        <f t="shared" si="346"/>
        <v>2012</v>
      </c>
      <c r="V2469" s="8">
        <f t="shared" si="347"/>
        <v>41039.708333333336</v>
      </c>
      <c r="W2469" s="8" t="str">
        <f t="shared" si="348"/>
        <v>May</v>
      </c>
      <c r="X2469" s="8" t="str">
        <f t="shared" si="349"/>
        <v>2012</v>
      </c>
      <c r="Y2469" s="7">
        <f t="shared" si="350"/>
        <v>13</v>
      </c>
    </row>
    <row r="2470" spans="1:25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6">
        <f t="shared" si="342"/>
        <v>107.21700000000001</v>
      </c>
      <c r="P2470" s="10">
        <f t="shared" si="343"/>
        <v>36.97137931034483</v>
      </c>
      <c r="Q2470" t="s">
        <v>8326</v>
      </c>
      <c r="R2470" t="s">
        <v>8330</v>
      </c>
      <c r="S2470" s="8">
        <f t="shared" si="344"/>
        <v>41174.154178240737</v>
      </c>
      <c r="T2470" s="8" t="str">
        <f t="shared" si="345"/>
        <v>Sep</v>
      </c>
      <c r="U2470" s="8" t="str">
        <f t="shared" si="346"/>
        <v>2012</v>
      </c>
      <c r="V2470" s="8">
        <f t="shared" si="347"/>
        <v>41210.208333333336</v>
      </c>
      <c r="W2470" s="8" t="str">
        <f t="shared" si="348"/>
        <v>Oct</v>
      </c>
      <c r="X2470" s="8" t="str">
        <f t="shared" si="349"/>
        <v>2012</v>
      </c>
      <c r="Y2470" s="7">
        <f t="shared" si="350"/>
        <v>5</v>
      </c>
    </row>
    <row r="2471" spans="1:25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6">
        <f t="shared" si="342"/>
        <v>113.66666666666667</v>
      </c>
      <c r="P2471" s="10">
        <f t="shared" si="343"/>
        <v>29.021276595744681</v>
      </c>
      <c r="Q2471" t="s">
        <v>8326</v>
      </c>
      <c r="R2471" t="s">
        <v>8330</v>
      </c>
      <c r="S2471" s="8">
        <f t="shared" si="344"/>
        <v>40557.429733796293</v>
      </c>
      <c r="T2471" s="8" t="str">
        <f t="shared" si="345"/>
        <v>Jan</v>
      </c>
      <c r="U2471" s="8" t="str">
        <f t="shared" si="346"/>
        <v>2011</v>
      </c>
      <c r="V2471" s="8">
        <f t="shared" si="347"/>
        <v>40582.429733796293</v>
      </c>
      <c r="W2471" s="8" t="str">
        <f t="shared" si="348"/>
        <v>Feb</v>
      </c>
      <c r="X2471" s="8" t="str">
        <f t="shared" si="349"/>
        <v>2011</v>
      </c>
      <c r="Y2471" s="7">
        <f t="shared" si="350"/>
        <v>25</v>
      </c>
    </row>
    <row r="2472" spans="1:25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6">
        <f t="shared" si="342"/>
        <v>103.16400000000002</v>
      </c>
      <c r="P2472" s="10">
        <f t="shared" si="343"/>
        <v>28.65666666666667</v>
      </c>
      <c r="Q2472" t="s">
        <v>8326</v>
      </c>
      <c r="R2472" t="s">
        <v>8330</v>
      </c>
      <c r="S2472" s="8">
        <f t="shared" si="344"/>
        <v>41023.07471064815</v>
      </c>
      <c r="T2472" s="8" t="str">
        <f t="shared" si="345"/>
        <v>Apr</v>
      </c>
      <c r="U2472" s="8" t="str">
        <f t="shared" si="346"/>
        <v>2012</v>
      </c>
      <c r="V2472" s="8">
        <f t="shared" si="347"/>
        <v>41053.07471064815</v>
      </c>
      <c r="W2472" s="8" t="str">
        <f t="shared" si="348"/>
        <v>May</v>
      </c>
      <c r="X2472" s="8" t="str">
        <f t="shared" si="349"/>
        <v>2012</v>
      </c>
      <c r="Y2472" s="7">
        <f t="shared" si="350"/>
        <v>30</v>
      </c>
    </row>
    <row r="2473" spans="1:25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6">
        <f t="shared" si="342"/>
        <v>128</v>
      </c>
      <c r="P2473" s="10">
        <f t="shared" si="343"/>
        <v>37.647058823529413</v>
      </c>
      <c r="Q2473" t="s">
        <v>8326</v>
      </c>
      <c r="R2473" t="s">
        <v>8330</v>
      </c>
      <c r="S2473" s="8">
        <f t="shared" si="344"/>
        <v>40893.992962962962</v>
      </c>
      <c r="T2473" s="8" t="str">
        <f t="shared" si="345"/>
        <v>Dec</v>
      </c>
      <c r="U2473" s="8" t="str">
        <f t="shared" si="346"/>
        <v>2011</v>
      </c>
      <c r="V2473" s="8">
        <f t="shared" si="347"/>
        <v>40933.992962962962</v>
      </c>
      <c r="W2473" s="8" t="str">
        <f t="shared" si="348"/>
        <v>Jan</v>
      </c>
      <c r="X2473" s="8" t="str">
        <f t="shared" si="349"/>
        <v>2012</v>
      </c>
      <c r="Y2473" s="7">
        <f t="shared" si="350"/>
        <v>9</v>
      </c>
    </row>
    <row r="2474" spans="1:25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6">
        <f t="shared" si="342"/>
        <v>135.76026666666667</v>
      </c>
      <c r="P2474" s="10">
        <f t="shared" si="343"/>
        <v>97.904038461538462</v>
      </c>
      <c r="Q2474" t="s">
        <v>8326</v>
      </c>
      <c r="R2474" t="s">
        <v>8330</v>
      </c>
      <c r="S2474" s="8">
        <f t="shared" si="344"/>
        <v>40354.11550925926</v>
      </c>
      <c r="T2474" s="8" t="str">
        <f t="shared" si="345"/>
        <v>Jun</v>
      </c>
      <c r="U2474" s="8" t="str">
        <f t="shared" si="346"/>
        <v>2010</v>
      </c>
      <c r="V2474" s="8">
        <f t="shared" si="347"/>
        <v>40425.043749999997</v>
      </c>
      <c r="W2474" s="8" t="str">
        <f t="shared" si="348"/>
        <v>Sep</v>
      </c>
      <c r="X2474" s="8" t="str">
        <f t="shared" si="349"/>
        <v>2010</v>
      </c>
      <c r="Y2474" s="7">
        <f t="shared" si="350"/>
        <v>10</v>
      </c>
    </row>
    <row r="2475" spans="1:25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6">
        <f t="shared" si="342"/>
        <v>100</v>
      </c>
      <c r="P2475" s="10">
        <f t="shared" si="343"/>
        <v>42.553191489361701</v>
      </c>
      <c r="Q2475" t="s">
        <v>8326</v>
      </c>
      <c r="R2475" t="s">
        <v>8330</v>
      </c>
      <c r="S2475" s="8">
        <f t="shared" si="344"/>
        <v>41193.748483796298</v>
      </c>
      <c r="T2475" s="8" t="str">
        <f t="shared" si="345"/>
        <v>Oct</v>
      </c>
      <c r="U2475" s="8" t="str">
        <f t="shared" si="346"/>
        <v>2012</v>
      </c>
      <c r="V2475" s="8">
        <f t="shared" si="347"/>
        <v>41223.790150462963</v>
      </c>
      <c r="W2475" s="8" t="str">
        <f t="shared" si="348"/>
        <v>Nov</v>
      </c>
      <c r="X2475" s="8" t="str">
        <f t="shared" si="349"/>
        <v>2012</v>
      </c>
      <c r="Y2475" s="7">
        <f t="shared" si="350"/>
        <v>30</v>
      </c>
    </row>
    <row r="2476" spans="1:25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6">
        <f t="shared" si="342"/>
        <v>100.00360000000002</v>
      </c>
      <c r="P2476" s="10">
        <f t="shared" si="343"/>
        <v>131.58368421052631</v>
      </c>
      <c r="Q2476" t="s">
        <v>8326</v>
      </c>
      <c r="R2476" t="s">
        <v>8330</v>
      </c>
      <c r="S2476" s="8">
        <f t="shared" si="344"/>
        <v>40417.011296296296</v>
      </c>
      <c r="T2476" s="8" t="str">
        <f t="shared" si="345"/>
        <v>Aug</v>
      </c>
      <c r="U2476" s="8" t="str">
        <f t="shared" si="346"/>
        <v>2010</v>
      </c>
      <c r="V2476" s="8">
        <f t="shared" si="347"/>
        <v>40462.011296296296</v>
      </c>
      <c r="W2476" s="8" t="str">
        <f t="shared" si="348"/>
        <v>Oct</v>
      </c>
      <c r="X2476" s="8" t="str">
        <f t="shared" si="349"/>
        <v>2010</v>
      </c>
      <c r="Y2476" s="7">
        <f t="shared" si="350"/>
        <v>14</v>
      </c>
    </row>
    <row r="2477" spans="1:25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6">
        <f t="shared" si="342"/>
        <v>104.71999999999998</v>
      </c>
      <c r="P2477" s="10">
        <f t="shared" si="343"/>
        <v>32.320987654320987</v>
      </c>
      <c r="Q2477" t="s">
        <v>8326</v>
      </c>
      <c r="R2477" t="s">
        <v>8330</v>
      </c>
      <c r="S2477" s="8">
        <f t="shared" si="344"/>
        <v>40310.287673611114</v>
      </c>
      <c r="T2477" s="8" t="str">
        <f t="shared" si="345"/>
        <v>May</v>
      </c>
      <c r="U2477" s="8" t="str">
        <f t="shared" si="346"/>
        <v>2010</v>
      </c>
      <c r="V2477" s="8">
        <f t="shared" si="347"/>
        <v>40369.916666666664</v>
      </c>
      <c r="W2477" s="8" t="str">
        <f t="shared" si="348"/>
        <v>Jul</v>
      </c>
      <c r="X2477" s="8" t="str">
        <f t="shared" si="349"/>
        <v>2010</v>
      </c>
      <c r="Y2477" s="7">
        <f t="shared" si="350"/>
        <v>28</v>
      </c>
    </row>
    <row r="2478" spans="1:25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6">
        <f t="shared" si="342"/>
        <v>105.02249999999999</v>
      </c>
      <c r="P2478" s="10">
        <f t="shared" si="343"/>
        <v>61.103999999999999</v>
      </c>
      <c r="Q2478" t="s">
        <v>8326</v>
      </c>
      <c r="R2478" t="s">
        <v>8330</v>
      </c>
      <c r="S2478" s="8">
        <f t="shared" si="344"/>
        <v>41913.328356481477</v>
      </c>
      <c r="T2478" s="8" t="str">
        <f t="shared" si="345"/>
        <v>Oct</v>
      </c>
      <c r="U2478" s="8" t="str">
        <f t="shared" si="346"/>
        <v>2014</v>
      </c>
      <c r="V2478" s="8">
        <f t="shared" si="347"/>
        <v>41946.370023148149</v>
      </c>
      <c r="W2478" s="8" t="str">
        <f t="shared" si="348"/>
        <v>Nov</v>
      </c>
      <c r="X2478" s="8" t="str">
        <f t="shared" si="349"/>
        <v>2014</v>
      </c>
      <c r="Y2478" s="7">
        <f t="shared" si="350"/>
        <v>2</v>
      </c>
    </row>
    <row r="2479" spans="1:25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6">
        <f t="shared" si="342"/>
        <v>171.33333333333334</v>
      </c>
      <c r="P2479" s="10">
        <f t="shared" si="343"/>
        <v>31.341463414634145</v>
      </c>
      <c r="Q2479" t="s">
        <v>8326</v>
      </c>
      <c r="R2479" t="s">
        <v>8330</v>
      </c>
      <c r="S2479" s="8">
        <f t="shared" si="344"/>
        <v>41088.691493055558</v>
      </c>
      <c r="T2479" s="8" t="str">
        <f t="shared" si="345"/>
        <v>Jun</v>
      </c>
      <c r="U2479" s="8" t="str">
        <f t="shared" si="346"/>
        <v>2012</v>
      </c>
      <c r="V2479" s="8">
        <f t="shared" si="347"/>
        <v>41133.691493055558</v>
      </c>
      <c r="W2479" s="8" t="str">
        <f t="shared" si="348"/>
        <v>Aug</v>
      </c>
      <c r="X2479" s="8" t="str">
        <f t="shared" si="349"/>
        <v>2012</v>
      </c>
      <c r="Y2479" s="7">
        <f t="shared" si="350"/>
        <v>14</v>
      </c>
    </row>
    <row r="2480" spans="1:25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6">
        <f t="shared" si="342"/>
        <v>127.49999999999999</v>
      </c>
      <c r="P2480" s="10">
        <f t="shared" si="343"/>
        <v>129.1139240506329</v>
      </c>
      <c r="Q2480" t="s">
        <v>8326</v>
      </c>
      <c r="R2480" t="s">
        <v>8330</v>
      </c>
      <c r="S2480" s="8">
        <f t="shared" si="344"/>
        <v>41257.950381944444</v>
      </c>
      <c r="T2480" s="8" t="str">
        <f t="shared" si="345"/>
        <v>Dec</v>
      </c>
      <c r="U2480" s="8" t="str">
        <f t="shared" si="346"/>
        <v>2012</v>
      </c>
      <c r="V2480" s="8">
        <f t="shared" si="347"/>
        <v>41287.950381944444</v>
      </c>
      <c r="W2480" s="8" t="str">
        <f t="shared" si="348"/>
        <v>Jan</v>
      </c>
      <c r="X2480" s="8" t="str">
        <f t="shared" si="349"/>
        <v>2013</v>
      </c>
      <c r="Y2480" s="7">
        <f t="shared" si="350"/>
        <v>30</v>
      </c>
    </row>
    <row r="2481" spans="1:25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6">
        <f t="shared" si="342"/>
        <v>133.44333333333333</v>
      </c>
      <c r="P2481" s="10">
        <f t="shared" si="343"/>
        <v>25.020624999999999</v>
      </c>
      <c r="Q2481" t="s">
        <v>8326</v>
      </c>
      <c r="R2481" t="s">
        <v>8330</v>
      </c>
      <c r="S2481" s="8">
        <f t="shared" si="344"/>
        <v>41107.726782407408</v>
      </c>
      <c r="T2481" s="8" t="str">
        <f t="shared" si="345"/>
        <v>Jul</v>
      </c>
      <c r="U2481" s="8" t="str">
        <f t="shared" si="346"/>
        <v>2012</v>
      </c>
      <c r="V2481" s="8">
        <f t="shared" si="347"/>
        <v>41118.083333333336</v>
      </c>
      <c r="W2481" s="8" t="str">
        <f t="shared" si="348"/>
        <v>Jul</v>
      </c>
      <c r="X2481" s="8" t="str">
        <f t="shared" si="349"/>
        <v>2012</v>
      </c>
      <c r="Y2481" s="7">
        <f t="shared" si="350"/>
        <v>10</v>
      </c>
    </row>
    <row r="2482" spans="1:25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6">
        <f t="shared" si="342"/>
        <v>100</v>
      </c>
      <c r="P2482" s="10">
        <f t="shared" si="343"/>
        <v>250</v>
      </c>
      <c r="Q2482" t="s">
        <v>8326</v>
      </c>
      <c r="R2482" t="s">
        <v>8330</v>
      </c>
      <c r="S2482" s="8">
        <f t="shared" si="344"/>
        <v>42227.936157407406</v>
      </c>
      <c r="T2482" s="8" t="str">
        <f t="shared" si="345"/>
        <v>Aug</v>
      </c>
      <c r="U2482" s="8" t="str">
        <f t="shared" si="346"/>
        <v>2015</v>
      </c>
      <c r="V2482" s="8">
        <f t="shared" si="347"/>
        <v>42287.936157407406</v>
      </c>
      <c r="W2482" s="8" t="str">
        <f t="shared" si="348"/>
        <v>Oct</v>
      </c>
      <c r="X2482" s="8" t="str">
        <f t="shared" si="349"/>
        <v>2015</v>
      </c>
      <c r="Y2482" s="7">
        <f t="shared" si="350"/>
        <v>29</v>
      </c>
    </row>
    <row r="2483" spans="1:25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6">
        <f t="shared" si="342"/>
        <v>112.91099999999999</v>
      </c>
      <c r="P2483" s="10">
        <f t="shared" si="343"/>
        <v>47.541473684210523</v>
      </c>
      <c r="Q2483" t="s">
        <v>8326</v>
      </c>
      <c r="R2483" t="s">
        <v>8330</v>
      </c>
      <c r="S2483" s="8">
        <f t="shared" si="344"/>
        <v>40999.645925925928</v>
      </c>
      <c r="T2483" s="8" t="str">
        <f t="shared" si="345"/>
        <v>Mar</v>
      </c>
      <c r="U2483" s="8" t="str">
        <f t="shared" si="346"/>
        <v>2012</v>
      </c>
      <c r="V2483" s="8">
        <f t="shared" si="347"/>
        <v>41029.645925925928</v>
      </c>
      <c r="W2483" s="8" t="str">
        <f t="shared" si="348"/>
        <v>Apr</v>
      </c>
      <c r="X2483" s="8" t="str">
        <f t="shared" si="349"/>
        <v>2012</v>
      </c>
      <c r="Y2483" s="7">
        <f t="shared" si="350"/>
        <v>30</v>
      </c>
    </row>
    <row r="2484" spans="1:25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6">
        <f t="shared" si="342"/>
        <v>100.1</v>
      </c>
      <c r="P2484" s="10">
        <f t="shared" si="343"/>
        <v>40.04</v>
      </c>
      <c r="Q2484" t="s">
        <v>8326</v>
      </c>
      <c r="R2484" t="s">
        <v>8330</v>
      </c>
      <c r="S2484" s="8">
        <f t="shared" si="344"/>
        <v>40711.782210648147</v>
      </c>
      <c r="T2484" s="8" t="str">
        <f t="shared" si="345"/>
        <v>Jun</v>
      </c>
      <c r="U2484" s="8" t="str">
        <f t="shared" si="346"/>
        <v>2011</v>
      </c>
      <c r="V2484" s="8">
        <f t="shared" si="347"/>
        <v>40756.782210648147</v>
      </c>
      <c r="W2484" s="8" t="str">
        <f t="shared" si="348"/>
        <v>Aug</v>
      </c>
      <c r="X2484" s="8" t="str">
        <f t="shared" si="349"/>
        <v>2011</v>
      </c>
      <c r="Y2484" s="7">
        <f t="shared" si="350"/>
        <v>14</v>
      </c>
    </row>
    <row r="2485" spans="1:25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6">
        <f t="shared" si="342"/>
        <v>113.72727272727272</v>
      </c>
      <c r="P2485" s="10">
        <f t="shared" si="343"/>
        <v>65.84210526315789</v>
      </c>
      <c r="Q2485" t="s">
        <v>8326</v>
      </c>
      <c r="R2485" t="s">
        <v>8330</v>
      </c>
      <c r="S2485" s="8">
        <f t="shared" si="344"/>
        <v>40970.750034722223</v>
      </c>
      <c r="T2485" s="8" t="str">
        <f t="shared" si="345"/>
        <v>Mar</v>
      </c>
      <c r="U2485" s="8" t="str">
        <f t="shared" si="346"/>
        <v>2012</v>
      </c>
      <c r="V2485" s="8">
        <f t="shared" si="347"/>
        <v>41030.708368055559</v>
      </c>
      <c r="W2485" s="8" t="str">
        <f t="shared" si="348"/>
        <v>May</v>
      </c>
      <c r="X2485" s="8" t="str">
        <f t="shared" si="349"/>
        <v>2012</v>
      </c>
      <c r="Y2485" s="7">
        <f t="shared" si="350"/>
        <v>28</v>
      </c>
    </row>
    <row r="2486" spans="1:25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6">
        <f t="shared" si="342"/>
        <v>119.31742857142855</v>
      </c>
      <c r="P2486" s="10">
        <f t="shared" si="343"/>
        <v>46.401222222222216</v>
      </c>
      <c r="Q2486" t="s">
        <v>8326</v>
      </c>
      <c r="R2486" t="s">
        <v>8330</v>
      </c>
      <c r="S2486" s="8">
        <f t="shared" si="344"/>
        <v>40771.916701388887</v>
      </c>
      <c r="T2486" s="8" t="str">
        <f t="shared" si="345"/>
        <v>Aug</v>
      </c>
      <c r="U2486" s="8" t="str">
        <f t="shared" si="346"/>
        <v>2011</v>
      </c>
      <c r="V2486" s="8">
        <f t="shared" si="347"/>
        <v>40801.916701388887</v>
      </c>
      <c r="W2486" s="8" t="str">
        <f t="shared" si="348"/>
        <v>Sep</v>
      </c>
      <c r="X2486" s="8" t="str">
        <f t="shared" si="349"/>
        <v>2011</v>
      </c>
      <c r="Y2486" s="7">
        <f t="shared" si="350"/>
        <v>30</v>
      </c>
    </row>
    <row r="2487" spans="1:25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6">
        <f t="shared" si="342"/>
        <v>103.25</v>
      </c>
      <c r="P2487" s="10">
        <f t="shared" si="343"/>
        <v>50.365853658536587</v>
      </c>
      <c r="Q2487" t="s">
        <v>8326</v>
      </c>
      <c r="R2487" t="s">
        <v>8330</v>
      </c>
      <c r="S2487" s="8">
        <f t="shared" si="344"/>
        <v>40793.998599537037</v>
      </c>
      <c r="T2487" s="8" t="str">
        <f t="shared" si="345"/>
        <v>Sep</v>
      </c>
      <c r="U2487" s="8" t="str">
        <f t="shared" si="346"/>
        <v>2011</v>
      </c>
      <c r="V2487" s="8">
        <f t="shared" si="347"/>
        <v>40828.998599537037</v>
      </c>
      <c r="W2487" s="8" t="str">
        <f t="shared" si="348"/>
        <v>Oct</v>
      </c>
      <c r="X2487" s="8" t="str">
        <f t="shared" si="349"/>
        <v>2011</v>
      </c>
      <c r="Y2487" s="7">
        <f t="shared" si="350"/>
        <v>4</v>
      </c>
    </row>
    <row r="2488" spans="1:25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6">
        <f t="shared" si="342"/>
        <v>265.66666666666669</v>
      </c>
      <c r="P2488" s="10">
        <f t="shared" si="343"/>
        <v>26.566666666666666</v>
      </c>
      <c r="Q2488" t="s">
        <v>8326</v>
      </c>
      <c r="R2488" t="s">
        <v>8330</v>
      </c>
      <c r="S2488" s="8">
        <f t="shared" si="344"/>
        <v>40991.708055555559</v>
      </c>
      <c r="T2488" s="8" t="str">
        <f t="shared" si="345"/>
        <v>Mar</v>
      </c>
      <c r="U2488" s="8" t="str">
        <f t="shared" si="346"/>
        <v>2012</v>
      </c>
      <c r="V2488" s="8">
        <f t="shared" si="347"/>
        <v>41021.708055555559</v>
      </c>
      <c r="W2488" s="8" t="str">
        <f t="shared" si="348"/>
        <v>Apr</v>
      </c>
      <c r="X2488" s="8" t="str">
        <f t="shared" si="349"/>
        <v>2012</v>
      </c>
      <c r="Y2488" s="7">
        <f t="shared" si="350"/>
        <v>30</v>
      </c>
    </row>
    <row r="2489" spans="1:25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6">
        <f t="shared" si="342"/>
        <v>100.05066666666667</v>
      </c>
      <c r="P2489" s="10">
        <f t="shared" si="343"/>
        <v>39.493684210526318</v>
      </c>
      <c r="Q2489" t="s">
        <v>8326</v>
      </c>
      <c r="R2489" t="s">
        <v>8330</v>
      </c>
      <c r="S2489" s="8">
        <f t="shared" si="344"/>
        <v>41026.083298611113</v>
      </c>
      <c r="T2489" s="8" t="str">
        <f t="shared" si="345"/>
        <v>Apr</v>
      </c>
      <c r="U2489" s="8" t="str">
        <f t="shared" si="346"/>
        <v>2012</v>
      </c>
      <c r="V2489" s="8">
        <f t="shared" si="347"/>
        <v>41056.083298611113</v>
      </c>
      <c r="W2489" s="8" t="str">
        <f t="shared" si="348"/>
        <v>May</v>
      </c>
      <c r="X2489" s="8" t="str">
        <f t="shared" si="349"/>
        <v>2012</v>
      </c>
      <c r="Y2489" s="7">
        <f t="shared" si="350"/>
        <v>30</v>
      </c>
    </row>
    <row r="2490" spans="1:25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6">
        <f t="shared" si="342"/>
        <v>106.69999999999999</v>
      </c>
      <c r="P2490" s="10">
        <f t="shared" si="343"/>
        <v>49.246153846153845</v>
      </c>
      <c r="Q2490" t="s">
        <v>8326</v>
      </c>
      <c r="R2490" t="s">
        <v>8330</v>
      </c>
      <c r="S2490" s="8">
        <f t="shared" si="344"/>
        <v>40833.633194444446</v>
      </c>
      <c r="T2490" s="8" t="str">
        <f t="shared" si="345"/>
        <v>Oct</v>
      </c>
      <c r="U2490" s="8" t="str">
        <f t="shared" si="346"/>
        <v>2011</v>
      </c>
      <c r="V2490" s="8">
        <f t="shared" si="347"/>
        <v>40863.674861111111</v>
      </c>
      <c r="W2490" s="8" t="str">
        <f t="shared" si="348"/>
        <v>Nov</v>
      </c>
      <c r="X2490" s="8" t="str">
        <f t="shared" si="349"/>
        <v>2011</v>
      </c>
      <c r="Y2490" s="7">
        <f t="shared" si="350"/>
        <v>30</v>
      </c>
    </row>
    <row r="2491" spans="1:25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6">
        <f t="shared" si="342"/>
        <v>133.67142857142858</v>
      </c>
      <c r="P2491" s="10">
        <f t="shared" si="343"/>
        <v>62.38</v>
      </c>
      <c r="Q2491" t="s">
        <v>8326</v>
      </c>
      <c r="R2491" t="s">
        <v>8330</v>
      </c>
      <c r="S2491" s="8">
        <f t="shared" si="344"/>
        <v>41373.690266203703</v>
      </c>
      <c r="T2491" s="8" t="str">
        <f t="shared" si="345"/>
        <v>Apr</v>
      </c>
      <c r="U2491" s="8" t="str">
        <f t="shared" si="346"/>
        <v>2013</v>
      </c>
      <c r="V2491" s="8">
        <f t="shared" si="347"/>
        <v>41403.690266203703</v>
      </c>
      <c r="W2491" s="8" t="str">
        <f t="shared" si="348"/>
        <v>May</v>
      </c>
      <c r="X2491" s="8" t="str">
        <f t="shared" si="349"/>
        <v>2013</v>
      </c>
      <c r="Y2491" s="7">
        <f t="shared" si="350"/>
        <v>30</v>
      </c>
    </row>
    <row r="2492" spans="1:25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6">
        <f t="shared" si="342"/>
        <v>121.39999999999999</v>
      </c>
      <c r="P2492" s="10">
        <f t="shared" si="343"/>
        <v>37.9375</v>
      </c>
      <c r="Q2492" t="s">
        <v>8326</v>
      </c>
      <c r="R2492" t="s">
        <v>8330</v>
      </c>
      <c r="S2492" s="8">
        <f t="shared" si="344"/>
        <v>41023.227731481478</v>
      </c>
      <c r="T2492" s="8" t="str">
        <f t="shared" si="345"/>
        <v>Apr</v>
      </c>
      <c r="U2492" s="8" t="str">
        <f t="shared" si="346"/>
        <v>2012</v>
      </c>
      <c r="V2492" s="8">
        <f t="shared" si="347"/>
        <v>41083.227731481478</v>
      </c>
      <c r="W2492" s="8" t="str">
        <f t="shared" si="348"/>
        <v>Jun</v>
      </c>
      <c r="X2492" s="8" t="str">
        <f t="shared" si="349"/>
        <v>2012</v>
      </c>
      <c r="Y2492" s="7">
        <f t="shared" si="350"/>
        <v>29</v>
      </c>
    </row>
    <row r="2493" spans="1:25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6">
        <f t="shared" si="342"/>
        <v>103.2</v>
      </c>
      <c r="P2493" s="10">
        <f t="shared" si="343"/>
        <v>51.6</v>
      </c>
      <c r="Q2493" t="s">
        <v>8326</v>
      </c>
      <c r="R2493" t="s">
        <v>8330</v>
      </c>
      <c r="S2493" s="8">
        <f t="shared" si="344"/>
        <v>40542.839282407411</v>
      </c>
      <c r="T2493" s="8" t="str">
        <f t="shared" si="345"/>
        <v>Dec</v>
      </c>
      <c r="U2493" s="8" t="str">
        <f t="shared" si="346"/>
        <v>2010</v>
      </c>
      <c r="V2493" s="8">
        <f t="shared" si="347"/>
        <v>40559.07708333333</v>
      </c>
      <c r="W2493" s="8" t="str">
        <f t="shared" si="348"/>
        <v>Jan</v>
      </c>
      <c r="X2493" s="8" t="str">
        <f t="shared" si="349"/>
        <v>2011</v>
      </c>
      <c r="Y2493" s="7">
        <f t="shared" si="350"/>
        <v>16</v>
      </c>
    </row>
    <row r="2494" spans="1:25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6">
        <f t="shared" si="342"/>
        <v>125</v>
      </c>
      <c r="P2494" s="10">
        <f t="shared" si="343"/>
        <v>27.777777777777779</v>
      </c>
      <c r="Q2494" t="s">
        <v>8326</v>
      </c>
      <c r="R2494" t="s">
        <v>8330</v>
      </c>
      <c r="S2494" s="8">
        <f t="shared" si="344"/>
        <v>41024.985972222225</v>
      </c>
      <c r="T2494" s="8" t="str">
        <f t="shared" si="345"/>
        <v>Apr</v>
      </c>
      <c r="U2494" s="8" t="str">
        <f t="shared" si="346"/>
        <v>2012</v>
      </c>
      <c r="V2494" s="8">
        <f t="shared" si="347"/>
        <v>41076.415972222225</v>
      </c>
      <c r="W2494" s="8" t="str">
        <f t="shared" si="348"/>
        <v>Jun</v>
      </c>
      <c r="X2494" s="8" t="str">
        <f t="shared" si="349"/>
        <v>2012</v>
      </c>
      <c r="Y2494" s="7">
        <f t="shared" si="350"/>
        <v>20</v>
      </c>
    </row>
    <row r="2495" spans="1:25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6">
        <f t="shared" si="342"/>
        <v>128.69999999999999</v>
      </c>
      <c r="P2495" s="10">
        <f t="shared" si="343"/>
        <v>99.382239382239376</v>
      </c>
      <c r="Q2495" t="s">
        <v>8326</v>
      </c>
      <c r="R2495" t="s">
        <v>8330</v>
      </c>
      <c r="S2495" s="8">
        <f t="shared" si="344"/>
        <v>41348.168287037035</v>
      </c>
      <c r="T2495" s="8" t="str">
        <f t="shared" si="345"/>
        <v>Mar</v>
      </c>
      <c r="U2495" s="8" t="str">
        <f t="shared" si="346"/>
        <v>2013</v>
      </c>
      <c r="V2495" s="8">
        <f t="shared" si="347"/>
        <v>41393.168287037035</v>
      </c>
      <c r="W2495" s="8" t="str">
        <f t="shared" si="348"/>
        <v>Apr</v>
      </c>
      <c r="X2495" s="8" t="str">
        <f t="shared" si="349"/>
        <v>2013</v>
      </c>
      <c r="Y2495" s="7">
        <f t="shared" si="350"/>
        <v>14</v>
      </c>
    </row>
    <row r="2496" spans="1:25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6">
        <f t="shared" si="342"/>
        <v>101.00533333333333</v>
      </c>
      <c r="P2496" s="10">
        <f t="shared" si="343"/>
        <v>38.848205128205123</v>
      </c>
      <c r="Q2496" t="s">
        <v>8326</v>
      </c>
      <c r="R2496" t="s">
        <v>8330</v>
      </c>
      <c r="S2496" s="8">
        <f t="shared" si="344"/>
        <v>41022.645185185182</v>
      </c>
      <c r="T2496" s="8" t="str">
        <f t="shared" si="345"/>
        <v>Apr</v>
      </c>
      <c r="U2496" s="8" t="str">
        <f t="shared" si="346"/>
        <v>2012</v>
      </c>
      <c r="V2496" s="8">
        <f t="shared" si="347"/>
        <v>41052.645185185182</v>
      </c>
      <c r="W2496" s="8" t="str">
        <f t="shared" si="348"/>
        <v>May</v>
      </c>
      <c r="X2496" s="8" t="str">
        <f t="shared" si="349"/>
        <v>2012</v>
      </c>
      <c r="Y2496" s="7">
        <f t="shared" si="350"/>
        <v>30</v>
      </c>
    </row>
    <row r="2497" spans="1:25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6">
        <f t="shared" si="342"/>
        <v>127.53666666666665</v>
      </c>
      <c r="P2497" s="10">
        <f t="shared" si="343"/>
        <v>45.548809523809524</v>
      </c>
      <c r="Q2497" t="s">
        <v>8326</v>
      </c>
      <c r="R2497" t="s">
        <v>8330</v>
      </c>
      <c r="S2497" s="8">
        <f t="shared" si="344"/>
        <v>41036.946469907409</v>
      </c>
      <c r="T2497" s="8" t="str">
        <f t="shared" si="345"/>
        <v>May</v>
      </c>
      <c r="U2497" s="8" t="str">
        <f t="shared" si="346"/>
        <v>2012</v>
      </c>
      <c r="V2497" s="8">
        <f t="shared" si="347"/>
        <v>41066.946469907409</v>
      </c>
      <c r="W2497" s="8" t="str">
        <f t="shared" si="348"/>
        <v>Jun</v>
      </c>
      <c r="X2497" s="8" t="str">
        <f t="shared" si="349"/>
        <v>2012</v>
      </c>
      <c r="Y2497" s="7">
        <f t="shared" si="350"/>
        <v>30</v>
      </c>
    </row>
    <row r="2498" spans="1:25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6">
        <f t="shared" si="342"/>
        <v>100</v>
      </c>
      <c r="P2498" s="10">
        <f t="shared" si="343"/>
        <v>600</v>
      </c>
      <c r="Q2498" t="s">
        <v>8326</v>
      </c>
      <c r="R2498" t="s">
        <v>8330</v>
      </c>
      <c r="S2498" s="8">
        <f t="shared" si="344"/>
        <v>41327.996435185189</v>
      </c>
      <c r="T2498" s="8" t="str">
        <f t="shared" si="345"/>
        <v>Feb</v>
      </c>
      <c r="U2498" s="8" t="str">
        <f t="shared" si="346"/>
        <v>2013</v>
      </c>
      <c r="V2498" s="8">
        <f t="shared" si="347"/>
        <v>41362.954768518517</v>
      </c>
      <c r="W2498" s="8" t="str">
        <f t="shared" si="348"/>
        <v>Mar</v>
      </c>
      <c r="X2498" s="8" t="str">
        <f t="shared" si="349"/>
        <v>2013</v>
      </c>
      <c r="Y2498" s="7">
        <f t="shared" si="350"/>
        <v>3</v>
      </c>
    </row>
    <row r="2499" spans="1:25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6">
        <f t="shared" ref="O2499:O2562" si="351">E2499/D2499*100</f>
        <v>112.7715</v>
      </c>
      <c r="P2499" s="10">
        <f t="shared" ref="P2499:P2562" si="352">IFERROR(E2499/L2499,0)</f>
        <v>80.551071428571419</v>
      </c>
      <c r="Q2499" t="s">
        <v>8326</v>
      </c>
      <c r="R2499" t="s">
        <v>8330</v>
      </c>
      <c r="S2499" s="8">
        <f t="shared" ref="S2499:S2562" si="353">(((J2499/60)/60)/24)+DATE(1970,1,1)</f>
        <v>40730.878912037035</v>
      </c>
      <c r="T2499" s="8" t="str">
        <f t="shared" ref="T2499:T2562" si="354">TEXT(S2499,"MMM")</f>
        <v>Jul</v>
      </c>
      <c r="U2499" s="8" t="str">
        <f t="shared" ref="U2499:U2562" si="355">TEXT(S2499,"YYYY")</f>
        <v>2011</v>
      </c>
      <c r="V2499" s="8">
        <f t="shared" ref="V2499:V2562" si="356">(((I2499/60)/60)/24)+DATE(1970,1,1)</f>
        <v>40760.878912037035</v>
      </c>
      <c r="W2499" s="8" t="str">
        <f t="shared" ref="W2499:W2562" si="357">TEXT(V2499,"MMM")</f>
        <v>Aug</v>
      </c>
      <c r="X2499" s="8" t="str">
        <f t="shared" ref="X2499:X2562" si="358">TEXT(V2499,"YYYY")</f>
        <v>2011</v>
      </c>
      <c r="Y2499" s="7">
        <f t="shared" ref="Y2499:Y2562" si="359">DAY(V2499-S2499)</f>
        <v>30</v>
      </c>
    </row>
    <row r="2500" spans="1:25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6">
        <f t="shared" si="351"/>
        <v>105.60000000000001</v>
      </c>
      <c r="P2500" s="10">
        <f t="shared" si="352"/>
        <v>52.8</v>
      </c>
      <c r="Q2500" t="s">
        <v>8326</v>
      </c>
      <c r="R2500" t="s">
        <v>8330</v>
      </c>
      <c r="S2500" s="8">
        <f t="shared" si="353"/>
        <v>42017.967442129629</v>
      </c>
      <c r="T2500" s="8" t="str">
        <f t="shared" si="354"/>
        <v>Jan</v>
      </c>
      <c r="U2500" s="8" t="str">
        <f t="shared" si="355"/>
        <v>2015</v>
      </c>
      <c r="V2500" s="8">
        <f t="shared" si="356"/>
        <v>42031.967442129629</v>
      </c>
      <c r="W2500" s="8" t="str">
        <f t="shared" si="357"/>
        <v>Jan</v>
      </c>
      <c r="X2500" s="8" t="str">
        <f t="shared" si="358"/>
        <v>2015</v>
      </c>
      <c r="Y2500" s="7">
        <f t="shared" si="359"/>
        <v>14</v>
      </c>
    </row>
    <row r="2501" spans="1:25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6">
        <f t="shared" si="351"/>
        <v>202.625</v>
      </c>
      <c r="P2501" s="10">
        <f t="shared" si="352"/>
        <v>47.676470588235297</v>
      </c>
      <c r="Q2501" t="s">
        <v>8326</v>
      </c>
      <c r="R2501" t="s">
        <v>8330</v>
      </c>
      <c r="S2501" s="8">
        <f t="shared" si="353"/>
        <v>41226.648576388885</v>
      </c>
      <c r="T2501" s="8" t="str">
        <f t="shared" si="354"/>
        <v>Nov</v>
      </c>
      <c r="U2501" s="8" t="str">
        <f t="shared" si="355"/>
        <v>2012</v>
      </c>
      <c r="V2501" s="8">
        <f t="shared" si="356"/>
        <v>41274.75</v>
      </c>
      <c r="W2501" s="8" t="str">
        <f t="shared" si="357"/>
        <v>Dec</v>
      </c>
      <c r="X2501" s="8" t="str">
        <f t="shared" si="358"/>
        <v>2012</v>
      </c>
      <c r="Y2501" s="7">
        <f t="shared" si="359"/>
        <v>17</v>
      </c>
    </row>
    <row r="2502" spans="1:25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6">
        <f t="shared" si="351"/>
        <v>113.33333333333333</v>
      </c>
      <c r="P2502" s="10">
        <f t="shared" si="352"/>
        <v>23.448275862068964</v>
      </c>
      <c r="Q2502" t="s">
        <v>8326</v>
      </c>
      <c r="R2502" t="s">
        <v>8330</v>
      </c>
      <c r="S2502" s="8">
        <f t="shared" si="353"/>
        <v>41053.772858796299</v>
      </c>
      <c r="T2502" s="8" t="str">
        <f t="shared" si="354"/>
        <v>May</v>
      </c>
      <c r="U2502" s="8" t="str">
        <f t="shared" si="355"/>
        <v>2012</v>
      </c>
      <c r="V2502" s="8">
        <f t="shared" si="356"/>
        <v>41083.772858796299</v>
      </c>
      <c r="W2502" s="8" t="str">
        <f t="shared" si="357"/>
        <v>Jun</v>
      </c>
      <c r="X2502" s="8" t="str">
        <f t="shared" si="358"/>
        <v>2012</v>
      </c>
      <c r="Y2502" s="7">
        <f t="shared" si="359"/>
        <v>30</v>
      </c>
    </row>
    <row r="2503" spans="1:25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6">
        <f t="shared" si="351"/>
        <v>2.5545454545454547</v>
      </c>
      <c r="P2503" s="10">
        <f t="shared" si="352"/>
        <v>40.142857142857146</v>
      </c>
      <c r="Q2503" t="s">
        <v>8337</v>
      </c>
      <c r="R2503" t="s">
        <v>8354</v>
      </c>
      <c r="S2503" s="8">
        <f t="shared" si="353"/>
        <v>42244.776666666665</v>
      </c>
      <c r="T2503" s="8" t="str">
        <f t="shared" si="354"/>
        <v>Aug</v>
      </c>
      <c r="U2503" s="8" t="str">
        <f t="shared" si="355"/>
        <v>2015</v>
      </c>
      <c r="V2503" s="8">
        <f t="shared" si="356"/>
        <v>42274.776666666665</v>
      </c>
      <c r="W2503" s="8" t="str">
        <f t="shared" si="357"/>
        <v>Sep</v>
      </c>
      <c r="X2503" s="8" t="str">
        <f t="shared" si="358"/>
        <v>2015</v>
      </c>
      <c r="Y2503" s="7">
        <f t="shared" si="359"/>
        <v>30</v>
      </c>
    </row>
    <row r="2504" spans="1:25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6">
        <f t="shared" si="351"/>
        <v>7.8181818181818186E-2</v>
      </c>
      <c r="P2504" s="10">
        <f t="shared" si="352"/>
        <v>17.2</v>
      </c>
      <c r="Q2504" t="s">
        <v>8337</v>
      </c>
      <c r="R2504" t="s">
        <v>8354</v>
      </c>
      <c r="S2504" s="8">
        <f t="shared" si="353"/>
        <v>41858.825439814813</v>
      </c>
      <c r="T2504" s="8" t="str">
        <f t="shared" si="354"/>
        <v>Aug</v>
      </c>
      <c r="U2504" s="8" t="str">
        <f t="shared" si="355"/>
        <v>2014</v>
      </c>
      <c r="V2504" s="8">
        <f t="shared" si="356"/>
        <v>41903.825439814813</v>
      </c>
      <c r="W2504" s="8" t="str">
        <f t="shared" si="357"/>
        <v>Sep</v>
      </c>
      <c r="X2504" s="8" t="str">
        <f t="shared" si="358"/>
        <v>2014</v>
      </c>
      <c r="Y2504" s="7">
        <f t="shared" si="359"/>
        <v>14</v>
      </c>
    </row>
    <row r="2505" spans="1:25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6">
        <f t="shared" si="351"/>
        <v>0</v>
      </c>
      <c r="P2505" s="10">
        <f t="shared" si="352"/>
        <v>0</v>
      </c>
      <c r="Q2505" t="s">
        <v>8337</v>
      </c>
      <c r="R2505" t="s">
        <v>8354</v>
      </c>
      <c r="S2505" s="8">
        <f t="shared" si="353"/>
        <v>42498.899398148147</v>
      </c>
      <c r="T2505" s="8" t="str">
        <f t="shared" si="354"/>
        <v>May</v>
      </c>
      <c r="U2505" s="8" t="str">
        <f t="shared" si="355"/>
        <v>2016</v>
      </c>
      <c r="V2505" s="8">
        <f t="shared" si="356"/>
        <v>42528.879166666666</v>
      </c>
      <c r="W2505" s="8" t="str">
        <f t="shared" si="357"/>
        <v>Jun</v>
      </c>
      <c r="X2505" s="8" t="str">
        <f t="shared" si="358"/>
        <v>2016</v>
      </c>
      <c r="Y2505" s="7">
        <f t="shared" si="359"/>
        <v>29</v>
      </c>
    </row>
    <row r="2506" spans="1:25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6">
        <f t="shared" si="351"/>
        <v>0</v>
      </c>
      <c r="P2506" s="10">
        <f t="shared" si="352"/>
        <v>0</v>
      </c>
      <c r="Q2506" t="s">
        <v>8337</v>
      </c>
      <c r="R2506" t="s">
        <v>8354</v>
      </c>
      <c r="S2506" s="8">
        <f t="shared" si="353"/>
        <v>41928.015439814815</v>
      </c>
      <c r="T2506" s="8" t="str">
        <f t="shared" si="354"/>
        <v>Oct</v>
      </c>
      <c r="U2506" s="8" t="str">
        <f t="shared" si="355"/>
        <v>2014</v>
      </c>
      <c r="V2506" s="8">
        <f t="shared" si="356"/>
        <v>41958.057106481487</v>
      </c>
      <c r="W2506" s="8" t="str">
        <f t="shared" si="357"/>
        <v>Nov</v>
      </c>
      <c r="X2506" s="8" t="str">
        <f t="shared" si="358"/>
        <v>2014</v>
      </c>
      <c r="Y2506" s="7">
        <f t="shared" si="359"/>
        <v>30</v>
      </c>
    </row>
    <row r="2507" spans="1:25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6">
        <f t="shared" si="351"/>
        <v>0</v>
      </c>
      <c r="P2507" s="10">
        <f t="shared" si="352"/>
        <v>0</v>
      </c>
      <c r="Q2507" t="s">
        <v>8337</v>
      </c>
      <c r="R2507" t="s">
        <v>8354</v>
      </c>
      <c r="S2507" s="8">
        <f t="shared" si="353"/>
        <v>42047.05574074074</v>
      </c>
      <c r="T2507" s="8" t="str">
        <f t="shared" si="354"/>
        <v>Feb</v>
      </c>
      <c r="U2507" s="8" t="str">
        <f t="shared" si="355"/>
        <v>2015</v>
      </c>
      <c r="V2507" s="8">
        <f t="shared" si="356"/>
        <v>42077.014074074075</v>
      </c>
      <c r="W2507" s="8" t="str">
        <f t="shared" si="357"/>
        <v>Mar</v>
      </c>
      <c r="X2507" s="8" t="str">
        <f t="shared" si="358"/>
        <v>2015</v>
      </c>
      <c r="Y2507" s="7">
        <f t="shared" si="359"/>
        <v>29</v>
      </c>
    </row>
    <row r="2508" spans="1:25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6">
        <f t="shared" si="351"/>
        <v>0.6</v>
      </c>
      <c r="P2508" s="10">
        <f t="shared" si="352"/>
        <v>15</v>
      </c>
      <c r="Q2508" t="s">
        <v>8337</v>
      </c>
      <c r="R2508" t="s">
        <v>8354</v>
      </c>
      <c r="S2508" s="8">
        <f t="shared" si="353"/>
        <v>42258.297094907408</v>
      </c>
      <c r="T2508" s="8" t="str">
        <f t="shared" si="354"/>
        <v>Sep</v>
      </c>
      <c r="U2508" s="8" t="str">
        <f t="shared" si="355"/>
        <v>2015</v>
      </c>
      <c r="V2508" s="8">
        <f t="shared" si="356"/>
        <v>42280.875</v>
      </c>
      <c r="W2508" s="8" t="str">
        <f t="shared" si="357"/>
        <v>Oct</v>
      </c>
      <c r="X2508" s="8" t="str">
        <f t="shared" si="358"/>
        <v>2015</v>
      </c>
      <c r="Y2508" s="7">
        <f t="shared" si="359"/>
        <v>22</v>
      </c>
    </row>
    <row r="2509" spans="1:25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6">
        <f t="shared" si="351"/>
        <v>0</v>
      </c>
      <c r="P2509" s="10">
        <f t="shared" si="352"/>
        <v>0</v>
      </c>
      <c r="Q2509" t="s">
        <v>8337</v>
      </c>
      <c r="R2509" t="s">
        <v>8354</v>
      </c>
      <c r="S2509" s="8">
        <f t="shared" si="353"/>
        <v>42105.072962962964</v>
      </c>
      <c r="T2509" s="8" t="str">
        <f t="shared" si="354"/>
        <v>Apr</v>
      </c>
      <c r="U2509" s="8" t="str">
        <f t="shared" si="355"/>
        <v>2015</v>
      </c>
      <c r="V2509" s="8">
        <f t="shared" si="356"/>
        <v>42135.072962962964</v>
      </c>
      <c r="W2509" s="8" t="str">
        <f t="shared" si="357"/>
        <v>May</v>
      </c>
      <c r="X2509" s="8" t="str">
        <f t="shared" si="358"/>
        <v>2015</v>
      </c>
      <c r="Y2509" s="7">
        <f t="shared" si="359"/>
        <v>30</v>
      </c>
    </row>
    <row r="2510" spans="1:25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6">
        <f t="shared" si="351"/>
        <v>0</v>
      </c>
      <c r="P2510" s="10">
        <f t="shared" si="352"/>
        <v>0</v>
      </c>
      <c r="Q2510" t="s">
        <v>8337</v>
      </c>
      <c r="R2510" t="s">
        <v>8354</v>
      </c>
      <c r="S2510" s="8">
        <f t="shared" si="353"/>
        <v>41835.951782407406</v>
      </c>
      <c r="T2510" s="8" t="str">
        <f t="shared" si="354"/>
        <v>Jul</v>
      </c>
      <c r="U2510" s="8" t="str">
        <f t="shared" si="355"/>
        <v>2014</v>
      </c>
      <c r="V2510" s="8">
        <f t="shared" si="356"/>
        <v>41865.951782407406</v>
      </c>
      <c r="W2510" s="8" t="str">
        <f t="shared" si="357"/>
        <v>Aug</v>
      </c>
      <c r="X2510" s="8" t="str">
        <f t="shared" si="358"/>
        <v>2014</v>
      </c>
      <c r="Y2510" s="7">
        <f t="shared" si="359"/>
        <v>30</v>
      </c>
    </row>
    <row r="2511" spans="1:25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6">
        <f t="shared" si="351"/>
        <v>1.0526315789473684</v>
      </c>
      <c r="P2511" s="10">
        <f t="shared" si="352"/>
        <v>35.714285714285715</v>
      </c>
      <c r="Q2511" t="s">
        <v>8337</v>
      </c>
      <c r="R2511" t="s">
        <v>8354</v>
      </c>
      <c r="S2511" s="8">
        <f t="shared" si="353"/>
        <v>42058.809594907405</v>
      </c>
      <c r="T2511" s="8" t="str">
        <f t="shared" si="354"/>
        <v>Feb</v>
      </c>
      <c r="U2511" s="8" t="str">
        <f t="shared" si="355"/>
        <v>2015</v>
      </c>
      <c r="V2511" s="8">
        <f t="shared" si="356"/>
        <v>42114.767928240741</v>
      </c>
      <c r="W2511" s="8" t="str">
        <f t="shared" si="357"/>
        <v>Apr</v>
      </c>
      <c r="X2511" s="8" t="str">
        <f t="shared" si="358"/>
        <v>2015</v>
      </c>
      <c r="Y2511" s="7">
        <f t="shared" si="359"/>
        <v>24</v>
      </c>
    </row>
    <row r="2512" spans="1:25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6">
        <f t="shared" si="351"/>
        <v>0.15</v>
      </c>
      <c r="P2512" s="10">
        <f t="shared" si="352"/>
        <v>37.5</v>
      </c>
      <c r="Q2512" t="s">
        <v>8337</v>
      </c>
      <c r="R2512" t="s">
        <v>8354</v>
      </c>
      <c r="S2512" s="8">
        <f t="shared" si="353"/>
        <v>42078.997361111105</v>
      </c>
      <c r="T2512" s="8" t="str">
        <f t="shared" si="354"/>
        <v>Mar</v>
      </c>
      <c r="U2512" s="8" t="str">
        <f t="shared" si="355"/>
        <v>2015</v>
      </c>
      <c r="V2512" s="8">
        <f t="shared" si="356"/>
        <v>42138.997361111105</v>
      </c>
      <c r="W2512" s="8" t="str">
        <f t="shared" si="357"/>
        <v>May</v>
      </c>
      <c r="X2512" s="8" t="str">
        <f t="shared" si="358"/>
        <v>2015</v>
      </c>
      <c r="Y2512" s="7">
        <f t="shared" si="359"/>
        <v>29</v>
      </c>
    </row>
    <row r="2513" spans="1:25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6">
        <f t="shared" si="351"/>
        <v>0</v>
      </c>
      <c r="P2513" s="10">
        <f t="shared" si="352"/>
        <v>0</v>
      </c>
      <c r="Q2513" t="s">
        <v>8337</v>
      </c>
      <c r="R2513" t="s">
        <v>8354</v>
      </c>
      <c r="S2513" s="8">
        <f t="shared" si="353"/>
        <v>42371.446909722217</v>
      </c>
      <c r="T2513" s="8" t="str">
        <f t="shared" si="354"/>
        <v>Jan</v>
      </c>
      <c r="U2513" s="8" t="str">
        <f t="shared" si="355"/>
        <v>2016</v>
      </c>
      <c r="V2513" s="8">
        <f t="shared" si="356"/>
        <v>42401.446909722217</v>
      </c>
      <c r="W2513" s="8" t="str">
        <f t="shared" si="357"/>
        <v>Feb</v>
      </c>
      <c r="X2513" s="8" t="str">
        <f t="shared" si="358"/>
        <v>2016</v>
      </c>
      <c r="Y2513" s="7">
        <f t="shared" si="359"/>
        <v>30</v>
      </c>
    </row>
    <row r="2514" spans="1:25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6">
        <f t="shared" si="351"/>
        <v>0</v>
      </c>
      <c r="P2514" s="10">
        <f t="shared" si="352"/>
        <v>0</v>
      </c>
      <c r="Q2514" t="s">
        <v>8337</v>
      </c>
      <c r="R2514" t="s">
        <v>8354</v>
      </c>
      <c r="S2514" s="8">
        <f t="shared" si="353"/>
        <v>41971.876863425925</v>
      </c>
      <c r="T2514" s="8" t="str">
        <f t="shared" si="354"/>
        <v>Nov</v>
      </c>
      <c r="U2514" s="8" t="str">
        <f t="shared" si="355"/>
        <v>2014</v>
      </c>
      <c r="V2514" s="8">
        <f t="shared" si="356"/>
        <v>41986.876863425925</v>
      </c>
      <c r="W2514" s="8" t="str">
        <f t="shared" si="357"/>
        <v>Dec</v>
      </c>
      <c r="X2514" s="8" t="str">
        <f t="shared" si="358"/>
        <v>2014</v>
      </c>
      <c r="Y2514" s="7">
        <f t="shared" si="359"/>
        <v>15</v>
      </c>
    </row>
    <row r="2515" spans="1:25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6">
        <f t="shared" si="351"/>
        <v>0</v>
      </c>
      <c r="P2515" s="10">
        <f t="shared" si="352"/>
        <v>0</v>
      </c>
      <c r="Q2515" t="s">
        <v>8337</v>
      </c>
      <c r="R2515" t="s">
        <v>8354</v>
      </c>
      <c r="S2515" s="8">
        <f t="shared" si="353"/>
        <v>42732.00681712963</v>
      </c>
      <c r="T2515" s="8" t="str">
        <f t="shared" si="354"/>
        <v>Dec</v>
      </c>
      <c r="U2515" s="8" t="str">
        <f t="shared" si="355"/>
        <v>2016</v>
      </c>
      <c r="V2515" s="8">
        <f t="shared" si="356"/>
        <v>42792.00681712963</v>
      </c>
      <c r="W2515" s="8" t="str">
        <f t="shared" si="357"/>
        <v>Feb</v>
      </c>
      <c r="X2515" s="8" t="str">
        <f t="shared" si="358"/>
        <v>2017</v>
      </c>
      <c r="Y2515" s="7">
        <f t="shared" si="359"/>
        <v>29</v>
      </c>
    </row>
    <row r="2516" spans="1:25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6">
        <f t="shared" si="351"/>
        <v>1.7500000000000002</v>
      </c>
      <c r="P2516" s="10">
        <f t="shared" si="352"/>
        <v>52.5</v>
      </c>
      <c r="Q2516" t="s">
        <v>8337</v>
      </c>
      <c r="R2516" t="s">
        <v>8354</v>
      </c>
      <c r="S2516" s="8">
        <f t="shared" si="353"/>
        <v>41854.389780092592</v>
      </c>
      <c r="T2516" s="8" t="str">
        <f t="shared" si="354"/>
        <v>Aug</v>
      </c>
      <c r="U2516" s="8" t="str">
        <f t="shared" si="355"/>
        <v>2014</v>
      </c>
      <c r="V2516" s="8">
        <f t="shared" si="356"/>
        <v>41871.389780092592</v>
      </c>
      <c r="W2516" s="8" t="str">
        <f t="shared" si="357"/>
        <v>Aug</v>
      </c>
      <c r="X2516" s="8" t="str">
        <f t="shared" si="358"/>
        <v>2014</v>
      </c>
      <c r="Y2516" s="7">
        <f t="shared" si="359"/>
        <v>17</v>
      </c>
    </row>
    <row r="2517" spans="1:25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6">
        <f t="shared" si="351"/>
        <v>18.600000000000001</v>
      </c>
      <c r="P2517" s="10">
        <f t="shared" si="352"/>
        <v>77.5</v>
      </c>
      <c r="Q2517" t="s">
        <v>8337</v>
      </c>
      <c r="R2517" t="s">
        <v>8354</v>
      </c>
      <c r="S2517" s="8">
        <f t="shared" si="353"/>
        <v>42027.839733796296</v>
      </c>
      <c r="T2517" s="8" t="str">
        <f t="shared" si="354"/>
        <v>Jan</v>
      </c>
      <c r="U2517" s="8" t="str">
        <f t="shared" si="355"/>
        <v>2015</v>
      </c>
      <c r="V2517" s="8">
        <f t="shared" si="356"/>
        <v>42057.839733796296</v>
      </c>
      <c r="W2517" s="8" t="str">
        <f t="shared" si="357"/>
        <v>Feb</v>
      </c>
      <c r="X2517" s="8" t="str">
        <f t="shared" si="358"/>
        <v>2015</v>
      </c>
      <c r="Y2517" s="7">
        <f t="shared" si="359"/>
        <v>30</v>
      </c>
    </row>
    <row r="2518" spans="1:25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6">
        <f t="shared" si="351"/>
        <v>0</v>
      </c>
      <c r="P2518" s="10">
        <f t="shared" si="352"/>
        <v>0</v>
      </c>
      <c r="Q2518" t="s">
        <v>8337</v>
      </c>
      <c r="R2518" t="s">
        <v>8354</v>
      </c>
      <c r="S2518" s="8">
        <f t="shared" si="353"/>
        <v>41942.653379629628</v>
      </c>
      <c r="T2518" s="8" t="str">
        <f t="shared" si="354"/>
        <v>Oct</v>
      </c>
      <c r="U2518" s="8" t="str">
        <f t="shared" si="355"/>
        <v>2014</v>
      </c>
      <c r="V2518" s="8">
        <f t="shared" si="356"/>
        <v>41972.6950462963</v>
      </c>
      <c r="W2518" s="8" t="str">
        <f t="shared" si="357"/>
        <v>Nov</v>
      </c>
      <c r="X2518" s="8" t="str">
        <f t="shared" si="358"/>
        <v>2014</v>
      </c>
      <c r="Y2518" s="7">
        <f t="shared" si="359"/>
        <v>30</v>
      </c>
    </row>
    <row r="2519" spans="1:25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6">
        <f t="shared" si="351"/>
        <v>9.8166666666666664</v>
      </c>
      <c r="P2519" s="10">
        <f t="shared" si="352"/>
        <v>53.545454545454547</v>
      </c>
      <c r="Q2519" t="s">
        <v>8337</v>
      </c>
      <c r="R2519" t="s">
        <v>8354</v>
      </c>
      <c r="S2519" s="8">
        <f t="shared" si="353"/>
        <v>42052.802430555559</v>
      </c>
      <c r="T2519" s="8" t="str">
        <f t="shared" si="354"/>
        <v>Feb</v>
      </c>
      <c r="U2519" s="8" t="str">
        <f t="shared" si="355"/>
        <v>2015</v>
      </c>
      <c r="V2519" s="8">
        <f t="shared" si="356"/>
        <v>42082.760763888888</v>
      </c>
      <c r="W2519" s="8" t="str">
        <f t="shared" si="357"/>
        <v>Mar</v>
      </c>
      <c r="X2519" s="8" t="str">
        <f t="shared" si="358"/>
        <v>2015</v>
      </c>
      <c r="Y2519" s="7">
        <f t="shared" si="359"/>
        <v>29</v>
      </c>
    </row>
    <row r="2520" spans="1:25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6">
        <f t="shared" si="351"/>
        <v>0</v>
      </c>
      <c r="P2520" s="10">
        <f t="shared" si="352"/>
        <v>0</v>
      </c>
      <c r="Q2520" t="s">
        <v>8337</v>
      </c>
      <c r="R2520" t="s">
        <v>8354</v>
      </c>
      <c r="S2520" s="8">
        <f t="shared" si="353"/>
        <v>41926.680879629632</v>
      </c>
      <c r="T2520" s="8" t="str">
        <f t="shared" si="354"/>
        <v>Oct</v>
      </c>
      <c r="U2520" s="8" t="str">
        <f t="shared" si="355"/>
        <v>2014</v>
      </c>
      <c r="V2520" s="8">
        <f t="shared" si="356"/>
        <v>41956.722546296296</v>
      </c>
      <c r="W2520" s="8" t="str">
        <f t="shared" si="357"/>
        <v>Nov</v>
      </c>
      <c r="X2520" s="8" t="str">
        <f t="shared" si="358"/>
        <v>2014</v>
      </c>
      <c r="Y2520" s="7">
        <f t="shared" si="359"/>
        <v>30</v>
      </c>
    </row>
    <row r="2521" spans="1:25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6">
        <f t="shared" si="351"/>
        <v>4.3333333333333335E-2</v>
      </c>
      <c r="P2521" s="10">
        <f t="shared" si="352"/>
        <v>16.25</v>
      </c>
      <c r="Q2521" t="s">
        <v>8337</v>
      </c>
      <c r="R2521" t="s">
        <v>8354</v>
      </c>
      <c r="S2521" s="8">
        <f t="shared" si="353"/>
        <v>41809.155138888891</v>
      </c>
      <c r="T2521" s="8" t="str">
        <f t="shared" si="354"/>
        <v>Jun</v>
      </c>
      <c r="U2521" s="8" t="str">
        <f t="shared" si="355"/>
        <v>2014</v>
      </c>
      <c r="V2521" s="8">
        <f t="shared" si="356"/>
        <v>41839.155138888891</v>
      </c>
      <c r="W2521" s="8" t="str">
        <f t="shared" si="357"/>
        <v>Jul</v>
      </c>
      <c r="X2521" s="8" t="str">
        <f t="shared" si="358"/>
        <v>2014</v>
      </c>
      <c r="Y2521" s="7">
        <f t="shared" si="359"/>
        <v>30</v>
      </c>
    </row>
    <row r="2522" spans="1:25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6">
        <f t="shared" si="351"/>
        <v>0</v>
      </c>
      <c r="P2522" s="10">
        <f t="shared" si="352"/>
        <v>0</v>
      </c>
      <c r="Q2522" t="s">
        <v>8337</v>
      </c>
      <c r="R2522" t="s">
        <v>8354</v>
      </c>
      <c r="S2522" s="8">
        <f t="shared" si="353"/>
        <v>42612.600520833337</v>
      </c>
      <c r="T2522" s="8" t="str">
        <f t="shared" si="354"/>
        <v>Aug</v>
      </c>
      <c r="U2522" s="8" t="str">
        <f t="shared" si="355"/>
        <v>2016</v>
      </c>
      <c r="V2522" s="8">
        <f t="shared" si="356"/>
        <v>42658.806249999994</v>
      </c>
      <c r="W2522" s="8" t="str">
        <f t="shared" si="357"/>
        <v>Oct</v>
      </c>
      <c r="X2522" s="8" t="str">
        <f t="shared" si="358"/>
        <v>2016</v>
      </c>
      <c r="Y2522" s="7">
        <f t="shared" si="359"/>
        <v>15</v>
      </c>
    </row>
    <row r="2523" spans="1:25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6">
        <f t="shared" si="351"/>
        <v>109.48792</v>
      </c>
      <c r="P2523" s="10">
        <f t="shared" si="352"/>
        <v>103.68174242424243</v>
      </c>
      <c r="Q2523" t="s">
        <v>8326</v>
      </c>
      <c r="R2523" t="s">
        <v>8355</v>
      </c>
      <c r="S2523" s="8">
        <f t="shared" si="353"/>
        <v>42269.967835648145</v>
      </c>
      <c r="T2523" s="8" t="str">
        <f t="shared" si="354"/>
        <v>Sep</v>
      </c>
      <c r="U2523" s="8" t="str">
        <f t="shared" si="355"/>
        <v>2015</v>
      </c>
      <c r="V2523" s="8">
        <f t="shared" si="356"/>
        <v>42290.967835648145</v>
      </c>
      <c r="W2523" s="8" t="str">
        <f t="shared" si="357"/>
        <v>Oct</v>
      </c>
      <c r="X2523" s="8" t="str">
        <f t="shared" si="358"/>
        <v>2015</v>
      </c>
      <c r="Y2523" s="7">
        <f t="shared" si="359"/>
        <v>21</v>
      </c>
    </row>
    <row r="2524" spans="1:25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6">
        <f t="shared" si="351"/>
        <v>100</v>
      </c>
      <c r="P2524" s="10">
        <f t="shared" si="352"/>
        <v>185.18518518518519</v>
      </c>
      <c r="Q2524" t="s">
        <v>8326</v>
      </c>
      <c r="R2524" t="s">
        <v>8355</v>
      </c>
      <c r="S2524" s="8">
        <f t="shared" si="353"/>
        <v>42460.573611111111</v>
      </c>
      <c r="T2524" s="8" t="str">
        <f t="shared" si="354"/>
        <v>Mar</v>
      </c>
      <c r="U2524" s="8" t="str">
        <f t="shared" si="355"/>
        <v>2016</v>
      </c>
      <c r="V2524" s="8">
        <f t="shared" si="356"/>
        <v>42482.619444444441</v>
      </c>
      <c r="W2524" s="8" t="str">
        <f t="shared" si="357"/>
        <v>Apr</v>
      </c>
      <c r="X2524" s="8" t="str">
        <f t="shared" si="358"/>
        <v>2016</v>
      </c>
      <c r="Y2524" s="7">
        <f t="shared" si="359"/>
        <v>22</v>
      </c>
    </row>
    <row r="2525" spans="1:25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6">
        <f t="shared" si="351"/>
        <v>156.44444444444446</v>
      </c>
      <c r="P2525" s="10">
        <f t="shared" si="352"/>
        <v>54.153846153846153</v>
      </c>
      <c r="Q2525" t="s">
        <v>8326</v>
      </c>
      <c r="R2525" t="s">
        <v>8355</v>
      </c>
      <c r="S2525" s="8">
        <f t="shared" si="353"/>
        <v>41930.975601851853</v>
      </c>
      <c r="T2525" s="8" t="str">
        <f t="shared" si="354"/>
        <v>Oct</v>
      </c>
      <c r="U2525" s="8" t="str">
        <f t="shared" si="355"/>
        <v>2014</v>
      </c>
      <c r="V2525" s="8">
        <f t="shared" si="356"/>
        <v>41961.017268518524</v>
      </c>
      <c r="W2525" s="8" t="str">
        <f t="shared" si="357"/>
        <v>Nov</v>
      </c>
      <c r="X2525" s="8" t="str">
        <f t="shared" si="358"/>
        <v>2014</v>
      </c>
      <c r="Y2525" s="7">
        <f t="shared" si="359"/>
        <v>30</v>
      </c>
    </row>
    <row r="2526" spans="1:25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6">
        <f t="shared" si="351"/>
        <v>101.6</v>
      </c>
      <c r="P2526" s="10">
        <f t="shared" si="352"/>
        <v>177.2093023255814</v>
      </c>
      <c r="Q2526" t="s">
        <v>8326</v>
      </c>
      <c r="R2526" t="s">
        <v>8355</v>
      </c>
      <c r="S2526" s="8">
        <f t="shared" si="353"/>
        <v>41961.807372685187</v>
      </c>
      <c r="T2526" s="8" t="str">
        <f t="shared" si="354"/>
        <v>Nov</v>
      </c>
      <c r="U2526" s="8" t="str">
        <f t="shared" si="355"/>
        <v>2014</v>
      </c>
      <c r="V2526" s="8">
        <f t="shared" si="356"/>
        <v>41994.1875</v>
      </c>
      <c r="W2526" s="8" t="str">
        <f t="shared" si="357"/>
        <v>Dec</v>
      </c>
      <c r="X2526" s="8" t="str">
        <f t="shared" si="358"/>
        <v>2014</v>
      </c>
      <c r="Y2526" s="7">
        <f t="shared" si="359"/>
        <v>1</v>
      </c>
    </row>
    <row r="2527" spans="1:25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6">
        <f t="shared" si="351"/>
        <v>100.325</v>
      </c>
      <c r="P2527" s="10">
        <f t="shared" si="352"/>
        <v>100.325</v>
      </c>
      <c r="Q2527" t="s">
        <v>8326</v>
      </c>
      <c r="R2527" t="s">
        <v>8355</v>
      </c>
      <c r="S2527" s="8">
        <f t="shared" si="353"/>
        <v>41058.844571759262</v>
      </c>
      <c r="T2527" s="8" t="str">
        <f t="shared" si="354"/>
        <v>May</v>
      </c>
      <c r="U2527" s="8" t="str">
        <f t="shared" si="355"/>
        <v>2012</v>
      </c>
      <c r="V2527" s="8">
        <f t="shared" si="356"/>
        <v>41088.844571759262</v>
      </c>
      <c r="W2527" s="8" t="str">
        <f t="shared" si="357"/>
        <v>Jun</v>
      </c>
      <c r="X2527" s="8" t="str">
        <f t="shared" si="358"/>
        <v>2012</v>
      </c>
      <c r="Y2527" s="7">
        <f t="shared" si="359"/>
        <v>30</v>
      </c>
    </row>
    <row r="2528" spans="1:25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6">
        <f t="shared" si="351"/>
        <v>112.94999999999999</v>
      </c>
      <c r="P2528" s="10">
        <f t="shared" si="352"/>
        <v>136.90909090909091</v>
      </c>
      <c r="Q2528" t="s">
        <v>8326</v>
      </c>
      <c r="R2528" t="s">
        <v>8355</v>
      </c>
      <c r="S2528" s="8">
        <f t="shared" si="353"/>
        <v>41953.091134259259</v>
      </c>
      <c r="T2528" s="8" t="str">
        <f t="shared" si="354"/>
        <v>Nov</v>
      </c>
      <c r="U2528" s="8" t="str">
        <f t="shared" si="355"/>
        <v>2014</v>
      </c>
      <c r="V2528" s="8">
        <f t="shared" si="356"/>
        <v>41981.207638888889</v>
      </c>
      <c r="W2528" s="8" t="str">
        <f t="shared" si="357"/>
        <v>Dec</v>
      </c>
      <c r="X2528" s="8" t="str">
        <f t="shared" si="358"/>
        <v>2014</v>
      </c>
      <c r="Y2528" s="7">
        <f t="shared" si="359"/>
        <v>28</v>
      </c>
    </row>
    <row r="2529" spans="1:25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6">
        <f t="shared" si="351"/>
        <v>102.125</v>
      </c>
      <c r="P2529" s="10">
        <f t="shared" si="352"/>
        <v>57.535211267605632</v>
      </c>
      <c r="Q2529" t="s">
        <v>8326</v>
      </c>
      <c r="R2529" t="s">
        <v>8355</v>
      </c>
      <c r="S2529" s="8">
        <f t="shared" si="353"/>
        <v>41546.75105324074</v>
      </c>
      <c r="T2529" s="8" t="str">
        <f t="shared" si="354"/>
        <v>Sep</v>
      </c>
      <c r="U2529" s="8" t="str">
        <f t="shared" si="355"/>
        <v>2013</v>
      </c>
      <c r="V2529" s="8">
        <f t="shared" si="356"/>
        <v>41565.165972222225</v>
      </c>
      <c r="W2529" s="8" t="str">
        <f t="shared" si="357"/>
        <v>Oct</v>
      </c>
      <c r="X2529" s="8" t="str">
        <f t="shared" si="358"/>
        <v>2013</v>
      </c>
      <c r="Y2529" s="7">
        <f t="shared" si="359"/>
        <v>18</v>
      </c>
    </row>
    <row r="2530" spans="1:25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6">
        <f t="shared" si="351"/>
        <v>107.24974999999999</v>
      </c>
      <c r="P2530" s="10">
        <f t="shared" si="352"/>
        <v>52.962839506172834</v>
      </c>
      <c r="Q2530" t="s">
        <v>8326</v>
      </c>
      <c r="R2530" t="s">
        <v>8355</v>
      </c>
      <c r="S2530" s="8">
        <f t="shared" si="353"/>
        <v>42217.834525462968</v>
      </c>
      <c r="T2530" s="8" t="str">
        <f t="shared" si="354"/>
        <v>Aug</v>
      </c>
      <c r="U2530" s="8" t="str">
        <f t="shared" si="355"/>
        <v>2015</v>
      </c>
      <c r="V2530" s="8">
        <f t="shared" si="356"/>
        <v>42236.458333333328</v>
      </c>
      <c r="W2530" s="8" t="str">
        <f t="shared" si="357"/>
        <v>Aug</v>
      </c>
      <c r="X2530" s="8" t="str">
        <f t="shared" si="358"/>
        <v>2015</v>
      </c>
      <c r="Y2530" s="7">
        <f t="shared" si="359"/>
        <v>18</v>
      </c>
    </row>
    <row r="2531" spans="1:25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6">
        <f t="shared" si="351"/>
        <v>104.28333333333333</v>
      </c>
      <c r="P2531" s="10">
        <f t="shared" si="352"/>
        <v>82.328947368421055</v>
      </c>
      <c r="Q2531" t="s">
        <v>8326</v>
      </c>
      <c r="R2531" t="s">
        <v>8355</v>
      </c>
      <c r="S2531" s="8">
        <f t="shared" si="353"/>
        <v>40948.080729166664</v>
      </c>
      <c r="T2531" s="8" t="str">
        <f t="shared" si="354"/>
        <v>Feb</v>
      </c>
      <c r="U2531" s="8" t="str">
        <f t="shared" si="355"/>
        <v>2012</v>
      </c>
      <c r="V2531" s="8">
        <f t="shared" si="356"/>
        <v>40993.0390625</v>
      </c>
      <c r="W2531" s="8" t="str">
        <f t="shared" si="357"/>
        <v>Mar</v>
      </c>
      <c r="X2531" s="8" t="str">
        <f t="shared" si="358"/>
        <v>2012</v>
      </c>
      <c r="Y2531" s="7">
        <f t="shared" si="359"/>
        <v>13</v>
      </c>
    </row>
    <row r="2532" spans="1:25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6">
        <f t="shared" si="351"/>
        <v>100</v>
      </c>
      <c r="P2532" s="10">
        <f t="shared" si="352"/>
        <v>135.41666666666666</v>
      </c>
      <c r="Q2532" t="s">
        <v>8326</v>
      </c>
      <c r="R2532" t="s">
        <v>8355</v>
      </c>
      <c r="S2532" s="8">
        <f t="shared" si="353"/>
        <v>42081.864641203705</v>
      </c>
      <c r="T2532" s="8" t="str">
        <f t="shared" si="354"/>
        <v>Mar</v>
      </c>
      <c r="U2532" s="8" t="str">
        <f t="shared" si="355"/>
        <v>2015</v>
      </c>
      <c r="V2532" s="8">
        <f t="shared" si="356"/>
        <v>42114.201388888891</v>
      </c>
      <c r="W2532" s="8" t="str">
        <f t="shared" si="357"/>
        <v>Apr</v>
      </c>
      <c r="X2532" s="8" t="str">
        <f t="shared" si="358"/>
        <v>2015</v>
      </c>
      <c r="Y2532" s="7">
        <f t="shared" si="359"/>
        <v>1</v>
      </c>
    </row>
    <row r="2533" spans="1:25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6">
        <f t="shared" si="351"/>
        <v>100.4</v>
      </c>
      <c r="P2533" s="10">
        <f t="shared" si="352"/>
        <v>74.06557377049181</v>
      </c>
      <c r="Q2533" t="s">
        <v>8326</v>
      </c>
      <c r="R2533" t="s">
        <v>8355</v>
      </c>
      <c r="S2533" s="8">
        <f t="shared" si="353"/>
        <v>42208.680023148147</v>
      </c>
      <c r="T2533" s="8" t="str">
        <f t="shared" si="354"/>
        <v>Jul</v>
      </c>
      <c r="U2533" s="8" t="str">
        <f t="shared" si="355"/>
        <v>2015</v>
      </c>
      <c r="V2533" s="8">
        <f t="shared" si="356"/>
        <v>42231.165972222225</v>
      </c>
      <c r="W2533" s="8" t="str">
        <f t="shared" si="357"/>
        <v>Aug</v>
      </c>
      <c r="X2533" s="8" t="str">
        <f t="shared" si="358"/>
        <v>2015</v>
      </c>
      <c r="Y2533" s="7">
        <f t="shared" si="359"/>
        <v>22</v>
      </c>
    </row>
    <row r="2534" spans="1:25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6">
        <f t="shared" si="351"/>
        <v>126.125</v>
      </c>
      <c r="P2534" s="10">
        <f t="shared" si="352"/>
        <v>84.083333333333329</v>
      </c>
      <c r="Q2534" t="s">
        <v>8326</v>
      </c>
      <c r="R2534" t="s">
        <v>8355</v>
      </c>
      <c r="S2534" s="8">
        <f t="shared" si="353"/>
        <v>41107.849143518521</v>
      </c>
      <c r="T2534" s="8" t="str">
        <f t="shared" si="354"/>
        <v>Jul</v>
      </c>
      <c r="U2534" s="8" t="str">
        <f t="shared" si="355"/>
        <v>2012</v>
      </c>
      <c r="V2534" s="8">
        <f t="shared" si="356"/>
        <v>41137.849143518521</v>
      </c>
      <c r="W2534" s="8" t="str">
        <f t="shared" si="357"/>
        <v>Aug</v>
      </c>
      <c r="X2534" s="8" t="str">
        <f t="shared" si="358"/>
        <v>2012</v>
      </c>
      <c r="Y2534" s="7">
        <f t="shared" si="359"/>
        <v>30</v>
      </c>
    </row>
    <row r="2535" spans="1:25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6">
        <f t="shared" si="351"/>
        <v>110.66666666666667</v>
      </c>
      <c r="P2535" s="10">
        <f t="shared" si="352"/>
        <v>61.029411764705884</v>
      </c>
      <c r="Q2535" t="s">
        <v>8326</v>
      </c>
      <c r="R2535" t="s">
        <v>8355</v>
      </c>
      <c r="S2535" s="8">
        <f t="shared" si="353"/>
        <v>41304.751284722224</v>
      </c>
      <c r="T2535" s="8" t="str">
        <f t="shared" si="354"/>
        <v>Jan</v>
      </c>
      <c r="U2535" s="8" t="str">
        <f t="shared" si="355"/>
        <v>2013</v>
      </c>
      <c r="V2535" s="8">
        <f t="shared" si="356"/>
        <v>41334.750787037039</v>
      </c>
      <c r="W2535" s="8" t="str">
        <f t="shared" si="357"/>
        <v>Mar</v>
      </c>
      <c r="X2535" s="8" t="str">
        <f t="shared" si="358"/>
        <v>2013</v>
      </c>
      <c r="Y2535" s="7">
        <f t="shared" si="359"/>
        <v>29</v>
      </c>
    </row>
    <row r="2536" spans="1:25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6">
        <f t="shared" si="351"/>
        <v>105</v>
      </c>
      <c r="P2536" s="10">
        <f t="shared" si="352"/>
        <v>150</v>
      </c>
      <c r="Q2536" t="s">
        <v>8326</v>
      </c>
      <c r="R2536" t="s">
        <v>8355</v>
      </c>
      <c r="S2536" s="8">
        <f t="shared" si="353"/>
        <v>40127.700370370374</v>
      </c>
      <c r="T2536" s="8" t="str">
        <f t="shared" si="354"/>
        <v>Nov</v>
      </c>
      <c r="U2536" s="8" t="str">
        <f t="shared" si="355"/>
        <v>2009</v>
      </c>
      <c r="V2536" s="8">
        <f t="shared" si="356"/>
        <v>40179.25</v>
      </c>
      <c r="W2536" s="8" t="str">
        <f t="shared" si="357"/>
        <v>Jan</v>
      </c>
      <c r="X2536" s="8" t="str">
        <f t="shared" si="358"/>
        <v>2010</v>
      </c>
      <c r="Y2536" s="7">
        <f t="shared" si="359"/>
        <v>20</v>
      </c>
    </row>
    <row r="2537" spans="1:25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6">
        <f t="shared" si="351"/>
        <v>103.77499999999999</v>
      </c>
      <c r="P2537" s="10">
        <f t="shared" si="352"/>
        <v>266.08974358974359</v>
      </c>
      <c r="Q2537" t="s">
        <v>8326</v>
      </c>
      <c r="R2537" t="s">
        <v>8355</v>
      </c>
      <c r="S2537" s="8">
        <f t="shared" si="353"/>
        <v>41943.791030092594</v>
      </c>
      <c r="T2537" s="8" t="str">
        <f t="shared" si="354"/>
        <v>Oct</v>
      </c>
      <c r="U2537" s="8" t="str">
        <f t="shared" si="355"/>
        <v>2014</v>
      </c>
      <c r="V2537" s="8">
        <f t="shared" si="356"/>
        <v>41974.832696759258</v>
      </c>
      <c r="W2537" s="8" t="str">
        <f t="shared" si="357"/>
        <v>Dec</v>
      </c>
      <c r="X2537" s="8" t="str">
        <f t="shared" si="358"/>
        <v>2014</v>
      </c>
      <c r="Y2537" s="7">
        <f t="shared" si="359"/>
        <v>31</v>
      </c>
    </row>
    <row r="2538" spans="1:25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6">
        <f t="shared" si="351"/>
        <v>115.99999999999999</v>
      </c>
      <c r="P2538" s="10">
        <f t="shared" si="352"/>
        <v>7.25</v>
      </c>
      <c r="Q2538" t="s">
        <v>8326</v>
      </c>
      <c r="R2538" t="s">
        <v>8355</v>
      </c>
      <c r="S2538" s="8">
        <f t="shared" si="353"/>
        <v>41464.106087962966</v>
      </c>
      <c r="T2538" s="8" t="str">
        <f t="shared" si="354"/>
        <v>Jul</v>
      </c>
      <c r="U2538" s="8" t="str">
        <f t="shared" si="355"/>
        <v>2013</v>
      </c>
      <c r="V2538" s="8">
        <f t="shared" si="356"/>
        <v>41485.106087962966</v>
      </c>
      <c r="W2538" s="8" t="str">
        <f t="shared" si="357"/>
        <v>Jul</v>
      </c>
      <c r="X2538" s="8" t="str">
        <f t="shared" si="358"/>
        <v>2013</v>
      </c>
      <c r="Y2538" s="7">
        <f t="shared" si="359"/>
        <v>21</v>
      </c>
    </row>
    <row r="2539" spans="1:25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6">
        <f t="shared" si="351"/>
        <v>110.00000000000001</v>
      </c>
      <c r="P2539" s="10">
        <f t="shared" si="352"/>
        <v>100</v>
      </c>
      <c r="Q2539" t="s">
        <v>8326</v>
      </c>
      <c r="R2539" t="s">
        <v>8355</v>
      </c>
      <c r="S2539" s="8">
        <f t="shared" si="353"/>
        <v>40696.648784722223</v>
      </c>
      <c r="T2539" s="8" t="str">
        <f t="shared" si="354"/>
        <v>Jun</v>
      </c>
      <c r="U2539" s="8" t="str">
        <f t="shared" si="355"/>
        <v>2011</v>
      </c>
      <c r="V2539" s="8">
        <f t="shared" si="356"/>
        <v>40756.648784722223</v>
      </c>
      <c r="W2539" s="8" t="str">
        <f t="shared" si="357"/>
        <v>Aug</v>
      </c>
      <c r="X2539" s="8" t="str">
        <f t="shared" si="358"/>
        <v>2011</v>
      </c>
      <c r="Y2539" s="7">
        <f t="shared" si="359"/>
        <v>29</v>
      </c>
    </row>
    <row r="2540" spans="1:25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6">
        <f t="shared" si="351"/>
        <v>113.01761111111111</v>
      </c>
      <c r="P2540" s="10">
        <f t="shared" si="352"/>
        <v>109.96308108108107</v>
      </c>
      <c r="Q2540" t="s">
        <v>8326</v>
      </c>
      <c r="R2540" t="s">
        <v>8355</v>
      </c>
      <c r="S2540" s="8">
        <f t="shared" si="353"/>
        <v>41298.509965277779</v>
      </c>
      <c r="T2540" s="8" t="str">
        <f t="shared" si="354"/>
        <v>Jan</v>
      </c>
      <c r="U2540" s="8" t="str">
        <f t="shared" si="355"/>
        <v>2013</v>
      </c>
      <c r="V2540" s="8">
        <f t="shared" si="356"/>
        <v>41329.207638888889</v>
      </c>
      <c r="W2540" s="8" t="str">
        <f t="shared" si="357"/>
        <v>Feb</v>
      </c>
      <c r="X2540" s="8" t="str">
        <f t="shared" si="358"/>
        <v>2013</v>
      </c>
      <c r="Y2540" s="7">
        <f t="shared" si="359"/>
        <v>30</v>
      </c>
    </row>
    <row r="2541" spans="1:25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6">
        <f t="shared" si="351"/>
        <v>100.25</v>
      </c>
      <c r="P2541" s="10">
        <f t="shared" si="352"/>
        <v>169.91525423728814</v>
      </c>
      <c r="Q2541" t="s">
        <v>8326</v>
      </c>
      <c r="R2541" t="s">
        <v>8355</v>
      </c>
      <c r="S2541" s="8">
        <f t="shared" si="353"/>
        <v>41977.902222222227</v>
      </c>
      <c r="T2541" s="8" t="str">
        <f t="shared" si="354"/>
        <v>Dec</v>
      </c>
      <c r="U2541" s="8" t="str">
        <f t="shared" si="355"/>
        <v>2014</v>
      </c>
      <c r="V2541" s="8">
        <f t="shared" si="356"/>
        <v>42037.902222222227</v>
      </c>
      <c r="W2541" s="8" t="str">
        <f t="shared" si="357"/>
        <v>Feb</v>
      </c>
      <c r="X2541" s="8" t="str">
        <f t="shared" si="358"/>
        <v>2015</v>
      </c>
      <c r="Y2541" s="7">
        <f t="shared" si="359"/>
        <v>29</v>
      </c>
    </row>
    <row r="2542" spans="1:25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6">
        <f t="shared" si="351"/>
        <v>103.4</v>
      </c>
      <c r="P2542" s="10">
        <f t="shared" si="352"/>
        <v>95.740740740740748</v>
      </c>
      <c r="Q2542" t="s">
        <v>8326</v>
      </c>
      <c r="R2542" t="s">
        <v>8355</v>
      </c>
      <c r="S2542" s="8">
        <f t="shared" si="353"/>
        <v>40785.675011574072</v>
      </c>
      <c r="T2542" s="8" t="str">
        <f t="shared" si="354"/>
        <v>Aug</v>
      </c>
      <c r="U2542" s="8" t="str">
        <f t="shared" si="355"/>
        <v>2011</v>
      </c>
      <c r="V2542" s="8">
        <f t="shared" si="356"/>
        <v>40845.675011574072</v>
      </c>
      <c r="W2542" s="8" t="str">
        <f t="shared" si="357"/>
        <v>Oct</v>
      </c>
      <c r="X2542" s="8" t="str">
        <f t="shared" si="358"/>
        <v>2011</v>
      </c>
      <c r="Y2542" s="7">
        <f t="shared" si="359"/>
        <v>29</v>
      </c>
    </row>
    <row r="2543" spans="1:25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6">
        <f t="shared" si="351"/>
        <v>107.02857142857142</v>
      </c>
      <c r="P2543" s="10">
        <f t="shared" si="352"/>
        <v>59.460317460317462</v>
      </c>
      <c r="Q2543" t="s">
        <v>8326</v>
      </c>
      <c r="R2543" t="s">
        <v>8355</v>
      </c>
      <c r="S2543" s="8">
        <f t="shared" si="353"/>
        <v>41483.449282407404</v>
      </c>
      <c r="T2543" s="8" t="str">
        <f t="shared" si="354"/>
        <v>Jul</v>
      </c>
      <c r="U2543" s="8" t="str">
        <f t="shared" si="355"/>
        <v>2013</v>
      </c>
      <c r="V2543" s="8">
        <f t="shared" si="356"/>
        <v>41543.449282407404</v>
      </c>
      <c r="W2543" s="8" t="str">
        <f t="shared" si="357"/>
        <v>Sep</v>
      </c>
      <c r="X2543" s="8" t="str">
        <f t="shared" si="358"/>
        <v>2013</v>
      </c>
      <c r="Y2543" s="7">
        <f t="shared" si="359"/>
        <v>29</v>
      </c>
    </row>
    <row r="2544" spans="1:25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6">
        <f t="shared" si="351"/>
        <v>103.57142857142858</v>
      </c>
      <c r="P2544" s="10">
        <f t="shared" si="352"/>
        <v>55.769230769230766</v>
      </c>
      <c r="Q2544" t="s">
        <v>8326</v>
      </c>
      <c r="R2544" t="s">
        <v>8355</v>
      </c>
      <c r="S2544" s="8">
        <f t="shared" si="353"/>
        <v>41509.426585648151</v>
      </c>
      <c r="T2544" s="8" t="str">
        <f t="shared" si="354"/>
        <v>Aug</v>
      </c>
      <c r="U2544" s="8" t="str">
        <f t="shared" si="355"/>
        <v>2013</v>
      </c>
      <c r="V2544" s="8">
        <f t="shared" si="356"/>
        <v>41548.165972222225</v>
      </c>
      <c r="W2544" s="8" t="str">
        <f t="shared" si="357"/>
        <v>Oct</v>
      </c>
      <c r="X2544" s="8" t="str">
        <f t="shared" si="358"/>
        <v>2013</v>
      </c>
      <c r="Y2544" s="7">
        <f t="shared" si="359"/>
        <v>7</v>
      </c>
    </row>
    <row r="2545" spans="1:25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6">
        <f t="shared" si="351"/>
        <v>156.4</v>
      </c>
      <c r="P2545" s="10">
        <f t="shared" si="352"/>
        <v>30.076923076923077</v>
      </c>
      <c r="Q2545" t="s">
        <v>8326</v>
      </c>
      <c r="R2545" t="s">
        <v>8355</v>
      </c>
      <c r="S2545" s="8">
        <f t="shared" si="353"/>
        <v>40514.107615740737</v>
      </c>
      <c r="T2545" s="8" t="str">
        <f t="shared" si="354"/>
        <v>Dec</v>
      </c>
      <c r="U2545" s="8" t="str">
        <f t="shared" si="355"/>
        <v>2010</v>
      </c>
      <c r="V2545" s="8">
        <f t="shared" si="356"/>
        <v>40545.125</v>
      </c>
      <c r="W2545" s="8" t="str">
        <f t="shared" si="357"/>
        <v>Jan</v>
      </c>
      <c r="X2545" s="8" t="str">
        <f t="shared" si="358"/>
        <v>2011</v>
      </c>
      <c r="Y2545" s="7">
        <f t="shared" si="359"/>
        <v>31</v>
      </c>
    </row>
    <row r="2546" spans="1:25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6">
        <f t="shared" si="351"/>
        <v>100.82</v>
      </c>
      <c r="P2546" s="10">
        <f t="shared" si="352"/>
        <v>88.438596491228068</v>
      </c>
      <c r="Q2546" t="s">
        <v>8326</v>
      </c>
      <c r="R2546" t="s">
        <v>8355</v>
      </c>
      <c r="S2546" s="8">
        <f t="shared" si="353"/>
        <v>41068.520474537036</v>
      </c>
      <c r="T2546" s="8" t="str">
        <f t="shared" si="354"/>
        <v>Jun</v>
      </c>
      <c r="U2546" s="8" t="str">
        <f t="shared" si="355"/>
        <v>2012</v>
      </c>
      <c r="V2546" s="8">
        <f t="shared" si="356"/>
        <v>41098.520474537036</v>
      </c>
      <c r="W2546" s="8" t="str">
        <f t="shared" si="357"/>
        <v>Jul</v>
      </c>
      <c r="X2546" s="8" t="str">
        <f t="shared" si="358"/>
        <v>2012</v>
      </c>
      <c r="Y2546" s="7">
        <f t="shared" si="359"/>
        <v>30</v>
      </c>
    </row>
    <row r="2547" spans="1:25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6">
        <f t="shared" si="351"/>
        <v>195.3</v>
      </c>
      <c r="P2547" s="10">
        <f t="shared" si="352"/>
        <v>64.032786885245898</v>
      </c>
      <c r="Q2547" t="s">
        <v>8326</v>
      </c>
      <c r="R2547" t="s">
        <v>8355</v>
      </c>
      <c r="S2547" s="8">
        <f t="shared" si="353"/>
        <v>42027.13817129629</v>
      </c>
      <c r="T2547" s="8" t="str">
        <f t="shared" si="354"/>
        <v>Jan</v>
      </c>
      <c r="U2547" s="8" t="str">
        <f t="shared" si="355"/>
        <v>2015</v>
      </c>
      <c r="V2547" s="8">
        <f t="shared" si="356"/>
        <v>42062.020833333328</v>
      </c>
      <c r="W2547" s="8" t="str">
        <f t="shared" si="357"/>
        <v>Feb</v>
      </c>
      <c r="X2547" s="8" t="str">
        <f t="shared" si="358"/>
        <v>2015</v>
      </c>
      <c r="Y2547" s="7">
        <f t="shared" si="359"/>
        <v>3</v>
      </c>
    </row>
    <row r="2548" spans="1:25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6">
        <f t="shared" si="351"/>
        <v>111.71428571428572</v>
      </c>
      <c r="P2548" s="10">
        <f t="shared" si="352"/>
        <v>60.153846153846153</v>
      </c>
      <c r="Q2548" t="s">
        <v>8326</v>
      </c>
      <c r="R2548" t="s">
        <v>8355</v>
      </c>
      <c r="S2548" s="8">
        <f t="shared" si="353"/>
        <v>41524.858553240738</v>
      </c>
      <c r="T2548" s="8" t="str">
        <f t="shared" si="354"/>
        <v>Sep</v>
      </c>
      <c r="U2548" s="8" t="str">
        <f t="shared" si="355"/>
        <v>2013</v>
      </c>
      <c r="V2548" s="8">
        <f t="shared" si="356"/>
        <v>41552.208333333336</v>
      </c>
      <c r="W2548" s="8" t="str">
        <f t="shared" si="357"/>
        <v>Oct</v>
      </c>
      <c r="X2548" s="8" t="str">
        <f t="shared" si="358"/>
        <v>2013</v>
      </c>
      <c r="Y2548" s="7">
        <f t="shared" si="359"/>
        <v>27</v>
      </c>
    </row>
    <row r="2549" spans="1:25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6">
        <f t="shared" si="351"/>
        <v>119.85454545454546</v>
      </c>
      <c r="P2549" s="10">
        <f t="shared" si="352"/>
        <v>49.194029850746269</v>
      </c>
      <c r="Q2549" t="s">
        <v>8326</v>
      </c>
      <c r="R2549" t="s">
        <v>8355</v>
      </c>
      <c r="S2549" s="8">
        <f t="shared" si="353"/>
        <v>40973.773182870369</v>
      </c>
      <c r="T2549" s="8" t="str">
        <f t="shared" si="354"/>
        <v>Mar</v>
      </c>
      <c r="U2549" s="8" t="str">
        <f t="shared" si="355"/>
        <v>2012</v>
      </c>
      <c r="V2549" s="8">
        <f t="shared" si="356"/>
        <v>41003.731516203705</v>
      </c>
      <c r="W2549" s="8" t="str">
        <f t="shared" si="357"/>
        <v>Apr</v>
      </c>
      <c r="X2549" s="8" t="str">
        <f t="shared" si="358"/>
        <v>2012</v>
      </c>
      <c r="Y2549" s="7">
        <f t="shared" si="359"/>
        <v>29</v>
      </c>
    </row>
    <row r="2550" spans="1:25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6">
        <f t="shared" si="351"/>
        <v>101.85</v>
      </c>
      <c r="P2550" s="10">
        <f t="shared" si="352"/>
        <v>165.16216216216216</v>
      </c>
      <c r="Q2550" t="s">
        <v>8326</v>
      </c>
      <c r="R2550" t="s">
        <v>8355</v>
      </c>
      <c r="S2550" s="8">
        <f t="shared" si="353"/>
        <v>42618.625428240746</v>
      </c>
      <c r="T2550" s="8" t="str">
        <f t="shared" si="354"/>
        <v>Sep</v>
      </c>
      <c r="U2550" s="8" t="str">
        <f t="shared" si="355"/>
        <v>2016</v>
      </c>
      <c r="V2550" s="8">
        <f t="shared" si="356"/>
        <v>42643.185416666667</v>
      </c>
      <c r="W2550" s="8" t="str">
        <f t="shared" si="357"/>
        <v>Sep</v>
      </c>
      <c r="X2550" s="8" t="str">
        <f t="shared" si="358"/>
        <v>2016</v>
      </c>
      <c r="Y2550" s="7">
        <f t="shared" si="359"/>
        <v>24</v>
      </c>
    </row>
    <row r="2551" spans="1:25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6">
        <f t="shared" si="351"/>
        <v>102.80254777070064</v>
      </c>
      <c r="P2551" s="10">
        <f t="shared" si="352"/>
        <v>43.621621621621621</v>
      </c>
      <c r="Q2551" t="s">
        <v>8326</v>
      </c>
      <c r="R2551" t="s">
        <v>8355</v>
      </c>
      <c r="S2551" s="8">
        <f t="shared" si="353"/>
        <v>41390.757754629631</v>
      </c>
      <c r="T2551" s="8" t="str">
        <f t="shared" si="354"/>
        <v>Apr</v>
      </c>
      <c r="U2551" s="8" t="str">
        <f t="shared" si="355"/>
        <v>2013</v>
      </c>
      <c r="V2551" s="8">
        <f t="shared" si="356"/>
        <v>41425.708333333336</v>
      </c>
      <c r="W2551" s="8" t="str">
        <f t="shared" si="357"/>
        <v>May</v>
      </c>
      <c r="X2551" s="8" t="str">
        <f t="shared" si="358"/>
        <v>2013</v>
      </c>
      <c r="Y2551" s="7">
        <f t="shared" si="359"/>
        <v>3</v>
      </c>
    </row>
    <row r="2552" spans="1:25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6">
        <f t="shared" si="351"/>
        <v>100.84615384615385</v>
      </c>
      <c r="P2552" s="10">
        <f t="shared" si="352"/>
        <v>43.7</v>
      </c>
      <c r="Q2552" t="s">
        <v>8326</v>
      </c>
      <c r="R2552" t="s">
        <v>8355</v>
      </c>
      <c r="S2552" s="8">
        <f t="shared" si="353"/>
        <v>42228.634328703702</v>
      </c>
      <c r="T2552" s="8" t="str">
        <f t="shared" si="354"/>
        <v>Aug</v>
      </c>
      <c r="U2552" s="8" t="str">
        <f t="shared" si="355"/>
        <v>2015</v>
      </c>
      <c r="V2552" s="8">
        <f t="shared" si="356"/>
        <v>42285.165972222225</v>
      </c>
      <c r="W2552" s="8" t="str">
        <f t="shared" si="357"/>
        <v>Oct</v>
      </c>
      <c r="X2552" s="8" t="str">
        <f t="shared" si="358"/>
        <v>2015</v>
      </c>
      <c r="Y2552" s="7">
        <f t="shared" si="359"/>
        <v>25</v>
      </c>
    </row>
    <row r="2553" spans="1:25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6">
        <f t="shared" si="351"/>
        <v>102.73469387755102</v>
      </c>
      <c r="P2553" s="10">
        <f t="shared" si="352"/>
        <v>67.419642857142861</v>
      </c>
      <c r="Q2553" t="s">
        <v>8326</v>
      </c>
      <c r="R2553" t="s">
        <v>8355</v>
      </c>
      <c r="S2553" s="8">
        <f t="shared" si="353"/>
        <v>40961.252141203702</v>
      </c>
      <c r="T2553" s="8" t="str">
        <f t="shared" si="354"/>
        <v>Feb</v>
      </c>
      <c r="U2553" s="8" t="str">
        <f t="shared" si="355"/>
        <v>2012</v>
      </c>
      <c r="V2553" s="8">
        <f t="shared" si="356"/>
        <v>40989.866666666669</v>
      </c>
      <c r="W2553" s="8" t="str">
        <f t="shared" si="357"/>
        <v>Mar</v>
      </c>
      <c r="X2553" s="8" t="str">
        <f t="shared" si="358"/>
        <v>2012</v>
      </c>
      <c r="Y2553" s="7">
        <f t="shared" si="359"/>
        <v>28</v>
      </c>
    </row>
    <row r="2554" spans="1:25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6">
        <f t="shared" si="351"/>
        <v>106.5</v>
      </c>
      <c r="P2554" s="10">
        <f t="shared" si="352"/>
        <v>177.5</v>
      </c>
      <c r="Q2554" t="s">
        <v>8326</v>
      </c>
      <c r="R2554" t="s">
        <v>8355</v>
      </c>
      <c r="S2554" s="8">
        <f t="shared" si="353"/>
        <v>42769.809965277775</v>
      </c>
      <c r="T2554" s="8" t="str">
        <f t="shared" si="354"/>
        <v>Feb</v>
      </c>
      <c r="U2554" s="8" t="str">
        <f t="shared" si="355"/>
        <v>2017</v>
      </c>
      <c r="V2554" s="8">
        <f t="shared" si="356"/>
        <v>42799.809965277775</v>
      </c>
      <c r="W2554" s="8" t="str">
        <f t="shared" si="357"/>
        <v>Mar</v>
      </c>
      <c r="X2554" s="8" t="str">
        <f t="shared" si="358"/>
        <v>2017</v>
      </c>
      <c r="Y2554" s="7">
        <f t="shared" si="359"/>
        <v>30</v>
      </c>
    </row>
    <row r="2555" spans="1:25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6">
        <f t="shared" si="351"/>
        <v>155.53333333333333</v>
      </c>
      <c r="P2555" s="10">
        <f t="shared" si="352"/>
        <v>38.883333333333333</v>
      </c>
      <c r="Q2555" t="s">
        <v>8326</v>
      </c>
      <c r="R2555" t="s">
        <v>8355</v>
      </c>
      <c r="S2555" s="8">
        <f t="shared" si="353"/>
        <v>41113.199155092596</v>
      </c>
      <c r="T2555" s="8" t="str">
        <f t="shared" si="354"/>
        <v>Jul</v>
      </c>
      <c r="U2555" s="8" t="str">
        <f t="shared" si="355"/>
        <v>2012</v>
      </c>
      <c r="V2555" s="8">
        <f t="shared" si="356"/>
        <v>41173.199155092596</v>
      </c>
      <c r="W2555" s="8" t="str">
        <f t="shared" si="357"/>
        <v>Sep</v>
      </c>
      <c r="X2555" s="8" t="str">
        <f t="shared" si="358"/>
        <v>2012</v>
      </c>
      <c r="Y2555" s="7">
        <f t="shared" si="359"/>
        <v>29</v>
      </c>
    </row>
    <row r="2556" spans="1:25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6">
        <f t="shared" si="351"/>
        <v>122.8</v>
      </c>
      <c r="P2556" s="10">
        <f t="shared" si="352"/>
        <v>54.985074626865675</v>
      </c>
      <c r="Q2556" t="s">
        <v>8326</v>
      </c>
      <c r="R2556" t="s">
        <v>8355</v>
      </c>
      <c r="S2556" s="8">
        <f t="shared" si="353"/>
        <v>42125.078275462962</v>
      </c>
      <c r="T2556" s="8" t="str">
        <f t="shared" si="354"/>
        <v>May</v>
      </c>
      <c r="U2556" s="8" t="str">
        <f t="shared" si="355"/>
        <v>2015</v>
      </c>
      <c r="V2556" s="8">
        <f t="shared" si="356"/>
        <v>42156.165972222225</v>
      </c>
      <c r="W2556" s="8" t="str">
        <f t="shared" si="357"/>
        <v>Jun</v>
      </c>
      <c r="X2556" s="8" t="str">
        <f t="shared" si="358"/>
        <v>2015</v>
      </c>
      <c r="Y2556" s="7">
        <f t="shared" si="359"/>
        <v>31</v>
      </c>
    </row>
    <row r="2557" spans="1:25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6">
        <f t="shared" si="351"/>
        <v>107.35</v>
      </c>
      <c r="P2557" s="10">
        <f t="shared" si="352"/>
        <v>61.342857142857142</v>
      </c>
      <c r="Q2557" t="s">
        <v>8326</v>
      </c>
      <c r="R2557" t="s">
        <v>8355</v>
      </c>
      <c r="S2557" s="8">
        <f t="shared" si="353"/>
        <v>41026.655011574076</v>
      </c>
      <c r="T2557" s="8" t="str">
        <f t="shared" si="354"/>
        <v>Apr</v>
      </c>
      <c r="U2557" s="8" t="str">
        <f t="shared" si="355"/>
        <v>2012</v>
      </c>
      <c r="V2557" s="8">
        <f t="shared" si="356"/>
        <v>41057.655011574076</v>
      </c>
      <c r="W2557" s="8" t="str">
        <f t="shared" si="357"/>
        <v>May</v>
      </c>
      <c r="X2557" s="8" t="str">
        <f t="shared" si="358"/>
        <v>2012</v>
      </c>
      <c r="Y2557" s="7">
        <f t="shared" si="359"/>
        <v>31</v>
      </c>
    </row>
    <row r="2558" spans="1:25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6">
        <f t="shared" si="351"/>
        <v>105.50335570469798</v>
      </c>
      <c r="P2558" s="10">
        <f t="shared" si="352"/>
        <v>23.117647058823529</v>
      </c>
      <c r="Q2558" t="s">
        <v>8326</v>
      </c>
      <c r="R2558" t="s">
        <v>8355</v>
      </c>
      <c r="S2558" s="8">
        <f t="shared" si="353"/>
        <v>41222.991400462961</v>
      </c>
      <c r="T2558" s="8" t="str">
        <f t="shared" si="354"/>
        <v>Nov</v>
      </c>
      <c r="U2558" s="8" t="str">
        <f t="shared" si="355"/>
        <v>2012</v>
      </c>
      <c r="V2558" s="8">
        <f t="shared" si="356"/>
        <v>41267.991400462961</v>
      </c>
      <c r="W2558" s="8" t="str">
        <f t="shared" si="357"/>
        <v>Dec</v>
      </c>
      <c r="X2558" s="8" t="str">
        <f t="shared" si="358"/>
        <v>2012</v>
      </c>
      <c r="Y2558" s="7">
        <f t="shared" si="359"/>
        <v>14</v>
      </c>
    </row>
    <row r="2559" spans="1:25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6">
        <f t="shared" si="351"/>
        <v>118.44444444444444</v>
      </c>
      <c r="P2559" s="10">
        <f t="shared" si="352"/>
        <v>29.611111111111111</v>
      </c>
      <c r="Q2559" t="s">
        <v>8326</v>
      </c>
      <c r="R2559" t="s">
        <v>8355</v>
      </c>
      <c r="S2559" s="8">
        <f t="shared" si="353"/>
        <v>41744.745208333334</v>
      </c>
      <c r="T2559" s="8" t="str">
        <f t="shared" si="354"/>
        <v>Apr</v>
      </c>
      <c r="U2559" s="8" t="str">
        <f t="shared" si="355"/>
        <v>2014</v>
      </c>
      <c r="V2559" s="8">
        <f t="shared" si="356"/>
        <v>41774.745208333334</v>
      </c>
      <c r="W2559" s="8" t="str">
        <f t="shared" si="357"/>
        <v>May</v>
      </c>
      <c r="X2559" s="8" t="str">
        <f t="shared" si="358"/>
        <v>2014</v>
      </c>
      <c r="Y2559" s="7">
        <f t="shared" si="359"/>
        <v>30</v>
      </c>
    </row>
    <row r="2560" spans="1:25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6">
        <f t="shared" si="351"/>
        <v>108.88</v>
      </c>
      <c r="P2560" s="10">
        <f t="shared" si="352"/>
        <v>75.611111111111114</v>
      </c>
      <c r="Q2560" t="s">
        <v>8326</v>
      </c>
      <c r="R2560" t="s">
        <v>8355</v>
      </c>
      <c r="S2560" s="8">
        <f t="shared" si="353"/>
        <v>42093.860023148154</v>
      </c>
      <c r="T2560" s="8" t="str">
        <f t="shared" si="354"/>
        <v>Mar</v>
      </c>
      <c r="U2560" s="8" t="str">
        <f t="shared" si="355"/>
        <v>2015</v>
      </c>
      <c r="V2560" s="8">
        <f t="shared" si="356"/>
        <v>42125.582638888889</v>
      </c>
      <c r="W2560" s="8" t="str">
        <f t="shared" si="357"/>
        <v>May</v>
      </c>
      <c r="X2560" s="8" t="str">
        <f t="shared" si="358"/>
        <v>2015</v>
      </c>
      <c r="Y2560" s="7">
        <f t="shared" si="359"/>
        <v>31</v>
      </c>
    </row>
    <row r="2561" spans="1:25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6">
        <f t="shared" si="351"/>
        <v>111.25</v>
      </c>
      <c r="P2561" s="10">
        <f t="shared" si="352"/>
        <v>35.6</v>
      </c>
      <c r="Q2561" t="s">
        <v>8326</v>
      </c>
      <c r="R2561" t="s">
        <v>8355</v>
      </c>
      <c r="S2561" s="8">
        <f t="shared" si="353"/>
        <v>40829.873657407406</v>
      </c>
      <c r="T2561" s="8" t="str">
        <f t="shared" si="354"/>
        <v>Oct</v>
      </c>
      <c r="U2561" s="8" t="str">
        <f t="shared" si="355"/>
        <v>2011</v>
      </c>
      <c r="V2561" s="8">
        <f t="shared" si="356"/>
        <v>40862.817361111112</v>
      </c>
      <c r="W2561" s="8" t="str">
        <f t="shared" si="357"/>
        <v>Nov</v>
      </c>
      <c r="X2561" s="8" t="str">
        <f t="shared" si="358"/>
        <v>2011</v>
      </c>
      <c r="Y2561" s="7">
        <f t="shared" si="359"/>
        <v>1</v>
      </c>
    </row>
    <row r="2562" spans="1:25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6">
        <f t="shared" si="351"/>
        <v>100.1</v>
      </c>
      <c r="P2562" s="10">
        <f t="shared" si="352"/>
        <v>143</v>
      </c>
      <c r="Q2562" t="s">
        <v>8326</v>
      </c>
      <c r="R2562" t="s">
        <v>8355</v>
      </c>
      <c r="S2562" s="8">
        <f t="shared" si="353"/>
        <v>42039.951087962967</v>
      </c>
      <c r="T2562" s="8" t="str">
        <f t="shared" si="354"/>
        <v>Feb</v>
      </c>
      <c r="U2562" s="8" t="str">
        <f t="shared" si="355"/>
        <v>2015</v>
      </c>
      <c r="V2562" s="8">
        <f t="shared" si="356"/>
        <v>42069.951087962967</v>
      </c>
      <c r="W2562" s="8" t="str">
        <f t="shared" si="357"/>
        <v>Mar</v>
      </c>
      <c r="X2562" s="8" t="str">
        <f t="shared" si="358"/>
        <v>2015</v>
      </c>
      <c r="Y2562" s="7">
        <f t="shared" si="359"/>
        <v>30</v>
      </c>
    </row>
    <row r="2563" spans="1:25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6">
        <f t="shared" ref="O2563:O2626" si="360">E2563/D2563*100</f>
        <v>0</v>
      </c>
      <c r="P2563" s="10">
        <f t="shared" ref="P2563:P2626" si="361">IFERROR(E2563/L2563,0)</f>
        <v>0</v>
      </c>
      <c r="Q2563" t="s">
        <v>8337</v>
      </c>
      <c r="R2563" t="s">
        <v>8338</v>
      </c>
      <c r="S2563" s="8">
        <f t="shared" ref="S2563:S2626" si="362">(((J2563/60)/60)/24)+DATE(1970,1,1)</f>
        <v>42260.528807870374</v>
      </c>
      <c r="T2563" s="8" t="str">
        <f t="shared" ref="T2563:T2626" si="363">TEXT(S2563,"MMM")</f>
        <v>Sep</v>
      </c>
      <c r="U2563" s="8" t="str">
        <f t="shared" ref="U2563:U2626" si="364">TEXT(S2563,"YYYY")</f>
        <v>2015</v>
      </c>
      <c r="V2563" s="8">
        <f t="shared" ref="V2563:V2626" si="365">(((I2563/60)/60)/24)+DATE(1970,1,1)</f>
        <v>42290.528807870374</v>
      </c>
      <c r="W2563" s="8" t="str">
        <f t="shared" ref="W2563:W2626" si="366">TEXT(V2563,"MMM")</f>
        <v>Oct</v>
      </c>
      <c r="X2563" s="8" t="str">
        <f t="shared" ref="X2563:X2626" si="367">TEXT(V2563,"YYYY")</f>
        <v>2015</v>
      </c>
      <c r="Y2563" s="7">
        <f t="shared" ref="Y2563:Y2626" si="368">DAY(V2563-S2563)</f>
        <v>30</v>
      </c>
    </row>
    <row r="2564" spans="1:25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6">
        <f t="shared" si="360"/>
        <v>0.75</v>
      </c>
      <c r="P2564" s="10">
        <f t="shared" si="361"/>
        <v>25</v>
      </c>
      <c r="Q2564" t="s">
        <v>8337</v>
      </c>
      <c r="R2564" t="s">
        <v>8338</v>
      </c>
      <c r="S2564" s="8">
        <f t="shared" si="362"/>
        <v>42594.524756944447</v>
      </c>
      <c r="T2564" s="8" t="str">
        <f t="shared" si="363"/>
        <v>Aug</v>
      </c>
      <c r="U2564" s="8" t="str">
        <f t="shared" si="364"/>
        <v>2016</v>
      </c>
      <c r="V2564" s="8">
        <f t="shared" si="365"/>
        <v>42654.524756944447</v>
      </c>
      <c r="W2564" s="8" t="str">
        <f t="shared" si="366"/>
        <v>Oct</v>
      </c>
      <c r="X2564" s="8" t="str">
        <f t="shared" si="367"/>
        <v>2016</v>
      </c>
      <c r="Y2564" s="7">
        <f t="shared" si="368"/>
        <v>29</v>
      </c>
    </row>
    <row r="2565" spans="1:25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6">
        <f t="shared" si="360"/>
        <v>0</v>
      </c>
      <c r="P2565" s="10">
        <f t="shared" si="361"/>
        <v>0</v>
      </c>
      <c r="Q2565" t="s">
        <v>8337</v>
      </c>
      <c r="R2565" t="s">
        <v>8338</v>
      </c>
      <c r="S2565" s="8">
        <f t="shared" si="362"/>
        <v>42155.139479166668</v>
      </c>
      <c r="T2565" s="8" t="str">
        <f t="shared" si="363"/>
        <v>May</v>
      </c>
      <c r="U2565" s="8" t="str">
        <f t="shared" si="364"/>
        <v>2015</v>
      </c>
      <c r="V2565" s="8">
        <f t="shared" si="365"/>
        <v>42215.139479166668</v>
      </c>
      <c r="W2565" s="8" t="str">
        <f t="shared" si="366"/>
        <v>Jul</v>
      </c>
      <c r="X2565" s="8" t="str">
        <f t="shared" si="367"/>
        <v>2015</v>
      </c>
      <c r="Y2565" s="7">
        <f t="shared" si="368"/>
        <v>29</v>
      </c>
    </row>
    <row r="2566" spans="1:25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6">
        <f t="shared" si="360"/>
        <v>0</v>
      </c>
      <c r="P2566" s="10">
        <f t="shared" si="361"/>
        <v>0</v>
      </c>
      <c r="Q2566" t="s">
        <v>8337</v>
      </c>
      <c r="R2566" t="s">
        <v>8338</v>
      </c>
      <c r="S2566" s="8">
        <f t="shared" si="362"/>
        <v>41822.040497685186</v>
      </c>
      <c r="T2566" s="8" t="str">
        <f t="shared" si="363"/>
        <v>Jul</v>
      </c>
      <c r="U2566" s="8" t="str">
        <f t="shared" si="364"/>
        <v>2014</v>
      </c>
      <c r="V2566" s="8">
        <f t="shared" si="365"/>
        <v>41852.040497685186</v>
      </c>
      <c r="W2566" s="8" t="str">
        <f t="shared" si="366"/>
        <v>Aug</v>
      </c>
      <c r="X2566" s="8" t="str">
        <f t="shared" si="367"/>
        <v>2014</v>
      </c>
      <c r="Y2566" s="7">
        <f t="shared" si="368"/>
        <v>30</v>
      </c>
    </row>
    <row r="2567" spans="1:25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6">
        <f t="shared" si="360"/>
        <v>1</v>
      </c>
      <c r="P2567" s="10">
        <f t="shared" si="361"/>
        <v>100</v>
      </c>
      <c r="Q2567" t="s">
        <v>8337</v>
      </c>
      <c r="R2567" t="s">
        <v>8338</v>
      </c>
      <c r="S2567" s="8">
        <f t="shared" si="362"/>
        <v>42440.650335648148</v>
      </c>
      <c r="T2567" s="8" t="str">
        <f t="shared" si="363"/>
        <v>Mar</v>
      </c>
      <c r="U2567" s="8" t="str">
        <f t="shared" si="364"/>
        <v>2016</v>
      </c>
      <c r="V2567" s="8">
        <f t="shared" si="365"/>
        <v>42499.868055555555</v>
      </c>
      <c r="W2567" s="8" t="str">
        <f t="shared" si="366"/>
        <v>May</v>
      </c>
      <c r="X2567" s="8" t="str">
        <f t="shared" si="367"/>
        <v>2016</v>
      </c>
      <c r="Y2567" s="7">
        <f t="shared" si="368"/>
        <v>28</v>
      </c>
    </row>
    <row r="2568" spans="1:25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6">
        <f t="shared" si="360"/>
        <v>0</v>
      </c>
      <c r="P2568" s="10">
        <f t="shared" si="361"/>
        <v>0</v>
      </c>
      <c r="Q2568" t="s">
        <v>8337</v>
      </c>
      <c r="R2568" t="s">
        <v>8338</v>
      </c>
      <c r="S2568" s="8">
        <f t="shared" si="362"/>
        <v>41842.980879629627</v>
      </c>
      <c r="T2568" s="8" t="str">
        <f t="shared" si="363"/>
        <v>Jul</v>
      </c>
      <c r="U2568" s="8" t="str">
        <f t="shared" si="364"/>
        <v>2014</v>
      </c>
      <c r="V2568" s="8">
        <f t="shared" si="365"/>
        <v>41872.980879629627</v>
      </c>
      <c r="W2568" s="8" t="str">
        <f t="shared" si="366"/>
        <v>Aug</v>
      </c>
      <c r="X2568" s="8" t="str">
        <f t="shared" si="367"/>
        <v>2014</v>
      </c>
      <c r="Y2568" s="7">
        <f t="shared" si="368"/>
        <v>30</v>
      </c>
    </row>
    <row r="2569" spans="1:25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6">
        <f t="shared" si="360"/>
        <v>0.26666666666666666</v>
      </c>
      <c r="P2569" s="10">
        <f t="shared" si="361"/>
        <v>60</v>
      </c>
      <c r="Q2569" t="s">
        <v>8337</v>
      </c>
      <c r="R2569" t="s">
        <v>8338</v>
      </c>
      <c r="S2569" s="8">
        <f t="shared" si="362"/>
        <v>42087.878912037035</v>
      </c>
      <c r="T2569" s="8" t="str">
        <f t="shared" si="363"/>
        <v>Mar</v>
      </c>
      <c r="U2569" s="8" t="str">
        <f t="shared" si="364"/>
        <v>2015</v>
      </c>
      <c r="V2569" s="8">
        <f t="shared" si="365"/>
        <v>42117.878912037035</v>
      </c>
      <c r="W2569" s="8" t="str">
        <f t="shared" si="366"/>
        <v>Apr</v>
      </c>
      <c r="X2569" s="8" t="str">
        <f t="shared" si="367"/>
        <v>2015</v>
      </c>
      <c r="Y2569" s="7">
        <f t="shared" si="368"/>
        <v>30</v>
      </c>
    </row>
    <row r="2570" spans="1:25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6">
        <f t="shared" si="360"/>
        <v>0.5</v>
      </c>
      <c r="P2570" s="10">
        <f t="shared" si="361"/>
        <v>50</v>
      </c>
      <c r="Q2570" t="s">
        <v>8337</v>
      </c>
      <c r="R2570" t="s">
        <v>8338</v>
      </c>
      <c r="S2570" s="8">
        <f t="shared" si="362"/>
        <v>42584.666597222225</v>
      </c>
      <c r="T2570" s="8" t="str">
        <f t="shared" si="363"/>
        <v>Aug</v>
      </c>
      <c r="U2570" s="8" t="str">
        <f t="shared" si="364"/>
        <v>2016</v>
      </c>
      <c r="V2570" s="8">
        <f t="shared" si="365"/>
        <v>42614.666597222225</v>
      </c>
      <c r="W2570" s="8" t="str">
        <f t="shared" si="366"/>
        <v>Sep</v>
      </c>
      <c r="X2570" s="8" t="str">
        <f t="shared" si="367"/>
        <v>2016</v>
      </c>
      <c r="Y2570" s="7">
        <f t="shared" si="368"/>
        <v>30</v>
      </c>
    </row>
    <row r="2571" spans="1:25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6">
        <f t="shared" si="360"/>
        <v>2.2307692307692308</v>
      </c>
      <c r="P2571" s="10">
        <f t="shared" si="361"/>
        <v>72.5</v>
      </c>
      <c r="Q2571" t="s">
        <v>8337</v>
      </c>
      <c r="R2571" t="s">
        <v>8338</v>
      </c>
      <c r="S2571" s="8">
        <f t="shared" si="362"/>
        <v>42234.105462962965</v>
      </c>
      <c r="T2571" s="8" t="str">
        <f t="shared" si="363"/>
        <v>Aug</v>
      </c>
      <c r="U2571" s="8" t="str">
        <f t="shared" si="364"/>
        <v>2015</v>
      </c>
      <c r="V2571" s="8">
        <f t="shared" si="365"/>
        <v>42264.105462962965</v>
      </c>
      <c r="W2571" s="8" t="str">
        <f t="shared" si="366"/>
        <v>Sep</v>
      </c>
      <c r="X2571" s="8" t="str">
        <f t="shared" si="367"/>
        <v>2015</v>
      </c>
      <c r="Y2571" s="7">
        <f t="shared" si="368"/>
        <v>30</v>
      </c>
    </row>
    <row r="2572" spans="1:25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6">
        <f t="shared" si="360"/>
        <v>0.84285714285714297</v>
      </c>
      <c r="P2572" s="10">
        <f t="shared" si="361"/>
        <v>29.5</v>
      </c>
      <c r="Q2572" t="s">
        <v>8337</v>
      </c>
      <c r="R2572" t="s">
        <v>8338</v>
      </c>
      <c r="S2572" s="8">
        <f t="shared" si="362"/>
        <v>42744.903182870374</v>
      </c>
      <c r="T2572" s="8" t="str">
        <f t="shared" si="363"/>
        <v>Jan</v>
      </c>
      <c r="U2572" s="8" t="str">
        <f t="shared" si="364"/>
        <v>2017</v>
      </c>
      <c r="V2572" s="8">
        <f t="shared" si="365"/>
        <v>42774.903182870374</v>
      </c>
      <c r="W2572" s="8" t="str">
        <f t="shared" si="366"/>
        <v>Feb</v>
      </c>
      <c r="X2572" s="8" t="str">
        <f t="shared" si="367"/>
        <v>2017</v>
      </c>
      <c r="Y2572" s="7">
        <f t="shared" si="368"/>
        <v>30</v>
      </c>
    </row>
    <row r="2573" spans="1:25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6">
        <f t="shared" si="360"/>
        <v>0.25</v>
      </c>
      <c r="P2573" s="10">
        <f t="shared" si="361"/>
        <v>62.5</v>
      </c>
      <c r="Q2573" t="s">
        <v>8337</v>
      </c>
      <c r="R2573" t="s">
        <v>8338</v>
      </c>
      <c r="S2573" s="8">
        <f t="shared" si="362"/>
        <v>42449.341678240744</v>
      </c>
      <c r="T2573" s="8" t="str">
        <f t="shared" si="363"/>
        <v>Mar</v>
      </c>
      <c r="U2573" s="8" t="str">
        <f t="shared" si="364"/>
        <v>2016</v>
      </c>
      <c r="V2573" s="8">
        <f t="shared" si="365"/>
        <v>42509.341678240744</v>
      </c>
      <c r="W2573" s="8" t="str">
        <f t="shared" si="366"/>
        <v>May</v>
      </c>
      <c r="X2573" s="8" t="str">
        <f t="shared" si="367"/>
        <v>2016</v>
      </c>
      <c r="Y2573" s="7">
        <f t="shared" si="368"/>
        <v>29</v>
      </c>
    </row>
    <row r="2574" spans="1:25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6">
        <f t="shared" si="360"/>
        <v>0</v>
      </c>
      <c r="P2574" s="10">
        <f t="shared" si="361"/>
        <v>0</v>
      </c>
      <c r="Q2574" t="s">
        <v>8337</v>
      </c>
      <c r="R2574" t="s">
        <v>8338</v>
      </c>
      <c r="S2574" s="8">
        <f t="shared" si="362"/>
        <v>42077.119409722218</v>
      </c>
      <c r="T2574" s="8" t="str">
        <f t="shared" si="363"/>
        <v>Mar</v>
      </c>
      <c r="U2574" s="8" t="str">
        <f t="shared" si="364"/>
        <v>2015</v>
      </c>
      <c r="V2574" s="8">
        <f t="shared" si="365"/>
        <v>42107.119409722218</v>
      </c>
      <c r="W2574" s="8" t="str">
        <f t="shared" si="366"/>
        <v>Apr</v>
      </c>
      <c r="X2574" s="8" t="str">
        <f t="shared" si="367"/>
        <v>2015</v>
      </c>
      <c r="Y2574" s="7">
        <f t="shared" si="368"/>
        <v>30</v>
      </c>
    </row>
    <row r="2575" spans="1:25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6">
        <f t="shared" si="360"/>
        <v>0</v>
      </c>
      <c r="P2575" s="10">
        <f t="shared" si="361"/>
        <v>0</v>
      </c>
      <c r="Q2575" t="s">
        <v>8337</v>
      </c>
      <c r="R2575" t="s">
        <v>8338</v>
      </c>
      <c r="S2575" s="8">
        <f t="shared" si="362"/>
        <v>41829.592002314814</v>
      </c>
      <c r="T2575" s="8" t="str">
        <f t="shared" si="363"/>
        <v>Jul</v>
      </c>
      <c r="U2575" s="8" t="str">
        <f t="shared" si="364"/>
        <v>2014</v>
      </c>
      <c r="V2575" s="8">
        <f t="shared" si="365"/>
        <v>41874.592002314814</v>
      </c>
      <c r="W2575" s="8" t="str">
        <f t="shared" si="366"/>
        <v>Aug</v>
      </c>
      <c r="X2575" s="8" t="str">
        <f t="shared" si="367"/>
        <v>2014</v>
      </c>
      <c r="Y2575" s="7">
        <f t="shared" si="368"/>
        <v>14</v>
      </c>
    </row>
    <row r="2576" spans="1:25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6">
        <f t="shared" si="360"/>
        <v>0</v>
      </c>
      <c r="P2576" s="10">
        <f t="shared" si="361"/>
        <v>0</v>
      </c>
      <c r="Q2576" t="s">
        <v>8337</v>
      </c>
      <c r="R2576" t="s">
        <v>8338</v>
      </c>
      <c r="S2576" s="8">
        <f t="shared" si="362"/>
        <v>42487.825752314813</v>
      </c>
      <c r="T2576" s="8" t="str">
        <f t="shared" si="363"/>
        <v>Apr</v>
      </c>
      <c r="U2576" s="8" t="str">
        <f t="shared" si="364"/>
        <v>2016</v>
      </c>
      <c r="V2576" s="8">
        <f t="shared" si="365"/>
        <v>42508.825752314813</v>
      </c>
      <c r="W2576" s="8" t="str">
        <f t="shared" si="366"/>
        <v>May</v>
      </c>
      <c r="X2576" s="8" t="str">
        <f t="shared" si="367"/>
        <v>2016</v>
      </c>
      <c r="Y2576" s="7">
        <f t="shared" si="368"/>
        <v>21</v>
      </c>
    </row>
    <row r="2577" spans="1:25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6">
        <f t="shared" si="360"/>
        <v>0</v>
      </c>
      <c r="P2577" s="10">
        <f t="shared" si="361"/>
        <v>0</v>
      </c>
      <c r="Q2577" t="s">
        <v>8337</v>
      </c>
      <c r="R2577" t="s">
        <v>8338</v>
      </c>
      <c r="S2577" s="8">
        <f t="shared" si="362"/>
        <v>41986.108726851846</v>
      </c>
      <c r="T2577" s="8" t="str">
        <f t="shared" si="363"/>
        <v>Dec</v>
      </c>
      <c r="U2577" s="8" t="str">
        <f t="shared" si="364"/>
        <v>2014</v>
      </c>
      <c r="V2577" s="8">
        <f t="shared" si="365"/>
        <v>42016.108726851846</v>
      </c>
      <c r="W2577" s="8" t="str">
        <f t="shared" si="366"/>
        <v>Jan</v>
      </c>
      <c r="X2577" s="8" t="str">
        <f t="shared" si="367"/>
        <v>2015</v>
      </c>
      <c r="Y2577" s="7">
        <f t="shared" si="368"/>
        <v>30</v>
      </c>
    </row>
    <row r="2578" spans="1:25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6">
        <f t="shared" si="360"/>
        <v>0</v>
      </c>
      <c r="P2578" s="10">
        <f t="shared" si="361"/>
        <v>0</v>
      </c>
      <c r="Q2578" t="s">
        <v>8337</v>
      </c>
      <c r="R2578" t="s">
        <v>8338</v>
      </c>
      <c r="S2578" s="8">
        <f t="shared" si="362"/>
        <v>42060.00980324074</v>
      </c>
      <c r="T2578" s="8" t="str">
        <f t="shared" si="363"/>
        <v>Feb</v>
      </c>
      <c r="U2578" s="8" t="str">
        <f t="shared" si="364"/>
        <v>2015</v>
      </c>
      <c r="V2578" s="8">
        <f t="shared" si="365"/>
        <v>42104.968136574069</v>
      </c>
      <c r="W2578" s="8" t="str">
        <f t="shared" si="366"/>
        <v>Apr</v>
      </c>
      <c r="X2578" s="8" t="str">
        <f t="shared" si="367"/>
        <v>2015</v>
      </c>
      <c r="Y2578" s="7">
        <f t="shared" si="368"/>
        <v>13</v>
      </c>
    </row>
    <row r="2579" spans="1:25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6">
        <f t="shared" si="360"/>
        <v>0</v>
      </c>
      <c r="P2579" s="10">
        <f t="shared" si="361"/>
        <v>0</v>
      </c>
      <c r="Q2579" t="s">
        <v>8337</v>
      </c>
      <c r="R2579" t="s">
        <v>8338</v>
      </c>
      <c r="S2579" s="8">
        <f t="shared" si="362"/>
        <v>41830.820567129631</v>
      </c>
      <c r="T2579" s="8" t="str">
        <f t="shared" si="363"/>
        <v>Jul</v>
      </c>
      <c r="U2579" s="8" t="str">
        <f t="shared" si="364"/>
        <v>2014</v>
      </c>
      <c r="V2579" s="8">
        <f t="shared" si="365"/>
        <v>41855.820567129631</v>
      </c>
      <c r="W2579" s="8" t="str">
        <f t="shared" si="366"/>
        <v>Aug</v>
      </c>
      <c r="X2579" s="8" t="str">
        <f t="shared" si="367"/>
        <v>2014</v>
      </c>
      <c r="Y2579" s="7">
        <f t="shared" si="368"/>
        <v>25</v>
      </c>
    </row>
    <row r="2580" spans="1:25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6">
        <f t="shared" si="360"/>
        <v>0</v>
      </c>
      <c r="P2580" s="10">
        <f t="shared" si="361"/>
        <v>0</v>
      </c>
      <c r="Q2580" t="s">
        <v>8337</v>
      </c>
      <c r="R2580" t="s">
        <v>8338</v>
      </c>
      <c r="S2580" s="8">
        <f t="shared" si="362"/>
        <v>42238.022905092599</v>
      </c>
      <c r="T2580" s="8" t="str">
        <f t="shared" si="363"/>
        <v>Aug</v>
      </c>
      <c r="U2580" s="8" t="str">
        <f t="shared" si="364"/>
        <v>2015</v>
      </c>
      <c r="V2580" s="8">
        <f t="shared" si="365"/>
        <v>42286.708333333328</v>
      </c>
      <c r="W2580" s="8" t="str">
        <f t="shared" si="366"/>
        <v>Oct</v>
      </c>
      <c r="X2580" s="8" t="str">
        <f t="shared" si="367"/>
        <v>2015</v>
      </c>
      <c r="Y2580" s="7">
        <f t="shared" si="368"/>
        <v>17</v>
      </c>
    </row>
    <row r="2581" spans="1:25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6">
        <f t="shared" si="360"/>
        <v>0.13849999999999998</v>
      </c>
      <c r="P2581" s="10">
        <f t="shared" si="361"/>
        <v>23.083333333333332</v>
      </c>
      <c r="Q2581" t="s">
        <v>8337</v>
      </c>
      <c r="R2581" t="s">
        <v>8338</v>
      </c>
      <c r="S2581" s="8">
        <f t="shared" si="362"/>
        <v>41837.829895833333</v>
      </c>
      <c r="T2581" s="8" t="str">
        <f t="shared" si="363"/>
        <v>Jul</v>
      </c>
      <c r="U2581" s="8" t="str">
        <f t="shared" si="364"/>
        <v>2014</v>
      </c>
      <c r="V2581" s="8">
        <f t="shared" si="365"/>
        <v>41897.829895833333</v>
      </c>
      <c r="W2581" s="8" t="str">
        <f t="shared" si="366"/>
        <v>Sep</v>
      </c>
      <c r="X2581" s="8" t="str">
        <f t="shared" si="367"/>
        <v>2014</v>
      </c>
      <c r="Y2581" s="7">
        <f t="shared" si="368"/>
        <v>29</v>
      </c>
    </row>
    <row r="2582" spans="1:25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6">
        <f t="shared" si="360"/>
        <v>0.6</v>
      </c>
      <c r="P2582" s="10">
        <f t="shared" si="361"/>
        <v>25.5</v>
      </c>
      <c r="Q2582" t="s">
        <v>8337</v>
      </c>
      <c r="R2582" t="s">
        <v>8338</v>
      </c>
      <c r="S2582" s="8">
        <f t="shared" si="362"/>
        <v>42110.326423611114</v>
      </c>
      <c r="T2582" s="8" t="str">
        <f t="shared" si="363"/>
        <v>Apr</v>
      </c>
      <c r="U2582" s="8" t="str">
        <f t="shared" si="364"/>
        <v>2015</v>
      </c>
      <c r="V2582" s="8">
        <f t="shared" si="365"/>
        <v>42140.125</v>
      </c>
      <c r="W2582" s="8" t="str">
        <f t="shared" si="366"/>
        <v>May</v>
      </c>
      <c r="X2582" s="8" t="str">
        <f t="shared" si="367"/>
        <v>2015</v>
      </c>
      <c r="Y2582" s="7">
        <f t="shared" si="368"/>
        <v>29</v>
      </c>
    </row>
    <row r="2583" spans="1:25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6">
        <f t="shared" si="360"/>
        <v>10.6</v>
      </c>
      <c r="P2583" s="10">
        <f t="shared" si="361"/>
        <v>48.18181818181818</v>
      </c>
      <c r="Q2583" t="s">
        <v>8337</v>
      </c>
      <c r="R2583" t="s">
        <v>8338</v>
      </c>
      <c r="S2583" s="8">
        <f t="shared" si="362"/>
        <v>42294.628449074073</v>
      </c>
      <c r="T2583" s="8" t="str">
        <f t="shared" si="363"/>
        <v>Oct</v>
      </c>
      <c r="U2583" s="8" t="str">
        <f t="shared" si="364"/>
        <v>2015</v>
      </c>
      <c r="V2583" s="8">
        <f t="shared" si="365"/>
        <v>42324.670115740737</v>
      </c>
      <c r="W2583" s="8" t="str">
        <f t="shared" si="366"/>
        <v>Nov</v>
      </c>
      <c r="X2583" s="8" t="str">
        <f t="shared" si="367"/>
        <v>2015</v>
      </c>
      <c r="Y2583" s="7">
        <f t="shared" si="368"/>
        <v>30</v>
      </c>
    </row>
    <row r="2584" spans="1:25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6">
        <f t="shared" si="360"/>
        <v>1.1111111111111111E-3</v>
      </c>
      <c r="P2584" s="10">
        <f t="shared" si="361"/>
        <v>1</v>
      </c>
      <c r="Q2584" t="s">
        <v>8337</v>
      </c>
      <c r="R2584" t="s">
        <v>8338</v>
      </c>
      <c r="S2584" s="8">
        <f t="shared" si="362"/>
        <v>42642.988819444443</v>
      </c>
      <c r="T2584" s="8" t="str">
        <f t="shared" si="363"/>
        <v>Sep</v>
      </c>
      <c r="U2584" s="8" t="str">
        <f t="shared" si="364"/>
        <v>2016</v>
      </c>
      <c r="V2584" s="8">
        <f t="shared" si="365"/>
        <v>42672.988819444443</v>
      </c>
      <c r="W2584" s="8" t="str">
        <f t="shared" si="366"/>
        <v>Oct</v>
      </c>
      <c r="X2584" s="8" t="str">
        <f t="shared" si="367"/>
        <v>2016</v>
      </c>
      <c r="Y2584" s="7">
        <f t="shared" si="368"/>
        <v>30</v>
      </c>
    </row>
    <row r="2585" spans="1:25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6">
        <f t="shared" si="360"/>
        <v>0.5</v>
      </c>
      <c r="P2585" s="10">
        <f t="shared" si="361"/>
        <v>1</v>
      </c>
      <c r="Q2585" t="s">
        <v>8337</v>
      </c>
      <c r="R2585" t="s">
        <v>8338</v>
      </c>
      <c r="S2585" s="8">
        <f t="shared" si="362"/>
        <v>42019.76944444445</v>
      </c>
      <c r="T2585" s="8" t="str">
        <f t="shared" si="363"/>
        <v>Jan</v>
      </c>
      <c r="U2585" s="8" t="str">
        <f t="shared" si="364"/>
        <v>2015</v>
      </c>
      <c r="V2585" s="8">
        <f t="shared" si="365"/>
        <v>42079.727777777778</v>
      </c>
      <c r="W2585" s="8" t="str">
        <f t="shared" si="366"/>
        <v>Mar</v>
      </c>
      <c r="X2585" s="8" t="str">
        <f t="shared" si="367"/>
        <v>2015</v>
      </c>
      <c r="Y2585" s="7">
        <f t="shared" si="368"/>
        <v>28</v>
      </c>
    </row>
    <row r="2586" spans="1:25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6">
        <f t="shared" si="360"/>
        <v>0</v>
      </c>
      <c r="P2586" s="10">
        <f t="shared" si="361"/>
        <v>0</v>
      </c>
      <c r="Q2586" t="s">
        <v>8337</v>
      </c>
      <c r="R2586" t="s">
        <v>8338</v>
      </c>
      <c r="S2586" s="8">
        <f t="shared" si="362"/>
        <v>42140.173252314817</v>
      </c>
      <c r="T2586" s="8" t="str">
        <f t="shared" si="363"/>
        <v>May</v>
      </c>
      <c r="U2586" s="8" t="str">
        <f t="shared" si="364"/>
        <v>2015</v>
      </c>
      <c r="V2586" s="8">
        <f t="shared" si="365"/>
        <v>42170.173252314817</v>
      </c>
      <c r="W2586" s="8" t="str">
        <f t="shared" si="366"/>
        <v>Jun</v>
      </c>
      <c r="X2586" s="8" t="str">
        <f t="shared" si="367"/>
        <v>2015</v>
      </c>
      <c r="Y2586" s="7">
        <f t="shared" si="368"/>
        <v>30</v>
      </c>
    </row>
    <row r="2587" spans="1:25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6">
        <f t="shared" si="360"/>
        <v>0.16666666666666669</v>
      </c>
      <c r="P2587" s="10">
        <f t="shared" si="361"/>
        <v>50</v>
      </c>
      <c r="Q2587" t="s">
        <v>8337</v>
      </c>
      <c r="R2587" t="s">
        <v>8338</v>
      </c>
      <c r="S2587" s="8">
        <f t="shared" si="362"/>
        <v>41795.963333333333</v>
      </c>
      <c r="T2587" s="8" t="str">
        <f t="shared" si="363"/>
        <v>Jun</v>
      </c>
      <c r="U2587" s="8" t="str">
        <f t="shared" si="364"/>
        <v>2014</v>
      </c>
      <c r="V2587" s="8">
        <f t="shared" si="365"/>
        <v>41825.963333333333</v>
      </c>
      <c r="W2587" s="8" t="str">
        <f t="shared" si="366"/>
        <v>Jul</v>
      </c>
      <c r="X2587" s="8" t="str">
        <f t="shared" si="367"/>
        <v>2014</v>
      </c>
      <c r="Y2587" s="7">
        <f t="shared" si="368"/>
        <v>30</v>
      </c>
    </row>
    <row r="2588" spans="1:25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6">
        <f t="shared" si="360"/>
        <v>0.16666666666666669</v>
      </c>
      <c r="P2588" s="10">
        <f t="shared" si="361"/>
        <v>5</v>
      </c>
      <c r="Q2588" t="s">
        <v>8337</v>
      </c>
      <c r="R2588" t="s">
        <v>8338</v>
      </c>
      <c r="S2588" s="8">
        <f t="shared" si="362"/>
        <v>42333.330277777779</v>
      </c>
      <c r="T2588" s="8" t="str">
        <f t="shared" si="363"/>
        <v>Nov</v>
      </c>
      <c r="U2588" s="8" t="str">
        <f t="shared" si="364"/>
        <v>2015</v>
      </c>
      <c r="V2588" s="8">
        <f t="shared" si="365"/>
        <v>42363.330277777779</v>
      </c>
      <c r="W2588" s="8" t="str">
        <f t="shared" si="366"/>
        <v>Dec</v>
      </c>
      <c r="X2588" s="8" t="str">
        <f t="shared" si="367"/>
        <v>2015</v>
      </c>
      <c r="Y2588" s="7">
        <f t="shared" si="368"/>
        <v>30</v>
      </c>
    </row>
    <row r="2589" spans="1:25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6">
        <f t="shared" si="360"/>
        <v>2.4340000000000002</v>
      </c>
      <c r="P2589" s="10">
        <f t="shared" si="361"/>
        <v>202.83333333333334</v>
      </c>
      <c r="Q2589" t="s">
        <v>8337</v>
      </c>
      <c r="R2589" t="s">
        <v>8338</v>
      </c>
      <c r="S2589" s="8">
        <f t="shared" si="362"/>
        <v>42338.675381944442</v>
      </c>
      <c r="T2589" s="8" t="str">
        <f t="shared" si="363"/>
        <v>Nov</v>
      </c>
      <c r="U2589" s="8" t="str">
        <f t="shared" si="364"/>
        <v>2015</v>
      </c>
      <c r="V2589" s="8">
        <f t="shared" si="365"/>
        <v>42368.675381944442</v>
      </c>
      <c r="W2589" s="8" t="str">
        <f t="shared" si="366"/>
        <v>Dec</v>
      </c>
      <c r="X2589" s="8" t="str">
        <f t="shared" si="367"/>
        <v>2015</v>
      </c>
      <c r="Y2589" s="7">
        <f t="shared" si="368"/>
        <v>30</v>
      </c>
    </row>
    <row r="2590" spans="1:25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6">
        <f t="shared" si="360"/>
        <v>3.8833333333333329</v>
      </c>
      <c r="P2590" s="10">
        <f t="shared" si="361"/>
        <v>29.125</v>
      </c>
      <c r="Q2590" t="s">
        <v>8337</v>
      </c>
      <c r="R2590" t="s">
        <v>8338</v>
      </c>
      <c r="S2590" s="8">
        <f t="shared" si="362"/>
        <v>42042.676226851851</v>
      </c>
      <c r="T2590" s="8" t="str">
        <f t="shared" si="363"/>
        <v>Feb</v>
      </c>
      <c r="U2590" s="8" t="str">
        <f t="shared" si="364"/>
        <v>2015</v>
      </c>
      <c r="V2590" s="8">
        <f t="shared" si="365"/>
        <v>42094.551388888889</v>
      </c>
      <c r="W2590" s="8" t="str">
        <f t="shared" si="366"/>
        <v>Mar</v>
      </c>
      <c r="X2590" s="8" t="str">
        <f t="shared" si="367"/>
        <v>2015</v>
      </c>
      <c r="Y2590" s="7">
        <f t="shared" si="368"/>
        <v>20</v>
      </c>
    </row>
    <row r="2591" spans="1:25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6">
        <f t="shared" si="360"/>
        <v>0.01</v>
      </c>
      <c r="P2591" s="10">
        <f t="shared" si="361"/>
        <v>5</v>
      </c>
      <c r="Q2591" t="s">
        <v>8337</v>
      </c>
      <c r="R2591" t="s">
        <v>8338</v>
      </c>
      <c r="S2591" s="8">
        <f t="shared" si="362"/>
        <v>42422.536192129628</v>
      </c>
      <c r="T2591" s="8" t="str">
        <f t="shared" si="363"/>
        <v>Feb</v>
      </c>
      <c r="U2591" s="8" t="str">
        <f t="shared" si="364"/>
        <v>2016</v>
      </c>
      <c r="V2591" s="8">
        <f t="shared" si="365"/>
        <v>42452.494525462964</v>
      </c>
      <c r="W2591" s="8" t="str">
        <f t="shared" si="366"/>
        <v>Mar</v>
      </c>
      <c r="X2591" s="8" t="str">
        <f t="shared" si="367"/>
        <v>2016</v>
      </c>
      <c r="Y2591" s="7">
        <f t="shared" si="368"/>
        <v>29</v>
      </c>
    </row>
    <row r="2592" spans="1:25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6">
        <f t="shared" si="360"/>
        <v>0</v>
      </c>
      <c r="P2592" s="10">
        <f t="shared" si="361"/>
        <v>0</v>
      </c>
      <c r="Q2592" t="s">
        <v>8337</v>
      </c>
      <c r="R2592" t="s">
        <v>8338</v>
      </c>
      <c r="S2592" s="8">
        <f t="shared" si="362"/>
        <v>42388.589085648149</v>
      </c>
      <c r="T2592" s="8" t="str">
        <f t="shared" si="363"/>
        <v>Jan</v>
      </c>
      <c r="U2592" s="8" t="str">
        <f t="shared" si="364"/>
        <v>2016</v>
      </c>
      <c r="V2592" s="8">
        <f t="shared" si="365"/>
        <v>42395.589085648149</v>
      </c>
      <c r="W2592" s="8" t="str">
        <f t="shared" si="366"/>
        <v>Jan</v>
      </c>
      <c r="X2592" s="8" t="str">
        <f t="shared" si="367"/>
        <v>2016</v>
      </c>
      <c r="Y2592" s="7">
        <f t="shared" si="368"/>
        <v>7</v>
      </c>
    </row>
    <row r="2593" spans="1:25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6">
        <f t="shared" si="360"/>
        <v>1.7333333333333332</v>
      </c>
      <c r="P2593" s="10">
        <f t="shared" si="361"/>
        <v>13</v>
      </c>
      <c r="Q2593" t="s">
        <v>8337</v>
      </c>
      <c r="R2593" t="s">
        <v>8338</v>
      </c>
      <c r="S2593" s="8">
        <f t="shared" si="362"/>
        <v>42382.906527777777</v>
      </c>
      <c r="T2593" s="8" t="str">
        <f t="shared" si="363"/>
        <v>Jan</v>
      </c>
      <c r="U2593" s="8" t="str">
        <f t="shared" si="364"/>
        <v>2016</v>
      </c>
      <c r="V2593" s="8">
        <f t="shared" si="365"/>
        <v>42442.864861111113</v>
      </c>
      <c r="W2593" s="8" t="str">
        <f t="shared" si="366"/>
        <v>Mar</v>
      </c>
      <c r="X2593" s="8" t="str">
        <f t="shared" si="367"/>
        <v>2016</v>
      </c>
      <c r="Y2593" s="7">
        <f t="shared" si="368"/>
        <v>28</v>
      </c>
    </row>
    <row r="2594" spans="1:25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6">
        <f t="shared" si="360"/>
        <v>0.16666666666666669</v>
      </c>
      <c r="P2594" s="10">
        <f t="shared" si="361"/>
        <v>50</v>
      </c>
      <c r="Q2594" t="s">
        <v>8337</v>
      </c>
      <c r="R2594" t="s">
        <v>8338</v>
      </c>
      <c r="S2594" s="8">
        <f t="shared" si="362"/>
        <v>41887.801168981481</v>
      </c>
      <c r="T2594" s="8" t="str">
        <f t="shared" si="363"/>
        <v>Sep</v>
      </c>
      <c r="U2594" s="8" t="str">
        <f t="shared" si="364"/>
        <v>2014</v>
      </c>
      <c r="V2594" s="8">
        <f t="shared" si="365"/>
        <v>41917.801168981481</v>
      </c>
      <c r="W2594" s="8" t="str">
        <f t="shared" si="366"/>
        <v>Oct</v>
      </c>
      <c r="X2594" s="8" t="str">
        <f t="shared" si="367"/>
        <v>2014</v>
      </c>
      <c r="Y2594" s="7">
        <f t="shared" si="368"/>
        <v>30</v>
      </c>
    </row>
    <row r="2595" spans="1:25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6">
        <f t="shared" si="360"/>
        <v>0</v>
      </c>
      <c r="P2595" s="10">
        <f t="shared" si="361"/>
        <v>0</v>
      </c>
      <c r="Q2595" t="s">
        <v>8337</v>
      </c>
      <c r="R2595" t="s">
        <v>8338</v>
      </c>
      <c r="S2595" s="8">
        <f t="shared" si="362"/>
        <v>42089.84520833334</v>
      </c>
      <c r="T2595" s="8" t="str">
        <f t="shared" si="363"/>
        <v>Mar</v>
      </c>
      <c r="U2595" s="8" t="str">
        <f t="shared" si="364"/>
        <v>2015</v>
      </c>
      <c r="V2595" s="8">
        <f t="shared" si="365"/>
        <v>42119.84520833334</v>
      </c>
      <c r="W2595" s="8" t="str">
        <f t="shared" si="366"/>
        <v>Apr</v>
      </c>
      <c r="X2595" s="8" t="str">
        <f t="shared" si="367"/>
        <v>2015</v>
      </c>
      <c r="Y2595" s="7">
        <f t="shared" si="368"/>
        <v>30</v>
      </c>
    </row>
    <row r="2596" spans="1:25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6">
        <f t="shared" si="360"/>
        <v>1.25E-3</v>
      </c>
      <c r="P2596" s="10">
        <f t="shared" si="361"/>
        <v>1</v>
      </c>
      <c r="Q2596" t="s">
        <v>8337</v>
      </c>
      <c r="R2596" t="s">
        <v>8338</v>
      </c>
      <c r="S2596" s="8">
        <f t="shared" si="362"/>
        <v>41828.967916666668</v>
      </c>
      <c r="T2596" s="8" t="str">
        <f t="shared" si="363"/>
        <v>Jul</v>
      </c>
      <c r="U2596" s="8" t="str">
        <f t="shared" si="364"/>
        <v>2014</v>
      </c>
      <c r="V2596" s="8">
        <f t="shared" si="365"/>
        <v>41858.967916666668</v>
      </c>
      <c r="W2596" s="8" t="str">
        <f t="shared" si="366"/>
        <v>Aug</v>
      </c>
      <c r="X2596" s="8" t="str">
        <f t="shared" si="367"/>
        <v>2014</v>
      </c>
      <c r="Y2596" s="7">
        <f t="shared" si="368"/>
        <v>30</v>
      </c>
    </row>
    <row r="2597" spans="1:25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6">
        <f t="shared" si="360"/>
        <v>12.166666666666668</v>
      </c>
      <c r="P2597" s="10">
        <f t="shared" si="361"/>
        <v>96.05263157894737</v>
      </c>
      <c r="Q2597" t="s">
        <v>8337</v>
      </c>
      <c r="R2597" t="s">
        <v>8338</v>
      </c>
      <c r="S2597" s="8">
        <f t="shared" si="362"/>
        <v>42760.244212962964</v>
      </c>
      <c r="T2597" s="8" t="str">
        <f t="shared" si="363"/>
        <v>Jan</v>
      </c>
      <c r="U2597" s="8" t="str">
        <f t="shared" si="364"/>
        <v>2017</v>
      </c>
      <c r="V2597" s="8">
        <f t="shared" si="365"/>
        <v>42790.244212962964</v>
      </c>
      <c r="W2597" s="8" t="str">
        <f t="shared" si="366"/>
        <v>Feb</v>
      </c>
      <c r="X2597" s="8" t="str">
        <f t="shared" si="367"/>
        <v>2017</v>
      </c>
      <c r="Y2597" s="7">
        <f t="shared" si="368"/>
        <v>30</v>
      </c>
    </row>
    <row r="2598" spans="1:25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6">
        <f t="shared" si="360"/>
        <v>23.588571428571427</v>
      </c>
      <c r="P2598" s="10">
        <f t="shared" si="361"/>
        <v>305.77777777777777</v>
      </c>
      <c r="Q2598" t="s">
        <v>8337</v>
      </c>
      <c r="R2598" t="s">
        <v>8338</v>
      </c>
      <c r="S2598" s="8">
        <f t="shared" si="362"/>
        <v>41828.664456018516</v>
      </c>
      <c r="T2598" s="8" t="str">
        <f t="shared" si="363"/>
        <v>Jul</v>
      </c>
      <c r="U2598" s="8" t="str">
        <f t="shared" si="364"/>
        <v>2014</v>
      </c>
      <c r="V2598" s="8">
        <f t="shared" si="365"/>
        <v>41858.664456018516</v>
      </c>
      <c r="W2598" s="8" t="str">
        <f t="shared" si="366"/>
        <v>Aug</v>
      </c>
      <c r="X2598" s="8" t="str">
        <f t="shared" si="367"/>
        <v>2014</v>
      </c>
      <c r="Y2598" s="7">
        <f t="shared" si="368"/>
        <v>30</v>
      </c>
    </row>
    <row r="2599" spans="1:25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6">
        <f t="shared" si="360"/>
        <v>5.6666666666666661</v>
      </c>
      <c r="P2599" s="10">
        <f t="shared" si="361"/>
        <v>12.142857142857142</v>
      </c>
      <c r="Q2599" t="s">
        <v>8337</v>
      </c>
      <c r="R2599" t="s">
        <v>8338</v>
      </c>
      <c r="S2599" s="8">
        <f t="shared" si="362"/>
        <v>42510.341631944444</v>
      </c>
      <c r="T2599" s="8" t="str">
        <f t="shared" si="363"/>
        <v>May</v>
      </c>
      <c r="U2599" s="8" t="str">
        <f t="shared" si="364"/>
        <v>2016</v>
      </c>
      <c r="V2599" s="8">
        <f t="shared" si="365"/>
        <v>42540.341631944444</v>
      </c>
      <c r="W2599" s="8" t="str">
        <f t="shared" si="366"/>
        <v>Jun</v>
      </c>
      <c r="X2599" s="8" t="str">
        <f t="shared" si="367"/>
        <v>2016</v>
      </c>
      <c r="Y2599" s="7">
        <f t="shared" si="368"/>
        <v>30</v>
      </c>
    </row>
    <row r="2600" spans="1:25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6">
        <f t="shared" si="360"/>
        <v>39</v>
      </c>
      <c r="P2600" s="10">
        <f t="shared" si="361"/>
        <v>83.571428571428569</v>
      </c>
      <c r="Q2600" t="s">
        <v>8337</v>
      </c>
      <c r="R2600" t="s">
        <v>8338</v>
      </c>
      <c r="S2600" s="8">
        <f t="shared" si="362"/>
        <v>42240.840289351851</v>
      </c>
      <c r="T2600" s="8" t="str">
        <f t="shared" si="363"/>
        <v>Aug</v>
      </c>
      <c r="U2600" s="8" t="str">
        <f t="shared" si="364"/>
        <v>2015</v>
      </c>
      <c r="V2600" s="8">
        <f t="shared" si="365"/>
        <v>42270.840289351851</v>
      </c>
      <c r="W2600" s="8" t="str">
        <f t="shared" si="366"/>
        <v>Sep</v>
      </c>
      <c r="X2600" s="8" t="str">
        <f t="shared" si="367"/>
        <v>2015</v>
      </c>
      <c r="Y2600" s="7">
        <f t="shared" si="368"/>
        <v>30</v>
      </c>
    </row>
    <row r="2601" spans="1:25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6">
        <f t="shared" si="360"/>
        <v>0.99546510341776351</v>
      </c>
      <c r="P2601" s="10">
        <f t="shared" si="361"/>
        <v>18</v>
      </c>
      <c r="Q2601" t="s">
        <v>8337</v>
      </c>
      <c r="R2601" t="s">
        <v>8338</v>
      </c>
      <c r="S2601" s="8">
        <f t="shared" si="362"/>
        <v>41809.754016203704</v>
      </c>
      <c r="T2601" s="8" t="str">
        <f t="shared" si="363"/>
        <v>Jun</v>
      </c>
      <c r="U2601" s="8" t="str">
        <f t="shared" si="364"/>
        <v>2014</v>
      </c>
      <c r="V2601" s="8">
        <f t="shared" si="365"/>
        <v>41854.754016203704</v>
      </c>
      <c r="W2601" s="8" t="str">
        <f t="shared" si="366"/>
        <v>Aug</v>
      </c>
      <c r="X2601" s="8" t="str">
        <f t="shared" si="367"/>
        <v>2014</v>
      </c>
      <c r="Y2601" s="7">
        <f t="shared" si="368"/>
        <v>14</v>
      </c>
    </row>
    <row r="2602" spans="1:25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6">
        <f t="shared" si="360"/>
        <v>6.9320000000000004</v>
      </c>
      <c r="P2602" s="10">
        <f t="shared" si="361"/>
        <v>115.53333333333333</v>
      </c>
      <c r="Q2602" t="s">
        <v>8337</v>
      </c>
      <c r="R2602" t="s">
        <v>8338</v>
      </c>
      <c r="S2602" s="8">
        <f t="shared" si="362"/>
        <v>42394.900462962964</v>
      </c>
      <c r="T2602" s="8" t="str">
        <f t="shared" si="363"/>
        <v>Jan</v>
      </c>
      <c r="U2602" s="8" t="str">
        <f t="shared" si="364"/>
        <v>2016</v>
      </c>
      <c r="V2602" s="8">
        <f t="shared" si="365"/>
        <v>42454.858796296292</v>
      </c>
      <c r="W2602" s="8" t="str">
        <f t="shared" si="366"/>
        <v>Mar</v>
      </c>
      <c r="X2602" s="8" t="str">
        <f t="shared" si="367"/>
        <v>2016</v>
      </c>
      <c r="Y2602" s="7">
        <f t="shared" si="368"/>
        <v>28</v>
      </c>
    </row>
    <row r="2603" spans="1:25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6">
        <f t="shared" si="360"/>
        <v>661.4</v>
      </c>
      <c r="P2603" s="10">
        <f t="shared" si="361"/>
        <v>21.900662251655628</v>
      </c>
      <c r="Q2603" t="s">
        <v>8320</v>
      </c>
      <c r="R2603" t="s">
        <v>8356</v>
      </c>
      <c r="S2603" s="8">
        <f t="shared" si="362"/>
        <v>41150.902187499996</v>
      </c>
      <c r="T2603" s="8" t="str">
        <f t="shared" si="363"/>
        <v>Aug</v>
      </c>
      <c r="U2603" s="8" t="str">
        <f t="shared" si="364"/>
        <v>2012</v>
      </c>
      <c r="V2603" s="8">
        <f t="shared" si="365"/>
        <v>41165.165972222225</v>
      </c>
      <c r="W2603" s="8" t="str">
        <f t="shared" si="366"/>
        <v>Sep</v>
      </c>
      <c r="X2603" s="8" t="str">
        <f t="shared" si="367"/>
        <v>2012</v>
      </c>
      <c r="Y2603" s="7">
        <f t="shared" si="368"/>
        <v>14</v>
      </c>
    </row>
    <row r="2604" spans="1:25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6">
        <f t="shared" si="360"/>
        <v>326.0916666666667</v>
      </c>
      <c r="P2604" s="10">
        <f t="shared" si="361"/>
        <v>80.022494887525568</v>
      </c>
      <c r="Q2604" t="s">
        <v>8320</v>
      </c>
      <c r="R2604" t="s">
        <v>8356</v>
      </c>
      <c r="S2604" s="8">
        <f t="shared" si="362"/>
        <v>41915.747314814813</v>
      </c>
      <c r="T2604" s="8" t="str">
        <f t="shared" si="363"/>
        <v>Oct</v>
      </c>
      <c r="U2604" s="8" t="str">
        <f t="shared" si="364"/>
        <v>2014</v>
      </c>
      <c r="V2604" s="8">
        <f t="shared" si="365"/>
        <v>41955.888888888891</v>
      </c>
      <c r="W2604" s="8" t="str">
        <f t="shared" si="366"/>
        <v>Nov</v>
      </c>
      <c r="X2604" s="8" t="str">
        <f t="shared" si="367"/>
        <v>2014</v>
      </c>
      <c r="Y2604" s="7">
        <f t="shared" si="368"/>
        <v>9</v>
      </c>
    </row>
    <row r="2605" spans="1:25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6">
        <f t="shared" si="360"/>
        <v>101.48571428571429</v>
      </c>
      <c r="P2605" s="10">
        <f t="shared" si="361"/>
        <v>35.520000000000003</v>
      </c>
      <c r="Q2605" t="s">
        <v>8320</v>
      </c>
      <c r="R2605" t="s">
        <v>8356</v>
      </c>
      <c r="S2605" s="8">
        <f t="shared" si="362"/>
        <v>41617.912662037037</v>
      </c>
      <c r="T2605" s="8" t="str">
        <f t="shared" si="363"/>
        <v>Dec</v>
      </c>
      <c r="U2605" s="8" t="str">
        <f t="shared" si="364"/>
        <v>2013</v>
      </c>
      <c r="V2605" s="8">
        <f t="shared" si="365"/>
        <v>41631.912662037037</v>
      </c>
      <c r="W2605" s="8" t="str">
        <f t="shared" si="366"/>
        <v>Dec</v>
      </c>
      <c r="X2605" s="8" t="str">
        <f t="shared" si="367"/>
        <v>2013</v>
      </c>
      <c r="Y2605" s="7">
        <f t="shared" si="368"/>
        <v>14</v>
      </c>
    </row>
    <row r="2606" spans="1:25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6">
        <f t="shared" si="360"/>
        <v>104.21799999999999</v>
      </c>
      <c r="P2606" s="10">
        <f t="shared" si="361"/>
        <v>64.933333333333323</v>
      </c>
      <c r="Q2606" t="s">
        <v>8320</v>
      </c>
      <c r="R2606" t="s">
        <v>8356</v>
      </c>
      <c r="S2606" s="8">
        <f t="shared" si="362"/>
        <v>40998.051192129627</v>
      </c>
      <c r="T2606" s="8" t="str">
        <f t="shared" si="363"/>
        <v>Mar</v>
      </c>
      <c r="U2606" s="8" t="str">
        <f t="shared" si="364"/>
        <v>2012</v>
      </c>
      <c r="V2606" s="8">
        <f t="shared" si="365"/>
        <v>41028.051192129627</v>
      </c>
      <c r="W2606" s="8" t="str">
        <f t="shared" si="366"/>
        <v>Apr</v>
      </c>
      <c r="X2606" s="8" t="str">
        <f t="shared" si="367"/>
        <v>2012</v>
      </c>
      <c r="Y2606" s="7">
        <f t="shared" si="368"/>
        <v>30</v>
      </c>
    </row>
    <row r="2607" spans="1:25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6">
        <f t="shared" si="360"/>
        <v>107.42157000000002</v>
      </c>
      <c r="P2607" s="10">
        <f t="shared" si="361"/>
        <v>60.965703745743475</v>
      </c>
      <c r="Q2607" t="s">
        <v>8320</v>
      </c>
      <c r="R2607" t="s">
        <v>8356</v>
      </c>
      <c r="S2607" s="8">
        <f t="shared" si="362"/>
        <v>42508.541550925926</v>
      </c>
      <c r="T2607" s="8" t="str">
        <f t="shared" si="363"/>
        <v>May</v>
      </c>
      <c r="U2607" s="8" t="str">
        <f t="shared" si="364"/>
        <v>2016</v>
      </c>
      <c r="V2607" s="8">
        <f t="shared" si="365"/>
        <v>42538.541550925926</v>
      </c>
      <c r="W2607" s="8" t="str">
        <f t="shared" si="366"/>
        <v>Jun</v>
      </c>
      <c r="X2607" s="8" t="str">
        <f t="shared" si="367"/>
        <v>2016</v>
      </c>
      <c r="Y2607" s="7">
        <f t="shared" si="368"/>
        <v>30</v>
      </c>
    </row>
    <row r="2608" spans="1:25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6">
        <f t="shared" si="360"/>
        <v>110.05454545454545</v>
      </c>
      <c r="P2608" s="10">
        <f t="shared" si="361"/>
        <v>31.444155844155844</v>
      </c>
      <c r="Q2608" t="s">
        <v>8320</v>
      </c>
      <c r="R2608" t="s">
        <v>8356</v>
      </c>
      <c r="S2608" s="8">
        <f t="shared" si="362"/>
        <v>41726.712754629632</v>
      </c>
      <c r="T2608" s="8" t="str">
        <f t="shared" si="363"/>
        <v>Mar</v>
      </c>
      <c r="U2608" s="8" t="str">
        <f t="shared" si="364"/>
        <v>2014</v>
      </c>
      <c r="V2608" s="8">
        <f t="shared" si="365"/>
        <v>41758.712754629632</v>
      </c>
      <c r="W2608" s="8" t="str">
        <f t="shared" si="366"/>
        <v>Apr</v>
      </c>
      <c r="X2608" s="8" t="str">
        <f t="shared" si="367"/>
        <v>2014</v>
      </c>
      <c r="Y2608" s="7">
        <f t="shared" si="368"/>
        <v>1</v>
      </c>
    </row>
    <row r="2609" spans="1:25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6">
        <f t="shared" si="360"/>
        <v>407.7</v>
      </c>
      <c r="P2609" s="10">
        <f t="shared" si="361"/>
        <v>81.949748743718587</v>
      </c>
      <c r="Q2609" t="s">
        <v>8320</v>
      </c>
      <c r="R2609" t="s">
        <v>8356</v>
      </c>
      <c r="S2609" s="8">
        <f t="shared" si="362"/>
        <v>42184.874675925923</v>
      </c>
      <c r="T2609" s="8" t="str">
        <f t="shared" si="363"/>
        <v>Jun</v>
      </c>
      <c r="U2609" s="8" t="str">
        <f t="shared" si="364"/>
        <v>2015</v>
      </c>
      <c r="V2609" s="8">
        <f t="shared" si="365"/>
        <v>42228.083333333328</v>
      </c>
      <c r="W2609" s="8" t="str">
        <f t="shared" si="366"/>
        <v>Aug</v>
      </c>
      <c r="X2609" s="8" t="str">
        <f t="shared" si="367"/>
        <v>2015</v>
      </c>
      <c r="Y2609" s="7">
        <f t="shared" si="368"/>
        <v>12</v>
      </c>
    </row>
    <row r="2610" spans="1:25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6">
        <f t="shared" si="360"/>
        <v>223.92500000000001</v>
      </c>
      <c r="P2610" s="10">
        <f t="shared" si="361"/>
        <v>58.92763157894737</v>
      </c>
      <c r="Q2610" t="s">
        <v>8320</v>
      </c>
      <c r="R2610" t="s">
        <v>8356</v>
      </c>
      <c r="S2610" s="8">
        <f t="shared" si="362"/>
        <v>42767.801712962959</v>
      </c>
      <c r="T2610" s="8" t="str">
        <f t="shared" si="363"/>
        <v>Feb</v>
      </c>
      <c r="U2610" s="8" t="str">
        <f t="shared" si="364"/>
        <v>2017</v>
      </c>
      <c r="V2610" s="8">
        <f t="shared" si="365"/>
        <v>42809</v>
      </c>
      <c r="W2610" s="8" t="str">
        <f t="shared" si="366"/>
        <v>Mar</v>
      </c>
      <c r="X2610" s="8" t="str">
        <f t="shared" si="367"/>
        <v>2017</v>
      </c>
      <c r="Y2610" s="7">
        <f t="shared" si="368"/>
        <v>10</v>
      </c>
    </row>
    <row r="2611" spans="1:25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6">
        <f t="shared" si="360"/>
        <v>303.80111428571428</v>
      </c>
      <c r="P2611" s="10">
        <f t="shared" si="361"/>
        <v>157.29347633136095</v>
      </c>
      <c r="Q2611" t="s">
        <v>8320</v>
      </c>
      <c r="R2611" t="s">
        <v>8356</v>
      </c>
      <c r="S2611" s="8">
        <f t="shared" si="362"/>
        <v>41075.237858796296</v>
      </c>
      <c r="T2611" s="8" t="str">
        <f t="shared" si="363"/>
        <v>Jun</v>
      </c>
      <c r="U2611" s="8" t="str">
        <f t="shared" si="364"/>
        <v>2012</v>
      </c>
      <c r="V2611" s="8">
        <f t="shared" si="365"/>
        <v>41105.237858796296</v>
      </c>
      <c r="W2611" s="8" t="str">
        <f t="shared" si="366"/>
        <v>Jul</v>
      </c>
      <c r="X2611" s="8" t="str">
        <f t="shared" si="367"/>
        <v>2012</v>
      </c>
      <c r="Y2611" s="7">
        <f t="shared" si="368"/>
        <v>30</v>
      </c>
    </row>
    <row r="2612" spans="1:25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6">
        <f t="shared" si="360"/>
        <v>141.3251043268175</v>
      </c>
      <c r="P2612" s="10">
        <f t="shared" si="361"/>
        <v>55.758509532062391</v>
      </c>
      <c r="Q2612" t="s">
        <v>8320</v>
      </c>
      <c r="R2612" t="s">
        <v>8356</v>
      </c>
      <c r="S2612" s="8">
        <f t="shared" si="362"/>
        <v>42564.881076388891</v>
      </c>
      <c r="T2612" s="8" t="str">
        <f t="shared" si="363"/>
        <v>Jul</v>
      </c>
      <c r="U2612" s="8" t="str">
        <f t="shared" si="364"/>
        <v>2016</v>
      </c>
      <c r="V2612" s="8">
        <f t="shared" si="365"/>
        <v>42604.290972222225</v>
      </c>
      <c r="W2612" s="8" t="str">
        <f t="shared" si="366"/>
        <v>Aug</v>
      </c>
      <c r="X2612" s="8" t="str">
        <f t="shared" si="367"/>
        <v>2016</v>
      </c>
      <c r="Y2612" s="7">
        <f t="shared" si="368"/>
        <v>8</v>
      </c>
    </row>
    <row r="2613" spans="1:25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6">
        <f t="shared" si="360"/>
        <v>2790.6363636363635</v>
      </c>
      <c r="P2613" s="10">
        <f t="shared" si="361"/>
        <v>83.802893802893806</v>
      </c>
      <c r="Q2613" t="s">
        <v>8320</v>
      </c>
      <c r="R2613" t="s">
        <v>8356</v>
      </c>
      <c r="S2613" s="8">
        <f t="shared" si="362"/>
        <v>42704.335810185185</v>
      </c>
      <c r="T2613" s="8" t="str">
        <f t="shared" si="363"/>
        <v>Nov</v>
      </c>
      <c r="U2613" s="8" t="str">
        <f t="shared" si="364"/>
        <v>2016</v>
      </c>
      <c r="V2613" s="8">
        <f t="shared" si="365"/>
        <v>42737.957638888889</v>
      </c>
      <c r="W2613" s="8" t="str">
        <f t="shared" si="366"/>
        <v>Jan</v>
      </c>
      <c r="X2613" s="8" t="str">
        <f t="shared" si="367"/>
        <v>2017</v>
      </c>
      <c r="Y2613" s="7">
        <f t="shared" si="368"/>
        <v>2</v>
      </c>
    </row>
    <row r="2614" spans="1:25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6">
        <f t="shared" si="360"/>
        <v>171.76130000000001</v>
      </c>
      <c r="P2614" s="10">
        <f t="shared" si="361"/>
        <v>58.422210884353746</v>
      </c>
      <c r="Q2614" t="s">
        <v>8320</v>
      </c>
      <c r="R2614" t="s">
        <v>8356</v>
      </c>
      <c r="S2614" s="8">
        <f t="shared" si="362"/>
        <v>41982.143171296295</v>
      </c>
      <c r="T2614" s="8" t="str">
        <f t="shared" si="363"/>
        <v>Dec</v>
      </c>
      <c r="U2614" s="8" t="str">
        <f t="shared" si="364"/>
        <v>2014</v>
      </c>
      <c r="V2614" s="8">
        <f t="shared" si="365"/>
        <v>42013.143171296295</v>
      </c>
      <c r="W2614" s="8" t="str">
        <f t="shared" si="366"/>
        <v>Jan</v>
      </c>
      <c r="X2614" s="8" t="str">
        <f t="shared" si="367"/>
        <v>2015</v>
      </c>
      <c r="Y2614" s="7">
        <f t="shared" si="368"/>
        <v>31</v>
      </c>
    </row>
    <row r="2615" spans="1:25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6">
        <f t="shared" si="360"/>
        <v>101.01333333333334</v>
      </c>
      <c r="P2615" s="10">
        <f t="shared" si="361"/>
        <v>270.57142857142856</v>
      </c>
      <c r="Q2615" t="s">
        <v>8320</v>
      </c>
      <c r="R2615" t="s">
        <v>8356</v>
      </c>
      <c r="S2615" s="8">
        <f t="shared" si="362"/>
        <v>41143.81821759259</v>
      </c>
      <c r="T2615" s="8" t="str">
        <f t="shared" si="363"/>
        <v>Aug</v>
      </c>
      <c r="U2615" s="8" t="str">
        <f t="shared" si="364"/>
        <v>2012</v>
      </c>
      <c r="V2615" s="8">
        <f t="shared" si="365"/>
        <v>41173.81821759259</v>
      </c>
      <c r="W2615" s="8" t="str">
        <f t="shared" si="366"/>
        <v>Sep</v>
      </c>
      <c r="X2615" s="8" t="str">
        <f t="shared" si="367"/>
        <v>2012</v>
      </c>
      <c r="Y2615" s="7">
        <f t="shared" si="368"/>
        <v>30</v>
      </c>
    </row>
    <row r="2616" spans="1:25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6">
        <f t="shared" si="360"/>
        <v>102</v>
      </c>
      <c r="P2616" s="10">
        <f t="shared" si="361"/>
        <v>107.1</v>
      </c>
      <c r="Q2616" t="s">
        <v>8320</v>
      </c>
      <c r="R2616" t="s">
        <v>8356</v>
      </c>
      <c r="S2616" s="8">
        <f t="shared" si="362"/>
        <v>41730.708472222221</v>
      </c>
      <c r="T2616" s="8" t="str">
        <f t="shared" si="363"/>
        <v>Apr</v>
      </c>
      <c r="U2616" s="8" t="str">
        <f t="shared" si="364"/>
        <v>2014</v>
      </c>
      <c r="V2616" s="8">
        <f t="shared" si="365"/>
        <v>41759.208333333336</v>
      </c>
      <c r="W2616" s="8" t="str">
        <f t="shared" si="366"/>
        <v>Apr</v>
      </c>
      <c r="X2616" s="8" t="str">
        <f t="shared" si="367"/>
        <v>2014</v>
      </c>
      <c r="Y2616" s="7">
        <f t="shared" si="368"/>
        <v>28</v>
      </c>
    </row>
    <row r="2617" spans="1:25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6">
        <f t="shared" si="360"/>
        <v>169.76511744127936</v>
      </c>
      <c r="P2617" s="10">
        <f t="shared" si="361"/>
        <v>47.180555555555557</v>
      </c>
      <c r="Q2617" t="s">
        <v>8320</v>
      </c>
      <c r="R2617" t="s">
        <v>8356</v>
      </c>
      <c r="S2617" s="8">
        <f t="shared" si="362"/>
        <v>42453.49726851852</v>
      </c>
      <c r="T2617" s="8" t="str">
        <f t="shared" si="363"/>
        <v>Mar</v>
      </c>
      <c r="U2617" s="8" t="str">
        <f t="shared" si="364"/>
        <v>2016</v>
      </c>
      <c r="V2617" s="8">
        <f t="shared" si="365"/>
        <v>42490.5</v>
      </c>
      <c r="W2617" s="8" t="str">
        <f t="shared" si="366"/>
        <v>Apr</v>
      </c>
      <c r="X2617" s="8" t="str">
        <f t="shared" si="367"/>
        <v>2016</v>
      </c>
      <c r="Y2617" s="7">
        <f t="shared" si="368"/>
        <v>6</v>
      </c>
    </row>
    <row r="2618" spans="1:25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6">
        <f t="shared" si="360"/>
        <v>114.53400000000001</v>
      </c>
      <c r="P2618" s="10">
        <f t="shared" si="361"/>
        <v>120.30882352941177</v>
      </c>
      <c r="Q2618" t="s">
        <v>8320</v>
      </c>
      <c r="R2618" t="s">
        <v>8356</v>
      </c>
      <c r="S2618" s="8">
        <f t="shared" si="362"/>
        <v>42211.99454861111</v>
      </c>
      <c r="T2618" s="8" t="str">
        <f t="shared" si="363"/>
        <v>Jul</v>
      </c>
      <c r="U2618" s="8" t="str">
        <f t="shared" si="364"/>
        <v>2015</v>
      </c>
      <c r="V2618" s="8">
        <f t="shared" si="365"/>
        <v>42241.99454861111</v>
      </c>
      <c r="W2618" s="8" t="str">
        <f t="shared" si="366"/>
        <v>Aug</v>
      </c>
      <c r="X2618" s="8" t="str">
        <f t="shared" si="367"/>
        <v>2015</v>
      </c>
      <c r="Y2618" s="7">
        <f t="shared" si="368"/>
        <v>30</v>
      </c>
    </row>
    <row r="2619" spans="1:25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6">
        <f t="shared" si="360"/>
        <v>877.6</v>
      </c>
      <c r="P2619" s="10">
        <f t="shared" si="361"/>
        <v>27.59748427672956</v>
      </c>
      <c r="Q2619" t="s">
        <v>8320</v>
      </c>
      <c r="R2619" t="s">
        <v>8356</v>
      </c>
      <c r="S2619" s="8">
        <f t="shared" si="362"/>
        <v>41902.874432870369</v>
      </c>
      <c r="T2619" s="8" t="str">
        <f t="shared" si="363"/>
        <v>Sep</v>
      </c>
      <c r="U2619" s="8" t="str">
        <f t="shared" si="364"/>
        <v>2014</v>
      </c>
      <c r="V2619" s="8">
        <f t="shared" si="365"/>
        <v>41932.874432870369</v>
      </c>
      <c r="W2619" s="8" t="str">
        <f t="shared" si="366"/>
        <v>Oct</v>
      </c>
      <c r="X2619" s="8" t="str">
        <f t="shared" si="367"/>
        <v>2014</v>
      </c>
      <c r="Y2619" s="7">
        <f t="shared" si="368"/>
        <v>30</v>
      </c>
    </row>
    <row r="2620" spans="1:25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6">
        <f t="shared" si="360"/>
        <v>105.38666666666667</v>
      </c>
      <c r="P2620" s="10">
        <f t="shared" si="361"/>
        <v>205.2987012987013</v>
      </c>
      <c r="Q2620" t="s">
        <v>8320</v>
      </c>
      <c r="R2620" t="s">
        <v>8356</v>
      </c>
      <c r="S2620" s="8">
        <f t="shared" si="362"/>
        <v>42279.792372685188</v>
      </c>
      <c r="T2620" s="8" t="str">
        <f t="shared" si="363"/>
        <v>Oct</v>
      </c>
      <c r="U2620" s="8" t="str">
        <f t="shared" si="364"/>
        <v>2015</v>
      </c>
      <c r="V2620" s="8">
        <f t="shared" si="365"/>
        <v>42339.834039351852</v>
      </c>
      <c r="W2620" s="8" t="str">
        <f t="shared" si="366"/>
        <v>Dec</v>
      </c>
      <c r="X2620" s="8" t="str">
        <f t="shared" si="367"/>
        <v>2015</v>
      </c>
      <c r="Y2620" s="7">
        <f t="shared" si="368"/>
        <v>29</v>
      </c>
    </row>
    <row r="2621" spans="1:25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6">
        <f t="shared" si="360"/>
        <v>188.39999999999998</v>
      </c>
      <c r="P2621" s="10">
        <f t="shared" si="361"/>
        <v>35.547169811320757</v>
      </c>
      <c r="Q2621" t="s">
        <v>8320</v>
      </c>
      <c r="R2621" t="s">
        <v>8356</v>
      </c>
      <c r="S2621" s="8">
        <f t="shared" si="362"/>
        <v>42273.884305555555</v>
      </c>
      <c r="T2621" s="8" t="str">
        <f t="shared" si="363"/>
        <v>Sep</v>
      </c>
      <c r="U2621" s="8" t="str">
        <f t="shared" si="364"/>
        <v>2015</v>
      </c>
      <c r="V2621" s="8">
        <f t="shared" si="365"/>
        <v>42300.458333333328</v>
      </c>
      <c r="W2621" s="8" t="str">
        <f t="shared" si="366"/>
        <v>Oct</v>
      </c>
      <c r="X2621" s="8" t="str">
        <f t="shared" si="367"/>
        <v>2015</v>
      </c>
      <c r="Y2621" s="7">
        <f t="shared" si="368"/>
        <v>26</v>
      </c>
    </row>
    <row r="2622" spans="1:25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6">
        <f t="shared" si="360"/>
        <v>143.65230769230772</v>
      </c>
      <c r="P2622" s="10">
        <f t="shared" si="361"/>
        <v>74.639488409272587</v>
      </c>
      <c r="Q2622" t="s">
        <v>8320</v>
      </c>
      <c r="R2622" t="s">
        <v>8356</v>
      </c>
      <c r="S2622" s="8">
        <f t="shared" si="362"/>
        <v>42251.16715277778</v>
      </c>
      <c r="T2622" s="8" t="str">
        <f t="shared" si="363"/>
        <v>Sep</v>
      </c>
      <c r="U2622" s="8" t="str">
        <f t="shared" si="364"/>
        <v>2015</v>
      </c>
      <c r="V2622" s="8">
        <f t="shared" si="365"/>
        <v>42288.041666666672</v>
      </c>
      <c r="W2622" s="8" t="str">
        <f t="shared" si="366"/>
        <v>Oct</v>
      </c>
      <c r="X2622" s="8" t="str">
        <f t="shared" si="367"/>
        <v>2015</v>
      </c>
      <c r="Y2622" s="7">
        <f t="shared" si="368"/>
        <v>5</v>
      </c>
    </row>
    <row r="2623" spans="1:25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6">
        <f t="shared" si="360"/>
        <v>145.88</v>
      </c>
      <c r="P2623" s="10">
        <f t="shared" si="361"/>
        <v>47.058064516129029</v>
      </c>
      <c r="Q2623" t="s">
        <v>8320</v>
      </c>
      <c r="R2623" t="s">
        <v>8356</v>
      </c>
      <c r="S2623" s="8">
        <f t="shared" si="362"/>
        <v>42115.74754629629</v>
      </c>
      <c r="T2623" s="8" t="str">
        <f t="shared" si="363"/>
        <v>Apr</v>
      </c>
      <c r="U2623" s="8" t="str">
        <f t="shared" si="364"/>
        <v>2015</v>
      </c>
      <c r="V2623" s="8">
        <f t="shared" si="365"/>
        <v>42145.74754629629</v>
      </c>
      <c r="W2623" s="8" t="str">
        <f t="shared" si="366"/>
        <v>May</v>
      </c>
      <c r="X2623" s="8" t="str">
        <f t="shared" si="367"/>
        <v>2015</v>
      </c>
      <c r="Y2623" s="7">
        <f t="shared" si="368"/>
        <v>30</v>
      </c>
    </row>
    <row r="2624" spans="1:25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6">
        <f t="shared" si="360"/>
        <v>131.184</v>
      </c>
      <c r="P2624" s="10">
        <f t="shared" si="361"/>
        <v>26.591351351351353</v>
      </c>
      <c r="Q2624" t="s">
        <v>8320</v>
      </c>
      <c r="R2624" t="s">
        <v>8356</v>
      </c>
      <c r="S2624" s="8">
        <f t="shared" si="362"/>
        <v>42689.74324074074</v>
      </c>
      <c r="T2624" s="8" t="str">
        <f t="shared" si="363"/>
        <v>Nov</v>
      </c>
      <c r="U2624" s="8" t="str">
        <f t="shared" si="364"/>
        <v>2016</v>
      </c>
      <c r="V2624" s="8">
        <f t="shared" si="365"/>
        <v>42734.74324074074</v>
      </c>
      <c r="W2624" s="8" t="str">
        <f t="shared" si="366"/>
        <v>Dec</v>
      </c>
      <c r="X2624" s="8" t="str">
        <f t="shared" si="367"/>
        <v>2016</v>
      </c>
      <c r="Y2624" s="7">
        <f t="shared" si="368"/>
        <v>14</v>
      </c>
    </row>
    <row r="2625" spans="1:25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6">
        <f t="shared" si="360"/>
        <v>113.99999999999999</v>
      </c>
      <c r="P2625" s="10">
        <f t="shared" si="361"/>
        <v>36.774193548387096</v>
      </c>
      <c r="Q2625" t="s">
        <v>8320</v>
      </c>
      <c r="R2625" t="s">
        <v>8356</v>
      </c>
      <c r="S2625" s="8">
        <f t="shared" si="362"/>
        <v>42692.256550925929</v>
      </c>
      <c r="T2625" s="8" t="str">
        <f t="shared" si="363"/>
        <v>Nov</v>
      </c>
      <c r="U2625" s="8" t="str">
        <f t="shared" si="364"/>
        <v>2016</v>
      </c>
      <c r="V2625" s="8">
        <f t="shared" si="365"/>
        <v>42706.256550925929</v>
      </c>
      <c r="W2625" s="8" t="str">
        <f t="shared" si="366"/>
        <v>Dec</v>
      </c>
      <c r="X2625" s="8" t="str">
        <f t="shared" si="367"/>
        <v>2016</v>
      </c>
      <c r="Y2625" s="7">
        <f t="shared" si="368"/>
        <v>14</v>
      </c>
    </row>
    <row r="2626" spans="1:25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6">
        <f t="shared" si="360"/>
        <v>1379.4206249999997</v>
      </c>
      <c r="P2626" s="10">
        <f t="shared" si="361"/>
        <v>31.820544982698959</v>
      </c>
      <c r="Q2626" t="s">
        <v>8320</v>
      </c>
      <c r="R2626" t="s">
        <v>8356</v>
      </c>
      <c r="S2626" s="8">
        <f t="shared" si="362"/>
        <v>41144.42155092593</v>
      </c>
      <c r="T2626" s="8" t="str">
        <f t="shared" si="363"/>
        <v>Aug</v>
      </c>
      <c r="U2626" s="8" t="str">
        <f t="shared" si="364"/>
        <v>2012</v>
      </c>
      <c r="V2626" s="8">
        <f t="shared" si="365"/>
        <v>41165.42155092593</v>
      </c>
      <c r="W2626" s="8" t="str">
        <f t="shared" si="366"/>
        <v>Sep</v>
      </c>
      <c r="X2626" s="8" t="str">
        <f t="shared" si="367"/>
        <v>2012</v>
      </c>
      <c r="Y2626" s="7">
        <f t="shared" si="368"/>
        <v>21</v>
      </c>
    </row>
    <row r="2627" spans="1:25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6">
        <f t="shared" ref="O2627:O2690" si="369">E2627/D2627*100</f>
        <v>956</v>
      </c>
      <c r="P2627" s="10">
        <f t="shared" ref="P2627:P2690" si="370">IFERROR(E2627/L2627,0)</f>
        <v>27.576923076923077</v>
      </c>
      <c r="Q2627" t="s">
        <v>8320</v>
      </c>
      <c r="R2627" t="s">
        <v>8356</v>
      </c>
      <c r="S2627" s="8">
        <f t="shared" ref="S2627:S2690" si="371">(((J2627/60)/60)/24)+DATE(1970,1,1)</f>
        <v>42658.810277777782</v>
      </c>
      <c r="T2627" s="8" t="str">
        <f t="shared" ref="T2627:T2690" si="372">TEXT(S2627,"MMM")</f>
        <v>Oct</v>
      </c>
      <c r="U2627" s="8" t="str">
        <f t="shared" ref="U2627:U2690" si="373">TEXT(S2627,"YYYY")</f>
        <v>2016</v>
      </c>
      <c r="V2627" s="8">
        <f t="shared" ref="V2627:V2690" si="374">(((I2627/60)/60)/24)+DATE(1970,1,1)</f>
        <v>42683.851944444439</v>
      </c>
      <c r="W2627" s="8" t="str">
        <f t="shared" ref="W2627:W2690" si="375">TEXT(V2627,"MMM")</f>
        <v>Nov</v>
      </c>
      <c r="X2627" s="8" t="str">
        <f t="shared" ref="X2627:X2690" si="376">TEXT(V2627,"YYYY")</f>
        <v>2016</v>
      </c>
      <c r="Y2627" s="7">
        <f t="shared" ref="Y2627:Y2690" si="377">DAY(V2627-S2627)</f>
        <v>25</v>
      </c>
    </row>
    <row r="2628" spans="1:25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6">
        <f t="shared" si="369"/>
        <v>112.00000000000001</v>
      </c>
      <c r="P2628" s="10">
        <f t="shared" si="370"/>
        <v>56</v>
      </c>
      <c r="Q2628" t="s">
        <v>8320</v>
      </c>
      <c r="R2628" t="s">
        <v>8356</v>
      </c>
      <c r="S2628" s="8">
        <f t="shared" si="371"/>
        <v>42128.628113425926</v>
      </c>
      <c r="T2628" s="8" t="str">
        <f t="shared" si="372"/>
        <v>May</v>
      </c>
      <c r="U2628" s="8" t="str">
        <f t="shared" si="373"/>
        <v>2015</v>
      </c>
      <c r="V2628" s="8">
        <f t="shared" si="374"/>
        <v>42158.628113425926</v>
      </c>
      <c r="W2628" s="8" t="str">
        <f t="shared" si="375"/>
        <v>Jun</v>
      </c>
      <c r="X2628" s="8" t="str">
        <f t="shared" si="376"/>
        <v>2015</v>
      </c>
      <c r="Y2628" s="7">
        <f t="shared" si="377"/>
        <v>30</v>
      </c>
    </row>
    <row r="2629" spans="1:25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6">
        <f t="shared" si="369"/>
        <v>646.66666666666663</v>
      </c>
      <c r="P2629" s="10">
        <f t="shared" si="370"/>
        <v>21.555555555555557</v>
      </c>
      <c r="Q2629" t="s">
        <v>8320</v>
      </c>
      <c r="R2629" t="s">
        <v>8356</v>
      </c>
      <c r="S2629" s="8">
        <f t="shared" si="371"/>
        <v>42304.829409722224</v>
      </c>
      <c r="T2629" s="8" t="str">
        <f t="shared" si="372"/>
        <v>Oct</v>
      </c>
      <c r="U2629" s="8" t="str">
        <f t="shared" si="373"/>
        <v>2015</v>
      </c>
      <c r="V2629" s="8">
        <f t="shared" si="374"/>
        <v>42334.871076388896</v>
      </c>
      <c r="W2629" s="8" t="str">
        <f t="shared" si="375"/>
        <v>Nov</v>
      </c>
      <c r="X2629" s="8" t="str">
        <f t="shared" si="376"/>
        <v>2015</v>
      </c>
      <c r="Y2629" s="7">
        <f t="shared" si="377"/>
        <v>30</v>
      </c>
    </row>
    <row r="2630" spans="1:25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6">
        <f t="shared" si="369"/>
        <v>110.36948748510132</v>
      </c>
      <c r="P2630" s="10">
        <f t="shared" si="370"/>
        <v>44.095238095238095</v>
      </c>
      <c r="Q2630" t="s">
        <v>8320</v>
      </c>
      <c r="R2630" t="s">
        <v>8356</v>
      </c>
      <c r="S2630" s="8">
        <f t="shared" si="371"/>
        <v>41953.966053240743</v>
      </c>
      <c r="T2630" s="8" t="str">
        <f t="shared" si="372"/>
        <v>Nov</v>
      </c>
      <c r="U2630" s="8" t="str">
        <f t="shared" si="373"/>
        <v>2014</v>
      </c>
      <c r="V2630" s="8">
        <f t="shared" si="374"/>
        <v>41973.966053240743</v>
      </c>
      <c r="W2630" s="8" t="str">
        <f t="shared" si="375"/>
        <v>Nov</v>
      </c>
      <c r="X2630" s="8" t="str">
        <f t="shared" si="376"/>
        <v>2014</v>
      </c>
      <c r="Y2630" s="7">
        <f t="shared" si="377"/>
        <v>20</v>
      </c>
    </row>
    <row r="2631" spans="1:25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6">
        <f t="shared" si="369"/>
        <v>127.74000000000001</v>
      </c>
      <c r="P2631" s="10">
        <f t="shared" si="370"/>
        <v>63.87</v>
      </c>
      <c r="Q2631" t="s">
        <v>8320</v>
      </c>
      <c r="R2631" t="s">
        <v>8356</v>
      </c>
      <c r="S2631" s="8">
        <f t="shared" si="371"/>
        <v>42108.538449074069</v>
      </c>
      <c r="T2631" s="8" t="str">
        <f t="shared" si="372"/>
        <v>Apr</v>
      </c>
      <c r="U2631" s="8" t="str">
        <f t="shared" si="373"/>
        <v>2015</v>
      </c>
      <c r="V2631" s="8">
        <f t="shared" si="374"/>
        <v>42138.538449074069</v>
      </c>
      <c r="W2631" s="8" t="str">
        <f t="shared" si="375"/>
        <v>May</v>
      </c>
      <c r="X2631" s="8" t="str">
        <f t="shared" si="376"/>
        <v>2015</v>
      </c>
      <c r="Y2631" s="7">
        <f t="shared" si="377"/>
        <v>30</v>
      </c>
    </row>
    <row r="2632" spans="1:25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6">
        <f t="shared" si="369"/>
        <v>157.9</v>
      </c>
      <c r="P2632" s="10">
        <f t="shared" si="370"/>
        <v>38.987654320987652</v>
      </c>
      <c r="Q2632" t="s">
        <v>8320</v>
      </c>
      <c r="R2632" t="s">
        <v>8356</v>
      </c>
      <c r="S2632" s="8">
        <f t="shared" si="371"/>
        <v>42524.105462962965</v>
      </c>
      <c r="T2632" s="8" t="str">
        <f t="shared" si="372"/>
        <v>Jun</v>
      </c>
      <c r="U2632" s="8" t="str">
        <f t="shared" si="373"/>
        <v>2016</v>
      </c>
      <c r="V2632" s="8">
        <f t="shared" si="374"/>
        <v>42551.416666666672</v>
      </c>
      <c r="W2632" s="8" t="str">
        <f t="shared" si="375"/>
        <v>Jun</v>
      </c>
      <c r="X2632" s="8" t="str">
        <f t="shared" si="376"/>
        <v>2016</v>
      </c>
      <c r="Y2632" s="7">
        <f t="shared" si="377"/>
        <v>27</v>
      </c>
    </row>
    <row r="2633" spans="1:25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6">
        <f t="shared" si="369"/>
        <v>114.66525000000001</v>
      </c>
      <c r="P2633" s="10">
        <f t="shared" si="370"/>
        <v>80.185489510489504</v>
      </c>
      <c r="Q2633" t="s">
        <v>8320</v>
      </c>
      <c r="R2633" t="s">
        <v>8356</v>
      </c>
      <c r="S2633" s="8">
        <f t="shared" si="371"/>
        <v>42218.169293981482</v>
      </c>
      <c r="T2633" s="8" t="str">
        <f t="shared" si="372"/>
        <v>Aug</v>
      </c>
      <c r="U2633" s="8" t="str">
        <f t="shared" si="373"/>
        <v>2015</v>
      </c>
      <c r="V2633" s="8">
        <f t="shared" si="374"/>
        <v>42246.169293981482</v>
      </c>
      <c r="W2633" s="8" t="str">
        <f t="shared" si="375"/>
        <v>Aug</v>
      </c>
      <c r="X2633" s="8" t="str">
        <f t="shared" si="376"/>
        <v>2015</v>
      </c>
      <c r="Y2633" s="7">
        <f t="shared" si="377"/>
        <v>28</v>
      </c>
    </row>
    <row r="2634" spans="1:25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6">
        <f t="shared" si="369"/>
        <v>137.00934579439252</v>
      </c>
      <c r="P2634" s="10">
        <f t="shared" si="370"/>
        <v>34.904761904761905</v>
      </c>
      <c r="Q2634" t="s">
        <v>8320</v>
      </c>
      <c r="R2634" t="s">
        <v>8356</v>
      </c>
      <c r="S2634" s="8">
        <f t="shared" si="371"/>
        <v>42494.061793981484</v>
      </c>
      <c r="T2634" s="8" t="str">
        <f t="shared" si="372"/>
        <v>May</v>
      </c>
      <c r="U2634" s="8" t="str">
        <f t="shared" si="373"/>
        <v>2016</v>
      </c>
      <c r="V2634" s="8">
        <f t="shared" si="374"/>
        <v>42519.061793981484</v>
      </c>
      <c r="W2634" s="8" t="str">
        <f t="shared" si="375"/>
        <v>May</v>
      </c>
      <c r="X2634" s="8" t="str">
        <f t="shared" si="376"/>
        <v>2016</v>
      </c>
      <c r="Y2634" s="7">
        <f t="shared" si="377"/>
        <v>25</v>
      </c>
    </row>
    <row r="2635" spans="1:25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6">
        <f t="shared" si="369"/>
        <v>354.62</v>
      </c>
      <c r="P2635" s="10">
        <f t="shared" si="370"/>
        <v>89.100502512562812</v>
      </c>
      <c r="Q2635" t="s">
        <v>8320</v>
      </c>
      <c r="R2635" t="s">
        <v>8356</v>
      </c>
      <c r="S2635" s="8">
        <f t="shared" si="371"/>
        <v>41667.823287037041</v>
      </c>
      <c r="T2635" s="8" t="str">
        <f t="shared" si="372"/>
        <v>Jan</v>
      </c>
      <c r="U2635" s="8" t="str">
        <f t="shared" si="373"/>
        <v>2014</v>
      </c>
      <c r="V2635" s="8">
        <f t="shared" si="374"/>
        <v>41697.958333333336</v>
      </c>
      <c r="W2635" s="8" t="str">
        <f t="shared" si="375"/>
        <v>Feb</v>
      </c>
      <c r="X2635" s="8" t="str">
        <f t="shared" si="376"/>
        <v>2014</v>
      </c>
      <c r="Y2635" s="7">
        <f t="shared" si="377"/>
        <v>30</v>
      </c>
    </row>
    <row r="2636" spans="1:25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6">
        <f t="shared" si="369"/>
        <v>106.02150537634409</v>
      </c>
      <c r="P2636" s="10">
        <f t="shared" si="370"/>
        <v>39.44</v>
      </c>
      <c r="Q2636" t="s">
        <v>8320</v>
      </c>
      <c r="R2636" t="s">
        <v>8356</v>
      </c>
      <c r="S2636" s="8">
        <f t="shared" si="371"/>
        <v>42612.656493055561</v>
      </c>
      <c r="T2636" s="8" t="str">
        <f t="shared" si="372"/>
        <v>Aug</v>
      </c>
      <c r="U2636" s="8" t="str">
        <f t="shared" si="373"/>
        <v>2016</v>
      </c>
      <c r="V2636" s="8">
        <f t="shared" si="374"/>
        <v>42642.656493055561</v>
      </c>
      <c r="W2636" s="8" t="str">
        <f t="shared" si="375"/>
        <v>Sep</v>
      </c>
      <c r="X2636" s="8" t="str">
        <f t="shared" si="376"/>
        <v>2016</v>
      </c>
      <c r="Y2636" s="7">
        <f t="shared" si="377"/>
        <v>30</v>
      </c>
    </row>
    <row r="2637" spans="1:25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6">
        <f t="shared" si="369"/>
        <v>100</v>
      </c>
      <c r="P2637" s="10">
        <f t="shared" si="370"/>
        <v>136.9047619047619</v>
      </c>
      <c r="Q2637" t="s">
        <v>8320</v>
      </c>
      <c r="R2637" t="s">
        <v>8356</v>
      </c>
      <c r="S2637" s="8">
        <f t="shared" si="371"/>
        <v>42037.950937500005</v>
      </c>
      <c r="T2637" s="8" t="str">
        <f t="shared" si="372"/>
        <v>Feb</v>
      </c>
      <c r="U2637" s="8" t="str">
        <f t="shared" si="373"/>
        <v>2015</v>
      </c>
      <c r="V2637" s="8">
        <f t="shared" si="374"/>
        <v>42072.909270833334</v>
      </c>
      <c r="W2637" s="8" t="str">
        <f t="shared" si="375"/>
        <v>Mar</v>
      </c>
      <c r="X2637" s="8" t="str">
        <f t="shared" si="376"/>
        <v>2015</v>
      </c>
      <c r="Y2637" s="7">
        <f t="shared" si="377"/>
        <v>3</v>
      </c>
    </row>
    <row r="2638" spans="1:25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6">
        <f t="shared" si="369"/>
        <v>187.3</v>
      </c>
      <c r="P2638" s="10">
        <f t="shared" si="370"/>
        <v>37.46</v>
      </c>
      <c r="Q2638" t="s">
        <v>8320</v>
      </c>
      <c r="R2638" t="s">
        <v>8356</v>
      </c>
      <c r="S2638" s="8">
        <f t="shared" si="371"/>
        <v>42636.614745370374</v>
      </c>
      <c r="T2638" s="8" t="str">
        <f t="shared" si="372"/>
        <v>Sep</v>
      </c>
      <c r="U2638" s="8" t="str">
        <f t="shared" si="373"/>
        <v>2016</v>
      </c>
      <c r="V2638" s="8">
        <f t="shared" si="374"/>
        <v>42659.041666666672</v>
      </c>
      <c r="W2638" s="8" t="str">
        <f t="shared" si="375"/>
        <v>Oct</v>
      </c>
      <c r="X2638" s="8" t="str">
        <f t="shared" si="376"/>
        <v>2016</v>
      </c>
      <c r="Y2638" s="7">
        <f t="shared" si="377"/>
        <v>22</v>
      </c>
    </row>
    <row r="2639" spans="1:25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6">
        <f t="shared" si="369"/>
        <v>166.2</v>
      </c>
      <c r="P2639" s="10">
        <f t="shared" si="370"/>
        <v>31.96153846153846</v>
      </c>
      <c r="Q2639" t="s">
        <v>8320</v>
      </c>
      <c r="R2639" t="s">
        <v>8356</v>
      </c>
      <c r="S2639" s="8">
        <f t="shared" si="371"/>
        <v>42639.549479166672</v>
      </c>
      <c r="T2639" s="8" t="str">
        <f t="shared" si="372"/>
        <v>Sep</v>
      </c>
      <c r="U2639" s="8" t="str">
        <f t="shared" si="373"/>
        <v>2016</v>
      </c>
      <c r="V2639" s="8">
        <f t="shared" si="374"/>
        <v>42655.549479166672</v>
      </c>
      <c r="W2639" s="8" t="str">
        <f t="shared" si="375"/>
        <v>Oct</v>
      </c>
      <c r="X2639" s="8" t="str">
        <f t="shared" si="376"/>
        <v>2016</v>
      </c>
      <c r="Y2639" s="7">
        <f t="shared" si="377"/>
        <v>16</v>
      </c>
    </row>
    <row r="2640" spans="1:25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6">
        <f t="shared" si="369"/>
        <v>101.72910662824208</v>
      </c>
      <c r="P2640" s="10">
        <f t="shared" si="370"/>
        <v>25.214285714285715</v>
      </c>
      <c r="Q2640" t="s">
        <v>8320</v>
      </c>
      <c r="R2640" t="s">
        <v>8356</v>
      </c>
      <c r="S2640" s="8">
        <f t="shared" si="371"/>
        <v>41989.913136574076</v>
      </c>
      <c r="T2640" s="8" t="str">
        <f t="shared" si="372"/>
        <v>Dec</v>
      </c>
      <c r="U2640" s="8" t="str">
        <f t="shared" si="373"/>
        <v>2014</v>
      </c>
      <c r="V2640" s="8">
        <f t="shared" si="374"/>
        <v>42019.913136574076</v>
      </c>
      <c r="W2640" s="8" t="str">
        <f t="shared" si="375"/>
        <v>Jan</v>
      </c>
      <c r="X2640" s="8" t="str">
        <f t="shared" si="376"/>
        <v>2015</v>
      </c>
      <c r="Y2640" s="7">
        <f t="shared" si="377"/>
        <v>30</v>
      </c>
    </row>
    <row r="2641" spans="1:25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6">
        <f t="shared" si="369"/>
        <v>164</v>
      </c>
      <c r="P2641" s="10">
        <f t="shared" si="370"/>
        <v>10.040816326530612</v>
      </c>
      <c r="Q2641" t="s">
        <v>8320</v>
      </c>
      <c r="R2641" t="s">
        <v>8356</v>
      </c>
      <c r="S2641" s="8">
        <f t="shared" si="371"/>
        <v>42024.86513888889</v>
      </c>
      <c r="T2641" s="8" t="str">
        <f t="shared" si="372"/>
        <v>Jan</v>
      </c>
      <c r="U2641" s="8" t="str">
        <f t="shared" si="373"/>
        <v>2015</v>
      </c>
      <c r="V2641" s="8">
        <f t="shared" si="374"/>
        <v>42054.86513888889</v>
      </c>
      <c r="W2641" s="8" t="str">
        <f t="shared" si="375"/>
        <v>Feb</v>
      </c>
      <c r="X2641" s="8" t="str">
        <f t="shared" si="376"/>
        <v>2015</v>
      </c>
      <c r="Y2641" s="7">
        <f t="shared" si="377"/>
        <v>30</v>
      </c>
    </row>
    <row r="2642" spans="1:25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6">
        <f t="shared" si="369"/>
        <v>105.66666666666666</v>
      </c>
      <c r="P2642" s="10">
        <f t="shared" si="370"/>
        <v>45.94202898550725</v>
      </c>
      <c r="Q2642" t="s">
        <v>8320</v>
      </c>
      <c r="R2642" t="s">
        <v>8356</v>
      </c>
      <c r="S2642" s="8">
        <f t="shared" si="371"/>
        <v>42103.160578703704</v>
      </c>
      <c r="T2642" s="8" t="str">
        <f t="shared" si="372"/>
        <v>Apr</v>
      </c>
      <c r="U2642" s="8" t="str">
        <f t="shared" si="373"/>
        <v>2015</v>
      </c>
      <c r="V2642" s="8">
        <f t="shared" si="374"/>
        <v>42163.160578703704</v>
      </c>
      <c r="W2642" s="8" t="str">
        <f t="shared" si="375"/>
        <v>Jun</v>
      </c>
      <c r="X2642" s="8" t="str">
        <f t="shared" si="376"/>
        <v>2015</v>
      </c>
      <c r="Y2642" s="7">
        <f t="shared" si="377"/>
        <v>29</v>
      </c>
    </row>
    <row r="2643" spans="1:25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6">
        <f t="shared" si="369"/>
        <v>1</v>
      </c>
      <c r="P2643" s="10">
        <f t="shared" si="370"/>
        <v>15</v>
      </c>
      <c r="Q2643" t="s">
        <v>8320</v>
      </c>
      <c r="R2643" t="s">
        <v>8356</v>
      </c>
      <c r="S2643" s="8">
        <f t="shared" si="371"/>
        <v>41880.827118055553</v>
      </c>
      <c r="T2643" s="8" t="str">
        <f t="shared" si="372"/>
        <v>Aug</v>
      </c>
      <c r="U2643" s="8" t="str">
        <f t="shared" si="373"/>
        <v>2014</v>
      </c>
      <c r="V2643" s="8">
        <f t="shared" si="374"/>
        <v>41897.839583333334</v>
      </c>
      <c r="W2643" s="8" t="str">
        <f t="shared" si="375"/>
        <v>Sep</v>
      </c>
      <c r="X2643" s="8" t="str">
        <f t="shared" si="376"/>
        <v>2014</v>
      </c>
      <c r="Y2643" s="7">
        <f t="shared" si="377"/>
        <v>17</v>
      </c>
    </row>
    <row r="2644" spans="1:25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6">
        <f t="shared" si="369"/>
        <v>0</v>
      </c>
      <c r="P2644" s="10">
        <f t="shared" si="370"/>
        <v>0</v>
      </c>
      <c r="Q2644" t="s">
        <v>8320</v>
      </c>
      <c r="R2644" t="s">
        <v>8356</v>
      </c>
      <c r="S2644" s="8">
        <f t="shared" si="371"/>
        <v>42536.246620370366</v>
      </c>
      <c r="T2644" s="8" t="str">
        <f t="shared" si="372"/>
        <v>Jun</v>
      </c>
      <c r="U2644" s="8" t="str">
        <f t="shared" si="373"/>
        <v>2016</v>
      </c>
      <c r="V2644" s="8">
        <f t="shared" si="374"/>
        <v>42566.289583333331</v>
      </c>
      <c r="W2644" s="8" t="str">
        <f t="shared" si="375"/>
        <v>Jul</v>
      </c>
      <c r="X2644" s="8" t="str">
        <f t="shared" si="376"/>
        <v>2016</v>
      </c>
      <c r="Y2644" s="7">
        <f t="shared" si="377"/>
        <v>30</v>
      </c>
    </row>
    <row r="2645" spans="1:25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6">
        <f t="shared" si="369"/>
        <v>33.559730999999999</v>
      </c>
      <c r="P2645" s="10">
        <f t="shared" si="370"/>
        <v>223.58248500999335</v>
      </c>
      <c r="Q2645" t="s">
        <v>8320</v>
      </c>
      <c r="R2645" t="s">
        <v>8356</v>
      </c>
      <c r="S2645" s="8">
        <f t="shared" si="371"/>
        <v>42689.582349537035</v>
      </c>
      <c r="T2645" s="8" t="str">
        <f t="shared" si="372"/>
        <v>Nov</v>
      </c>
      <c r="U2645" s="8" t="str">
        <f t="shared" si="373"/>
        <v>2016</v>
      </c>
      <c r="V2645" s="8">
        <f t="shared" si="374"/>
        <v>42725.332638888889</v>
      </c>
      <c r="W2645" s="8" t="str">
        <f t="shared" si="375"/>
        <v>Dec</v>
      </c>
      <c r="X2645" s="8" t="str">
        <f t="shared" si="376"/>
        <v>2016</v>
      </c>
      <c r="Y2645" s="7">
        <f t="shared" si="377"/>
        <v>4</v>
      </c>
    </row>
    <row r="2646" spans="1:25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6">
        <f t="shared" si="369"/>
        <v>2.0529999999999999</v>
      </c>
      <c r="P2646" s="10">
        <f t="shared" si="370"/>
        <v>39.480769230769234</v>
      </c>
      <c r="Q2646" t="s">
        <v>8320</v>
      </c>
      <c r="R2646" t="s">
        <v>8356</v>
      </c>
      <c r="S2646" s="8">
        <f t="shared" si="371"/>
        <v>42774.792071759264</v>
      </c>
      <c r="T2646" s="8" t="str">
        <f t="shared" si="372"/>
        <v>Feb</v>
      </c>
      <c r="U2646" s="8" t="str">
        <f t="shared" si="373"/>
        <v>2017</v>
      </c>
      <c r="V2646" s="8">
        <f t="shared" si="374"/>
        <v>42804.792071759264</v>
      </c>
      <c r="W2646" s="8" t="str">
        <f t="shared" si="375"/>
        <v>Mar</v>
      </c>
      <c r="X2646" s="8" t="str">
        <f t="shared" si="376"/>
        <v>2017</v>
      </c>
      <c r="Y2646" s="7">
        <f t="shared" si="377"/>
        <v>30</v>
      </c>
    </row>
    <row r="2647" spans="1:25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6">
        <f t="shared" si="369"/>
        <v>10.5</v>
      </c>
      <c r="P2647" s="10">
        <f t="shared" si="370"/>
        <v>91.304347826086953</v>
      </c>
      <c r="Q2647" t="s">
        <v>8320</v>
      </c>
      <c r="R2647" t="s">
        <v>8356</v>
      </c>
      <c r="S2647" s="8">
        <f t="shared" si="371"/>
        <v>41921.842627314814</v>
      </c>
      <c r="T2647" s="8" t="str">
        <f t="shared" si="372"/>
        <v>Oct</v>
      </c>
      <c r="U2647" s="8" t="str">
        <f t="shared" si="373"/>
        <v>2014</v>
      </c>
      <c r="V2647" s="8">
        <f t="shared" si="374"/>
        <v>41951.884293981479</v>
      </c>
      <c r="W2647" s="8" t="str">
        <f t="shared" si="375"/>
        <v>Nov</v>
      </c>
      <c r="X2647" s="8" t="str">
        <f t="shared" si="376"/>
        <v>2014</v>
      </c>
      <c r="Y2647" s="7">
        <f t="shared" si="377"/>
        <v>30</v>
      </c>
    </row>
    <row r="2648" spans="1:25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6">
        <f t="shared" si="369"/>
        <v>8.4172840000000004</v>
      </c>
      <c r="P2648" s="10">
        <f t="shared" si="370"/>
        <v>78.666205607476627</v>
      </c>
      <c r="Q2648" t="s">
        <v>8320</v>
      </c>
      <c r="R2648" t="s">
        <v>8356</v>
      </c>
      <c r="S2648" s="8">
        <f t="shared" si="371"/>
        <v>42226.313298611116</v>
      </c>
      <c r="T2648" s="8" t="str">
        <f t="shared" si="372"/>
        <v>Aug</v>
      </c>
      <c r="U2648" s="8" t="str">
        <f t="shared" si="373"/>
        <v>2015</v>
      </c>
      <c r="V2648" s="8">
        <f t="shared" si="374"/>
        <v>42256.313298611116</v>
      </c>
      <c r="W2648" s="8" t="str">
        <f t="shared" si="375"/>
        <v>Sep</v>
      </c>
      <c r="X2648" s="8" t="str">
        <f t="shared" si="376"/>
        <v>2015</v>
      </c>
      <c r="Y2648" s="7">
        <f t="shared" si="377"/>
        <v>30</v>
      </c>
    </row>
    <row r="2649" spans="1:25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6">
        <f t="shared" si="369"/>
        <v>1.44</v>
      </c>
      <c r="P2649" s="10">
        <f t="shared" si="370"/>
        <v>12</v>
      </c>
      <c r="Q2649" t="s">
        <v>8320</v>
      </c>
      <c r="R2649" t="s">
        <v>8356</v>
      </c>
      <c r="S2649" s="8">
        <f t="shared" si="371"/>
        <v>42200.261793981481</v>
      </c>
      <c r="T2649" s="8" t="str">
        <f t="shared" si="372"/>
        <v>Jul</v>
      </c>
      <c r="U2649" s="8" t="str">
        <f t="shared" si="373"/>
        <v>2015</v>
      </c>
      <c r="V2649" s="8">
        <f t="shared" si="374"/>
        <v>42230.261793981481</v>
      </c>
      <c r="W2649" s="8" t="str">
        <f t="shared" si="375"/>
        <v>Aug</v>
      </c>
      <c r="X2649" s="8" t="str">
        <f t="shared" si="376"/>
        <v>2015</v>
      </c>
      <c r="Y2649" s="7">
        <f t="shared" si="377"/>
        <v>30</v>
      </c>
    </row>
    <row r="2650" spans="1:25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6">
        <f t="shared" si="369"/>
        <v>0.88333333333333341</v>
      </c>
      <c r="P2650" s="10">
        <f t="shared" si="370"/>
        <v>17.666666666666668</v>
      </c>
      <c r="Q2650" t="s">
        <v>8320</v>
      </c>
      <c r="R2650" t="s">
        <v>8356</v>
      </c>
      <c r="S2650" s="8">
        <f t="shared" si="371"/>
        <v>42408.714814814812</v>
      </c>
      <c r="T2650" s="8" t="str">
        <f t="shared" si="372"/>
        <v>Feb</v>
      </c>
      <c r="U2650" s="8" t="str">
        <f t="shared" si="373"/>
        <v>2016</v>
      </c>
      <c r="V2650" s="8">
        <f t="shared" si="374"/>
        <v>42438.714814814812</v>
      </c>
      <c r="W2650" s="8" t="str">
        <f t="shared" si="375"/>
        <v>Mar</v>
      </c>
      <c r="X2650" s="8" t="str">
        <f t="shared" si="376"/>
        <v>2016</v>
      </c>
      <c r="Y2650" s="7">
        <f t="shared" si="377"/>
        <v>30</v>
      </c>
    </row>
    <row r="2651" spans="1:25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6">
        <f t="shared" si="369"/>
        <v>9.920000000000001E-2</v>
      </c>
      <c r="P2651" s="10">
        <f t="shared" si="370"/>
        <v>41.333333333333336</v>
      </c>
      <c r="Q2651" t="s">
        <v>8320</v>
      </c>
      <c r="R2651" t="s">
        <v>8356</v>
      </c>
      <c r="S2651" s="8">
        <f t="shared" si="371"/>
        <v>42341.99700231482</v>
      </c>
      <c r="T2651" s="8" t="str">
        <f t="shared" si="372"/>
        <v>Dec</v>
      </c>
      <c r="U2651" s="8" t="str">
        <f t="shared" si="373"/>
        <v>2015</v>
      </c>
      <c r="V2651" s="8">
        <f t="shared" si="374"/>
        <v>42401.99700231482</v>
      </c>
      <c r="W2651" s="8" t="str">
        <f t="shared" si="375"/>
        <v>Feb</v>
      </c>
      <c r="X2651" s="8" t="str">
        <f t="shared" si="376"/>
        <v>2016</v>
      </c>
      <c r="Y2651" s="7">
        <f t="shared" si="377"/>
        <v>29</v>
      </c>
    </row>
    <row r="2652" spans="1:25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6">
        <f t="shared" si="369"/>
        <v>0.59666666666666668</v>
      </c>
      <c r="P2652" s="10">
        <f t="shared" si="370"/>
        <v>71.599999999999994</v>
      </c>
      <c r="Q2652" t="s">
        <v>8320</v>
      </c>
      <c r="R2652" t="s">
        <v>8356</v>
      </c>
      <c r="S2652" s="8">
        <f t="shared" si="371"/>
        <v>42695.624340277776</v>
      </c>
      <c r="T2652" s="8" t="str">
        <f t="shared" si="372"/>
        <v>Nov</v>
      </c>
      <c r="U2652" s="8" t="str">
        <f t="shared" si="373"/>
        <v>2016</v>
      </c>
      <c r="V2652" s="8">
        <f t="shared" si="374"/>
        <v>42725.624340277776</v>
      </c>
      <c r="W2652" s="8" t="str">
        <f t="shared" si="375"/>
        <v>Dec</v>
      </c>
      <c r="X2652" s="8" t="str">
        <f t="shared" si="376"/>
        <v>2016</v>
      </c>
      <c r="Y2652" s="7">
        <f t="shared" si="377"/>
        <v>30</v>
      </c>
    </row>
    <row r="2653" spans="1:25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6">
        <f t="shared" si="369"/>
        <v>1.8689285714285715</v>
      </c>
      <c r="P2653" s="10">
        <f t="shared" si="370"/>
        <v>307.8235294117647</v>
      </c>
      <c r="Q2653" t="s">
        <v>8320</v>
      </c>
      <c r="R2653" t="s">
        <v>8356</v>
      </c>
      <c r="S2653" s="8">
        <f t="shared" si="371"/>
        <v>42327.805659722217</v>
      </c>
      <c r="T2653" s="8" t="str">
        <f t="shared" si="372"/>
        <v>Nov</v>
      </c>
      <c r="U2653" s="8" t="str">
        <f t="shared" si="373"/>
        <v>2015</v>
      </c>
      <c r="V2653" s="8">
        <f t="shared" si="374"/>
        <v>42355.805659722217</v>
      </c>
      <c r="W2653" s="8" t="str">
        <f t="shared" si="375"/>
        <v>Dec</v>
      </c>
      <c r="X2653" s="8" t="str">
        <f t="shared" si="376"/>
        <v>2015</v>
      </c>
      <c r="Y2653" s="7">
        <f t="shared" si="377"/>
        <v>28</v>
      </c>
    </row>
    <row r="2654" spans="1:25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6">
        <f t="shared" si="369"/>
        <v>0.88500000000000001</v>
      </c>
      <c r="P2654" s="10">
        <f t="shared" si="370"/>
        <v>80.454545454545453</v>
      </c>
      <c r="Q2654" t="s">
        <v>8320</v>
      </c>
      <c r="R2654" t="s">
        <v>8356</v>
      </c>
      <c r="S2654" s="8">
        <f t="shared" si="371"/>
        <v>41953.158854166672</v>
      </c>
      <c r="T2654" s="8" t="str">
        <f t="shared" si="372"/>
        <v>Nov</v>
      </c>
      <c r="U2654" s="8" t="str">
        <f t="shared" si="373"/>
        <v>2014</v>
      </c>
      <c r="V2654" s="8">
        <f t="shared" si="374"/>
        <v>41983.158854166672</v>
      </c>
      <c r="W2654" s="8" t="str">
        <f t="shared" si="375"/>
        <v>Dec</v>
      </c>
      <c r="X2654" s="8" t="str">
        <f t="shared" si="376"/>
        <v>2014</v>
      </c>
      <c r="Y2654" s="7">
        <f t="shared" si="377"/>
        <v>30</v>
      </c>
    </row>
    <row r="2655" spans="1:25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6">
        <f t="shared" si="369"/>
        <v>11.52156862745098</v>
      </c>
      <c r="P2655" s="10">
        <f t="shared" si="370"/>
        <v>83.942857142857136</v>
      </c>
      <c r="Q2655" t="s">
        <v>8320</v>
      </c>
      <c r="R2655" t="s">
        <v>8356</v>
      </c>
      <c r="S2655" s="8">
        <f t="shared" si="371"/>
        <v>41771.651932870373</v>
      </c>
      <c r="T2655" s="8" t="str">
        <f t="shared" si="372"/>
        <v>May</v>
      </c>
      <c r="U2655" s="8" t="str">
        <f t="shared" si="373"/>
        <v>2014</v>
      </c>
      <c r="V2655" s="8">
        <f t="shared" si="374"/>
        <v>41803.166666666664</v>
      </c>
      <c r="W2655" s="8" t="str">
        <f t="shared" si="375"/>
        <v>Jun</v>
      </c>
      <c r="X2655" s="8" t="str">
        <f t="shared" si="376"/>
        <v>2014</v>
      </c>
      <c r="Y2655" s="7">
        <f t="shared" si="377"/>
        <v>31</v>
      </c>
    </row>
    <row r="2656" spans="1:25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6">
        <f t="shared" si="369"/>
        <v>5.1000000000000004E-2</v>
      </c>
      <c r="P2656" s="10">
        <f t="shared" si="370"/>
        <v>8.5</v>
      </c>
      <c r="Q2656" t="s">
        <v>8320</v>
      </c>
      <c r="R2656" t="s">
        <v>8356</v>
      </c>
      <c r="S2656" s="8">
        <f t="shared" si="371"/>
        <v>42055.600995370376</v>
      </c>
      <c r="T2656" s="8" t="str">
        <f t="shared" si="372"/>
        <v>Feb</v>
      </c>
      <c r="U2656" s="8" t="str">
        <f t="shared" si="373"/>
        <v>2015</v>
      </c>
      <c r="V2656" s="8">
        <f t="shared" si="374"/>
        <v>42115.559328703705</v>
      </c>
      <c r="W2656" s="8" t="str">
        <f t="shared" si="375"/>
        <v>Apr</v>
      </c>
      <c r="X2656" s="8" t="str">
        <f t="shared" si="376"/>
        <v>2015</v>
      </c>
      <c r="Y2656" s="7">
        <f t="shared" si="377"/>
        <v>28</v>
      </c>
    </row>
    <row r="2657" spans="1:25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6">
        <f t="shared" si="369"/>
        <v>21.033333333333335</v>
      </c>
      <c r="P2657" s="10">
        <f t="shared" si="370"/>
        <v>73.372093023255815</v>
      </c>
      <c r="Q2657" t="s">
        <v>8320</v>
      </c>
      <c r="R2657" t="s">
        <v>8356</v>
      </c>
      <c r="S2657" s="8">
        <f t="shared" si="371"/>
        <v>42381.866284722222</v>
      </c>
      <c r="T2657" s="8" t="str">
        <f t="shared" si="372"/>
        <v>Jan</v>
      </c>
      <c r="U2657" s="8" t="str">
        <f t="shared" si="373"/>
        <v>2016</v>
      </c>
      <c r="V2657" s="8">
        <f t="shared" si="374"/>
        <v>42409.833333333328</v>
      </c>
      <c r="W2657" s="8" t="str">
        <f t="shared" si="375"/>
        <v>Feb</v>
      </c>
      <c r="X2657" s="8" t="str">
        <f t="shared" si="376"/>
        <v>2016</v>
      </c>
      <c r="Y2657" s="7">
        <f t="shared" si="377"/>
        <v>27</v>
      </c>
    </row>
    <row r="2658" spans="1:25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6">
        <f t="shared" si="369"/>
        <v>11.436666666666667</v>
      </c>
      <c r="P2658" s="10">
        <f t="shared" si="370"/>
        <v>112.86184210526316</v>
      </c>
      <c r="Q2658" t="s">
        <v>8320</v>
      </c>
      <c r="R2658" t="s">
        <v>8356</v>
      </c>
      <c r="S2658" s="8">
        <f t="shared" si="371"/>
        <v>42767.688518518517</v>
      </c>
      <c r="T2658" s="8" t="str">
        <f t="shared" si="372"/>
        <v>Feb</v>
      </c>
      <c r="U2658" s="8" t="str">
        <f t="shared" si="373"/>
        <v>2017</v>
      </c>
      <c r="V2658" s="8">
        <f t="shared" si="374"/>
        <v>42806.791666666672</v>
      </c>
      <c r="W2658" s="8" t="str">
        <f t="shared" si="375"/>
        <v>Mar</v>
      </c>
      <c r="X2658" s="8" t="str">
        <f t="shared" si="376"/>
        <v>2017</v>
      </c>
      <c r="Y2658" s="7">
        <f t="shared" si="377"/>
        <v>8</v>
      </c>
    </row>
    <row r="2659" spans="1:25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6">
        <f t="shared" si="369"/>
        <v>18.737933333333334</v>
      </c>
      <c r="P2659" s="10">
        <f t="shared" si="370"/>
        <v>95.277627118644077</v>
      </c>
      <c r="Q2659" t="s">
        <v>8320</v>
      </c>
      <c r="R2659" t="s">
        <v>8356</v>
      </c>
      <c r="S2659" s="8">
        <f t="shared" si="371"/>
        <v>42551.928854166668</v>
      </c>
      <c r="T2659" s="8" t="str">
        <f t="shared" si="372"/>
        <v>Jun</v>
      </c>
      <c r="U2659" s="8" t="str">
        <f t="shared" si="373"/>
        <v>2016</v>
      </c>
      <c r="V2659" s="8">
        <f t="shared" si="374"/>
        <v>42585.0625</v>
      </c>
      <c r="W2659" s="8" t="str">
        <f t="shared" si="375"/>
        <v>Aug</v>
      </c>
      <c r="X2659" s="8" t="str">
        <f t="shared" si="376"/>
        <v>2016</v>
      </c>
      <c r="Y2659" s="7">
        <f t="shared" si="377"/>
        <v>2</v>
      </c>
    </row>
    <row r="2660" spans="1:25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6">
        <f t="shared" si="369"/>
        <v>9.285714285714286E-2</v>
      </c>
      <c r="P2660" s="10">
        <f t="shared" si="370"/>
        <v>22.75</v>
      </c>
      <c r="Q2660" t="s">
        <v>8320</v>
      </c>
      <c r="R2660" t="s">
        <v>8356</v>
      </c>
      <c r="S2660" s="8">
        <f t="shared" si="371"/>
        <v>42551.884189814817</v>
      </c>
      <c r="T2660" s="8" t="str">
        <f t="shared" si="372"/>
        <v>Jun</v>
      </c>
      <c r="U2660" s="8" t="str">
        <f t="shared" si="373"/>
        <v>2016</v>
      </c>
      <c r="V2660" s="8">
        <f t="shared" si="374"/>
        <v>42581.884189814817</v>
      </c>
      <c r="W2660" s="8" t="str">
        <f t="shared" si="375"/>
        <v>Jul</v>
      </c>
      <c r="X2660" s="8" t="str">
        <f t="shared" si="376"/>
        <v>2016</v>
      </c>
      <c r="Y2660" s="7">
        <f t="shared" si="377"/>
        <v>30</v>
      </c>
    </row>
    <row r="2661" spans="1:25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6">
        <f t="shared" si="369"/>
        <v>2.7204081632653061</v>
      </c>
      <c r="P2661" s="10">
        <f t="shared" si="370"/>
        <v>133.30000000000001</v>
      </c>
      <c r="Q2661" t="s">
        <v>8320</v>
      </c>
      <c r="R2661" t="s">
        <v>8356</v>
      </c>
      <c r="S2661" s="8">
        <f t="shared" si="371"/>
        <v>42082.069560185191</v>
      </c>
      <c r="T2661" s="8" t="str">
        <f t="shared" si="372"/>
        <v>Mar</v>
      </c>
      <c r="U2661" s="8" t="str">
        <f t="shared" si="373"/>
        <v>2015</v>
      </c>
      <c r="V2661" s="8">
        <f t="shared" si="374"/>
        <v>42112.069560185191</v>
      </c>
      <c r="W2661" s="8" t="str">
        <f t="shared" si="375"/>
        <v>Apr</v>
      </c>
      <c r="X2661" s="8" t="str">
        <f t="shared" si="376"/>
        <v>2015</v>
      </c>
      <c r="Y2661" s="7">
        <f t="shared" si="377"/>
        <v>30</v>
      </c>
    </row>
    <row r="2662" spans="1:25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6">
        <f t="shared" si="369"/>
        <v>9.5000000000000001E-2</v>
      </c>
      <c r="P2662" s="10">
        <f t="shared" si="370"/>
        <v>3.8</v>
      </c>
      <c r="Q2662" t="s">
        <v>8320</v>
      </c>
      <c r="R2662" t="s">
        <v>8356</v>
      </c>
      <c r="S2662" s="8">
        <f t="shared" si="371"/>
        <v>42272.713171296295</v>
      </c>
      <c r="T2662" s="8" t="str">
        <f t="shared" si="372"/>
        <v>Sep</v>
      </c>
      <c r="U2662" s="8" t="str">
        <f t="shared" si="373"/>
        <v>2015</v>
      </c>
      <c r="V2662" s="8">
        <f t="shared" si="374"/>
        <v>42332.754837962959</v>
      </c>
      <c r="W2662" s="8" t="str">
        <f t="shared" si="375"/>
        <v>Nov</v>
      </c>
      <c r="X2662" s="8" t="str">
        <f t="shared" si="376"/>
        <v>2015</v>
      </c>
      <c r="Y2662" s="7">
        <f t="shared" si="377"/>
        <v>29</v>
      </c>
    </row>
    <row r="2663" spans="1:25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6">
        <f t="shared" si="369"/>
        <v>102.89999999999999</v>
      </c>
      <c r="P2663" s="10">
        <f t="shared" si="370"/>
        <v>85.75</v>
      </c>
      <c r="Q2663" t="s">
        <v>8320</v>
      </c>
      <c r="R2663" t="s">
        <v>8357</v>
      </c>
      <c r="S2663" s="8">
        <f t="shared" si="371"/>
        <v>41542.958449074074</v>
      </c>
      <c r="T2663" s="8" t="str">
        <f t="shared" si="372"/>
        <v>Sep</v>
      </c>
      <c r="U2663" s="8" t="str">
        <f t="shared" si="373"/>
        <v>2013</v>
      </c>
      <c r="V2663" s="8">
        <f t="shared" si="374"/>
        <v>41572.958449074074</v>
      </c>
      <c r="W2663" s="8" t="str">
        <f t="shared" si="375"/>
        <v>Oct</v>
      </c>
      <c r="X2663" s="8" t="str">
        <f t="shared" si="376"/>
        <v>2013</v>
      </c>
      <c r="Y2663" s="7">
        <f t="shared" si="377"/>
        <v>30</v>
      </c>
    </row>
    <row r="2664" spans="1:25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6">
        <f t="shared" si="369"/>
        <v>106.80000000000001</v>
      </c>
      <c r="P2664" s="10">
        <f t="shared" si="370"/>
        <v>267</v>
      </c>
      <c r="Q2664" t="s">
        <v>8320</v>
      </c>
      <c r="R2664" t="s">
        <v>8357</v>
      </c>
      <c r="S2664" s="8">
        <f t="shared" si="371"/>
        <v>42207.746678240743</v>
      </c>
      <c r="T2664" s="8" t="str">
        <f t="shared" si="372"/>
        <v>Jul</v>
      </c>
      <c r="U2664" s="8" t="str">
        <f t="shared" si="373"/>
        <v>2015</v>
      </c>
      <c r="V2664" s="8">
        <f t="shared" si="374"/>
        <v>42237.746678240743</v>
      </c>
      <c r="W2664" s="8" t="str">
        <f t="shared" si="375"/>
        <v>Aug</v>
      </c>
      <c r="X2664" s="8" t="str">
        <f t="shared" si="376"/>
        <v>2015</v>
      </c>
      <c r="Y2664" s="7">
        <f t="shared" si="377"/>
        <v>30</v>
      </c>
    </row>
    <row r="2665" spans="1:25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6">
        <f t="shared" si="369"/>
        <v>104.59625</v>
      </c>
      <c r="P2665" s="10">
        <f t="shared" si="370"/>
        <v>373.55803571428572</v>
      </c>
      <c r="Q2665" t="s">
        <v>8320</v>
      </c>
      <c r="R2665" t="s">
        <v>8357</v>
      </c>
      <c r="S2665" s="8">
        <f t="shared" si="371"/>
        <v>42222.622766203705</v>
      </c>
      <c r="T2665" s="8" t="str">
        <f t="shared" si="372"/>
        <v>Aug</v>
      </c>
      <c r="U2665" s="8" t="str">
        <f t="shared" si="373"/>
        <v>2015</v>
      </c>
      <c r="V2665" s="8">
        <f t="shared" si="374"/>
        <v>42251.625</v>
      </c>
      <c r="W2665" s="8" t="str">
        <f t="shared" si="375"/>
        <v>Sep</v>
      </c>
      <c r="X2665" s="8" t="str">
        <f t="shared" si="376"/>
        <v>2015</v>
      </c>
      <c r="Y2665" s="7">
        <f t="shared" si="377"/>
        <v>29</v>
      </c>
    </row>
    <row r="2666" spans="1:25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6">
        <f t="shared" si="369"/>
        <v>103.42857142857143</v>
      </c>
      <c r="P2666" s="10">
        <f t="shared" si="370"/>
        <v>174.03846153846155</v>
      </c>
      <c r="Q2666" t="s">
        <v>8320</v>
      </c>
      <c r="R2666" t="s">
        <v>8357</v>
      </c>
      <c r="S2666" s="8">
        <f t="shared" si="371"/>
        <v>42313.02542824074</v>
      </c>
      <c r="T2666" s="8" t="str">
        <f t="shared" si="372"/>
        <v>Nov</v>
      </c>
      <c r="U2666" s="8" t="str">
        <f t="shared" si="373"/>
        <v>2015</v>
      </c>
      <c r="V2666" s="8">
        <f t="shared" si="374"/>
        <v>42347.290972222225</v>
      </c>
      <c r="W2666" s="8" t="str">
        <f t="shared" si="375"/>
        <v>Dec</v>
      </c>
      <c r="X2666" s="8" t="str">
        <f t="shared" si="376"/>
        <v>2015</v>
      </c>
      <c r="Y2666" s="7">
        <f t="shared" si="377"/>
        <v>3</v>
      </c>
    </row>
    <row r="2667" spans="1:25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6">
        <f t="shared" si="369"/>
        <v>123.14285714285715</v>
      </c>
      <c r="P2667" s="10">
        <f t="shared" si="370"/>
        <v>93.695652173913047</v>
      </c>
      <c r="Q2667" t="s">
        <v>8320</v>
      </c>
      <c r="R2667" t="s">
        <v>8357</v>
      </c>
      <c r="S2667" s="8">
        <f t="shared" si="371"/>
        <v>42083.895532407405</v>
      </c>
      <c r="T2667" s="8" t="str">
        <f t="shared" si="372"/>
        <v>Mar</v>
      </c>
      <c r="U2667" s="8" t="str">
        <f t="shared" si="373"/>
        <v>2015</v>
      </c>
      <c r="V2667" s="8">
        <f t="shared" si="374"/>
        <v>42128.895532407405</v>
      </c>
      <c r="W2667" s="8" t="str">
        <f t="shared" si="375"/>
        <v>May</v>
      </c>
      <c r="X2667" s="8" t="str">
        <f t="shared" si="376"/>
        <v>2015</v>
      </c>
      <c r="Y2667" s="7">
        <f t="shared" si="377"/>
        <v>14</v>
      </c>
    </row>
    <row r="2668" spans="1:25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6">
        <f t="shared" si="369"/>
        <v>159.29509999999999</v>
      </c>
      <c r="P2668" s="10">
        <f t="shared" si="370"/>
        <v>77.327718446601949</v>
      </c>
      <c r="Q2668" t="s">
        <v>8320</v>
      </c>
      <c r="R2668" t="s">
        <v>8357</v>
      </c>
      <c r="S2668" s="8">
        <f t="shared" si="371"/>
        <v>42235.764340277776</v>
      </c>
      <c r="T2668" s="8" t="str">
        <f t="shared" si="372"/>
        <v>Aug</v>
      </c>
      <c r="U2668" s="8" t="str">
        <f t="shared" si="373"/>
        <v>2015</v>
      </c>
      <c r="V2668" s="8">
        <f t="shared" si="374"/>
        <v>42272.875</v>
      </c>
      <c r="W2668" s="8" t="str">
        <f t="shared" si="375"/>
        <v>Sep</v>
      </c>
      <c r="X2668" s="8" t="str">
        <f t="shared" si="376"/>
        <v>2015</v>
      </c>
      <c r="Y2668" s="7">
        <f t="shared" si="377"/>
        <v>6</v>
      </c>
    </row>
    <row r="2669" spans="1:25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6">
        <f t="shared" si="369"/>
        <v>110.66666666666667</v>
      </c>
      <c r="P2669" s="10">
        <f t="shared" si="370"/>
        <v>92.222222222222229</v>
      </c>
      <c r="Q2669" t="s">
        <v>8320</v>
      </c>
      <c r="R2669" t="s">
        <v>8357</v>
      </c>
      <c r="S2669" s="8">
        <f t="shared" si="371"/>
        <v>42380.926111111112</v>
      </c>
      <c r="T2669" s="8" t="str">
        <f t="shared" si="372"/>
        <v>Jan</v>
      </c>
      <c r="U2669" s="8" t="str">
        <f t="shared" si="373"/>
        <v>2016</v>
      </c>
      <c r="V2669" s="8">
        <f t="shared" si="374"/>
        <v>42410.926111111112</v>
      </c>
      <c r="W2669" s="8" t="str">
        <f t="shared" si="375"/>
        <v>Feb</v>
      </c>
      <c r="X2669" s="8" t="str">
        <f t="shared" si="376"/>
        <v>2016</v>
      </c>
      <c r="Y2669" s="7">
        <f t="shared" si="377"/>
        <v>30</v>
      </c>
    </row>
    <row r="2670" spans="1:25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6">
        <f t="shared" si="369"/>
        <v>170.70000000000002</v>
      </c>
      <c r="P2670" s="10">
        <f t="shared" si="370"/>
        <v>60.964285714285715</v>
      </c>
      <c r="Q2670" t="s">
        <v>8320</v>
      </c>
      <c r="R2670" t="s">
        <v>8357</v>
      </c>
      <c r="S2670" s="8">
        <f t="shared" si="371"/>
        <v>42275.588715277772</v>
      </c>
      <c r="T2670" s="8" t="str">
        <f t="shared" si="372"/>
        <v>Sep</v>
      </c>
      <c r="U2670" s="8" t="str">
        <f t="shared" si="373"/>
        <v>2015</v>
      </c>
      <c r="V2670" s="8">
        <f t="shared" si="374"/>
        <v>42317.60555555555</v>
      </c>
      <c r="W2670" s="8" t="str">
        <f t="shared" si="375"/>
        <v>Nov</v>
      </c>
      <c r="X2670" s="8" t="str">
        <f t="shared" si="376"/>
        <v>2015</v>
      </c>
      <c r="Y2670" s="7">
        <f t="shared" si="377"/>
        <v>11</v>
      </c>
    </row>
    <row r="2671" spans="1:25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6">
        <f t="shared" si="369"/>
        <v>125.125</v>
      </c>
      <c r="P2671" s="10">
        <f t="shared" si="370"/>
        <v>91</v>
      </c>
      <c r="Q2671" t="s">
        <v>8320</v>
      </c>
      <c r="R2671" t="s">
        <v>8357</v>
      </c>
      <c r="S2671" s="8">
        <f t="shared" si="371"/>
        <v>42319.035833333335</v>
      </c>
      <c r="T2671" s="8" t="str">
        <f t="shared" si="372"/>
        <v>Nov</v>
      </c>
      <c r="U2671" s="8" t="str">
        <f t="shared" si="373"/>
        <v>2015</v>
      </c>
      <c r="V2671" s="8">
        <f t="shared" si="374"/>
        <v>42379.035833333335</v>
      </c>
      <c r="W2671" s="8" t="str">
        <f t="shared" si="375"/>
        <v>Jan</v>
      </c>
      <c r="X2671" s="8" t="str">
        <f t="shared" si="376"/>
        <v>2016</v>
      </c>
      <c r="Y2671" s="7">
        <f t="shared" si="377"/>
        <v>29</v>
      </c>
    </row>
    <row r="2672" spans="1:25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6">
        <f t="shared" si="369"/>
        <v>6.4158609339642041</v>
      </c>
      <c r="P2672" s="10">
        <f t="shared" si="370"/>
        <v>41.583333333333336</v>
      </c>
      <c r="Q2672" t="s">
        <v>8320</v>
      </c>
      <c r="R2672" t="s">
        <v>8357</v>
      </c>
      <c r="S2672" s="8">
        <f t="shared" si="371"/>
        <v>41821.020601851851</v>
      </c>
      <c r="T2672" s="8" t="str">
        <f t="shared" si="372"/>
        <v>Jul</v>
      </c>
      <c r="U2672" s="8" t="str">
        <f t="shared" si="373"/>
        <v>2014</v>
      </c>
      <c r="V2672" s="8">
        <f t="shared" si="374"/>
        <v>41849.020601851851</v>
      </c>
      <c r="W2672" s="8" t="str">
        <f t="shared" si="375"/>
        <v>Jul</v>
      </c>
      <c r="X2672" s="8" t="str">
        <f t="shared" si="376"/>
        <v>2014</v>
      </c>
      <c r="Y2672" s="7">
        <f t="shared" si="377"/>
        <v>28</v>
      </c>
    </row>
    <row r="2673" spans="1:25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6">
        <f t="shared" si="369"/>
        <v>11.343999999999999</v>
      </c>
      <c r="P2673" s="10">
        <f t="shared" si="370"/>
        <v>33.761904761904759</v>
      </c>
      <c r="Q2673" t="s">
        <v>8320</v>
      </c>
      <c r="R2673" t="s">
        <v>8357</v>
      </c>
      <c r="S2673" s="8">
        <f t="shared" si="371"/>
        <v>41962.749027777783</v>
      </c>
      <c r="T2673" s="8" t="str">
        <f t="shared" si="372"/>
        <v>Nov</v>
      </c>
      <c r="U2673" s="8" t="str">
        <f t="shared" si="373"/>
        <v>2014</v>
      </c>
      <c r="V2673" s="8">
        <f t="shared" si="374"/>
        <v>41992.818055555559</v>
      </c>
      <c r="W2673" s="8" t="str">
        <f t="shared" si="375"/>
        <v>Dec</v>
      </c>
      <c r="X2673" s="8" t="str">
        <f t="shared" si="376"/>
        <v>2014</v>
      </c>
      <c r="Y2673" s="7">
        <f t="shared" si="377"/>
        <v>30</v>
      </c>
    </row>
    <row r="2674" spans="1:25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6">
        <f t="shared" si="369"/>
        <v>33.19</v>
      </c>
      <c r="P2674" s="10">
        <f t="shared" si="370"/>
        <v>70.61702127659575</v>
      </c>
      <c r="Q2674" t="s">
        <v>8320</v>
      </c>
      <c r="R2674" t="s">
        <v>8357</v>
      </c>
      <c r="S2674" s="8">
        <f t="shared" si="371"/>
        <v>42344.884143518517</v>
      </c>
      <c r="T2674" s="8" t="str">
        <f t="shared" si="372"/>
        <v>Dec</v>
      </c>
      <c r="U2674" s="8" t="str">
        <f t="shared" si="373"/>
        <v>2015</v>
      </c>
      <c r="V2674" s="8">
        <f t="shared" si="374"/>
        <v>42366.25</v>
      </c>
      <c r="W2674" s="8" t="str">
        <f t="shared" si="375"/>
        <v>Dec</v>
      </c>
      <c r="X2674" s="8" t="str">
        <f t="shared" si="376"/>
        <v>2015</v>
      </c>
      <c r="Y2674" s="7">
        <f t="shared" si="377"/>
        <v>21</v>
      </c>
    </row>
    <row r="2675" spans="1:25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6">
        <f t="shared" si="369"/>
        <v>27.58</v>
      </c>
      <c r="P2675" s="10">
        <f t="shared" si="370"/>
        <v>167.15151515151516</v>
      </c>
      <c r="Q2675" t="s">
        <v>8320</v>
      </c>
      <c r="R2675" t="s">
        <v>8357</v>
      </c>
      <c r="S2675" s="8">
        <f t="shared" si="371"/>
        <v>41912.541655092595</v>
      </c>
      <c r="T2675" s="8" t="str">
        <f t="shared" si="372"/>
        <v>Sep</v>
      </c>
      <c r="U2675" s="8" t="str">
        <f t="shared" si="373"/>
        <v>2014</v>
      </c>
      <c r="V2675" s="8">
        <f t="shared" si="374"/>
        <v>41941.947916666664</v>
      </c>
      <c r="W2675" s="8" t="str">
        <f t="shared" si="375"/>
        <v>Oct</v>
      </c>
      <c r="X2675" s="8" t="str">
        <f t="shared" si="376"/>
        <v>2014</v>
      </c>
      <c r="Y2675" s="7">
        <f t="shared" si="377"/>
        <v>29</v>
      </c>
    </row>
    <row r="2676" spans="1:25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6">
        <f t="shared" si="369"/>
        <v>62.839999999999996</v>
      </c>
      <c r="P2676" s="10">
        <f t="shared" si="370"/>
        <v>128.61988304093566</v>
      </c>
      <c r="Q2676" t="s">
        <v>8320</v>
      </c>
      <c r="R2676" t="s">
        <v>8357</v>
      </c>
      <c r="S2676" s="8">
        <f t="shared" si="371"/>
        <v>42529.632754629631</v>
      </c>
      <c r="T2676" s="8" t="str">
        <f t="shared" si="372"/>
        <v>Jun</v>
      </c>
      <c r="U2676" s="8" t="str">
        <f t="shared" si="373"/>
        <v>2016</v>
      </c>
      <c r="V2676" s="8">
        <f t="shared" si="374"/>
        <v>42556.207638888889</v>
      </c>
      <c r="W2676" s="8" t="str">
        <f t="shared" si="375"/>
        <v>Jul</v>
      </c>
      <c r="X2676" s="8" t="str">
        <f t="shared" si="376"/>
        <v>2016</v>
      </c>
      <c r="Y2676" s="7">
        <f t="shared" si="377"/>
        <v>26</v>
      </c>
    </row>
    <row r="2677" spans="1:25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6">
        <f t="shared" si="369"/>
        <v>7.5880000000000001</v>
      </c>
      <c r="P2677" s="10">
        <f t="shared" si="370"/>
        <v>65.41379310344827</v>
      </c>
      <c r="Q2677" t="s">
        <v>8320</v>
      </c>
      <c r="R2677" t="s">
        <v>8357</v>
      </c>
      <c r="S2677" s="8">
        <f t="shared" si="371"/>
        <v>41923.857511574075</v>
      </c>
      <c r="T2677" s="8" t="str">
        <f t="shared" si="372"/>
        <v>Oct</v>
      </c>
      <c r="U2677" s="8" t="str">
        <f t="shared" si="373"/>
        <v>2014</v>
      </c>
      <c r="V2677" s="8">
        <f t="shared" si="374"/>
        <v>41953.899178240739</v>
      </c>
      <c r="W2677" s="8" t="str">
        <f t="shared" si="375"/>
        <v>Nov</v>
      </c>
      <c r="X2677" s="8" t="str">
        <f t="shared" si="376"/>
        <v>2014</v>
      </c>
      <c r="Y2677" s="7">
        <f t="shared" si="377"/>
        <v>30</v>
      </c>
    </row>
    <row r="2678" spans="1:25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6">
        <f t="shared" si="369"/>
        <v>50.38095238095238</v>
      </c>
      <c r="P2678" s="10">
        <f t="shared" si="370"/>
        <v>117.55555555555556</v>
      </c>
      <c r="Q2678" t="s">
        <v>8320</v>
      </c>
      <c r="R2678" t="s">
        <v>8357</v>
      </c>
      <c r="S2678" s="8">
        <f t="shared" si="371"/>
        <v>42482.624699074076</v>
      </c>
      <c r="T2678" s="8" t="str">
        <f t="shared" si="372"/>
        <v>Apr</v>
      </c>
      <c r="U2678" s="8" t="str">
        <f t="shared" si="373"/>
        <v>2016</v>
      </c>
      <c r="V2678" s="8">
        <f t="shared" si="374"/>
        <v>42512.624699074076</v>
      </c>
      <c r="W2678" s="8" t="str">
        <f t="shared" si="375"/>
        <v>May</v>
      </c>
      <c r="X2678" s="8" t="str">
        <f t="shared" si="376"/>
        <v>2016</v>
      </c>
      <c r="Y2678" s="7">
        <f t="shared" si="377"/>
        <v>30</v>
      </c>
    </row>
    <row r="2679" spans="1:25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6">
        <f t="shared" si="369"/>
        <v>17.512820512820511</v>
      </c>
      <c r="P2679" s="10">
        <f t="shared" si="370"/>
        <v>126.48148148148148</v>
      </c>
      <c r="Q2679" t="s">
        <v>8320</v>
      </c>
      <c r="R2679" t="s">
        <v>8357</v>
      </c>
      <c r="S2679" s="8">
        <f t="shared" si="371"/>
        <v>41793.029432870368</v>
      </c>
      <c r="T2679" s="8" t="str">
        <f t="shared" si="372"/>
        <v>Jun</v>
      </c>
      <c r="U2679" s="8" t="str">
        <f t="shared" si="373"/>
        <v>2014</v>
      </c>
      <c r="V2679" s="8">
        <f t="shared" si="374"/>
        <v>41823.029432870368</v>
      </c>
      <c r="W2679" s="8" t="str">
        <f t="shared" si="375"/>
        <v>Jul</v>
      </c>
      <c r="X2679" s="8" t="str">
        <f t="shared" si="376"/>
        <v>2014</v>
      </c>
      <c r="Y2679" s="7">
        <f t="shared" si="377"/>
        <v>30</v>
      </c>
    </row>
    <row r="2680" spans="1:25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6">
        <f t="shared" si="369"/>
        <v>1.375E-2</v>
      </c>
      <c r="P2680" s="10">
        <f t="shared" si="370"/>
        <v>550</v>
      </c>
      <c r="Q2680" t="s">
        <v>8320</v>
      </c>
      <c r="R2680" t="s">
        <v>8357</v>
      </c>
      <c r="S2680" s="8">
        <f t="shared" si="371"/>
        <v>42241.798206018517</v>
      </c>
      <c r="T2680" s="8" t="str">
        <f t="shared" si="372"/>
        <v>Aug</v>
      </c>
      <c r="U2680" s="8" t="str">
        <f t="shared" si="373"/>
        <v>2015</v>
      </c>
      <c r="V2680" s="8">
        <f t="shared" si="374"/>
        <v>42271.798206018517</v>
      </c>
      <c r="W2680" s="8" t="str">
        <f t="shared" si="375"/>
        <v>Sep</v>
      </c>
      <c r="X2680" s="8" t="str">
        <f t="shared" si="376"/>
        <v>2015</v>
      </c>
      <c r="Y2680" s="7">
        <f t="shared" si="377"/>
        <v>30</v>
      </c>
    </row>
    <row r="2681" spans="1:25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6">
        <f t="shared" si="369"/>
        <v>0.33</v>
      </c>
      <c r="P2681" s="10">
        <f t="shared" si="370"/>
        <v>44</v>
      </c>
      <c r="Q2681" t="s">
        <v>8320</v>
      </c>
      <c r="R2681" t="s">
        <v>8357</v>
      </c>
      <c r="S2681" s="8">
        <f t="shared" si="371"/>
        <v>42033.001087962963</v>
      </c>
      <c r="T2681" s="8" t="str">
        <f t="shared" si="372"/>
        <v>Jan</v>
      </c>
      <c r="U2681" s="8" t="str">
        <f t="shared" si="373"/>
        <v>2015</v>
      </c>
      <c r="V2681" s="8">
        <f t="shared" si="374"/>
        <v>42063.001087962963</v>
      </c>
      <c r="W2681" s="8" t="str">
        <f t="shared" si="375"/>
        <v>Feb</v>
      </c>
      <c r="X2681" s="8" t="str">
        <f t="shared" si="376"/>
        <v>2015</v>
      </c>
      <c r="Y2681" s="7">
        <f t="shared" si="377"/>
        <v>30</v>
      </c>
    </row>
    <row r="2682" spans="1:25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6">
        <f t="shared" si="369"/>
        <v>0.86250000000000004</v>
      </c>
      <c r="P2682" s="10">
        <f t="shared" si="370"/>
        <v>69</v>
      </c>
      <c r="Q2682" t="s">
        <v>8320</v>
      </c>
      <c r="R2682" t="s">
        <v>8357</v>
      </c>
      <c r="S2682" s="8">
        <f t="shared" si="371"/>
        <v>42436.211701388893</v>
      </c>
      <c r="T2682" s="8" t="str">
        <f t="shared" si="372"/>
        <v>Mar</v>
      </c>
      <c r="U2682" s="8" t="str">
        <f t="shared" si="373"/>
        <v>2016</v>
      </c>
      <c r="V2682" s="8">
        <f t="shared" si="374"/>
        <v>42466.170034722221</v>
      </c>
      <c r="W2682" s="8" t="str">
        <f t="shared" si="375"/>
        <v>Apr</v>
      </c>
      <c r="X2682" s="8" t="str">
        <f t="shared" si="376"/>
        <v>2016</v>
      </c>
      <c r="Y2682" s="7">
        <f t="shared" si="377"/>
        <v>29</v>
      </c>
    </row>
    <row r="2683" spans="1:25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6">
        <f t="shared" si="369"/>
        <v>0.6875</v>
      </c>
      <c r="P2683" s="10">
        <f t="shared" si="370"/>
        <v>27.5</v>
      </c>
      <c r="Q2683" t="s">
        <v>8337</v>
      </c>
      <c r="R2683" t="s">
        <v>8338</v>
      </c>
      <c r="S2683" s="8">
        <f t="shared" si="371"/>
        <v>41805.895254629628</v>
      </c>
      <c r="T2683" s="8" t="str">
        <f t="shared" si="372"/>
        <v>Jun</v>
      </c>
      <c r="U2683" s="8" t="str">
        <f t="shared" si="373"/>
        <v>2014</v>
      </c>
      <c r="V2683" s="8">
        <f t="shared" si="374"/>
        <v>41830.895254629628</v>
      </c>
      <c r="W2683" s="8" t="str">
        <f t="shared" si="375"/>
        <v>Jul</v>
      </c>
      <c r="X2683" s="8" t="str">
        <f t="shared" si="376"/>
        <v>2014</v>
      </c>
      <c r="Y2683" s="7">
        <f t="shared" si="377"/>
        <v>25</v>
      </c>
    </row>
    <row r="2684" spans="1:25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6">
        <f t="shared" si="369"/>
        <v>28.299999999999997</v>
      </c>
      <c r="P2684" s="10">
        <f t="shared" si="370"/>
        <v>84.9</v>
      </c>
      <c r="Q2684" t="s">
        <v>8337</v>
      </c>
      <c r="R2684" t="s">
        <v>8338</v>
      </c>
      <c r="S2684" s="8">
        <f t="shared" si="371"/>
        <v>41932.871990740743</v>
      </c>
      <c r="T2684" s="8" t="str">
        <f t="shared" si="372"/>
        <v>Oct</v>
      </c>
      <c r="U2684" s="8" t="str">
        <f t="shared" si="373"/>
        <v>2014</v>
      </c>
      <c r="V2684" s="8">
        <f t="shared" si="374"/>
        <v>41965.249305555553</v>
      </c>
      <c r="W2684" s="8" t="str">
        <f t="shared" si="375"/>
        <v>Nov</v>
      </c>
      <c r="X2684" s="8" t="str">
        <f t="shared" si="376"/>
        <v>2014</v>
      </c>
      <c r="Y2684" s="7">
        <f t="shared" si="377"/>
        <v>1</v>
      </c>
    </row>
    <row r="2685" spans="1:25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6">
        <f t="shared" si="369"/>
        <v>0.24</v>
      </c>
      <c r="P2685" s="10">
        <f t="shared" si="370"/>
        <v>12</v>
      </c>
      <c r="Q2685" t="s">
        <v>8337</v>
      </c>
      <c r="R2685" t="s">
        <v>8338</v>
      </c>
      <c r="S2685" s="8">
        <f t="shared" si="371"/>
        <v>42034.75509259259</v>
      </c>
      <c r="T2685" s="8" t="str">
        <f t="shared" si="372"/>
        <v>Jan</v>
      </c>
      <c r="U2685" s="8" t="str">
        <f t="shared" si="373"/>
        <v>2015</v>
      </c>
      <c r="V2685" s="8">
        <f t="shared" si="374"/>
        <v>42064.75509259259</v>
      </c>
      <c r="W2685" s="8" t="str">
        <f t="shared" si="375"/>
        <v>Mar</v>
      </c>
      <c r="X2685" s="8" t="str">
        <f t="shared" si="376"/>
        <v>2015</v>
      </c>
      <c r="Y2685" s="7">
        <f t="shared" si="377"/>
        <v>30</v>
      </c>
    </row>
    <row r="2686" spans="1:25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6">
        <f t="shared" si="369"/>
        <v>1.1428571428571428</v>
      </c>
      <c r="P2686" s="10">
        <f t="shared" si="370"/>
        <v>200</v>
      </c>
      <c r="Q2686" t="s">
        <v>8337</v>
      </c>
      <c r="R2686" t="s">
        <v>8338</v>
      </c>
      <c r="S2686" s="8">
        <f t="shared" si="371"/>
        <v>41820.914641203701</v>
      </c>
      <c r="T2686" s="8" t="str">
        <f t="shared" si="372"/>
        <v>Jun</v>
      </c>
      <c r="U2686" s="8" t="str">
        <f t="shared" si="373"/>
        <v>2014</v>
      </c>
      <c r="V2686" s="8">
        <f t="shared" si="374"/>
        <v>41860.914641203701</v>
      </c>
      <c r="W2686" s="8" t="str">
        <f t="shared" si="375"/>
        <v>Aug</v>
      </c>
      <c r="X2686" s="8" t="str">
        <f t="shared" si="376"/>
        <v>2014</v>
      </c>
      <c r="Y2686" s="7">
        <f t="shared" si="377"/>
        <v>9</v>
      </c>
    </row>
    <row r="2687" spans="1:25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6">
        <f t="shared" si="369"/>
        <v>0.02</v>
      </c>
      <c r="P2687" s="10">
        <f t="shared" si="370"/>
        <v>10</v>
      </c>
      <c r="Q2687" t="s">
        <v>8337</v>
      </c>
      <c r="R2687" t="s">
        <v>8338</v>
      </c>
      <c r="S2687" s="8">
        <f t="shared" si="371"/>
        <v>42061.69594907407</v>
      </c>
      <c r="T2687" s="8" t="str">
        <f t="shared" si="372"/>
        <v>Feb</v>
      </c>
      <c r="U2687" s="8" t="str">
        <f t="shared" si="373"/>
        <v>2015</v>
      </c>
      <c r="V2687" s="8">
        <f t="shared" si="374"/>
        <v>42121.654282407413</v>
      </c>
      <c r="W2687" s="8" t="str">
        <f t="shared" si="375"/>
        <v>Apr</v>
      </c>
      <c r="X2687" s="8" t="str">
        <f t="shared" si="376"/>
        <v>2015</v>
      </c>
      <c r="Y2687" s="7">
        <f t="shared" si="377"/>
        <v>28</v>
      </c>
    </row>
    <row r="2688" spans="1:25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6">
        <f t="shared" si="369"/>
        <v>0</v>
      </c>
      <c r="P2688" s="10">
        <f t="shared" si="370"/>
        <v>0</v>
      </c>
      <c r="Q2688" t="s">
        <v>8337</v>
      </c>
      <c r="R2688" t="s">
        <v>8338</v>
      </c>
      <c r="S2688" s="8">
        <f t="shared" si="371"/>
        <v>41892.974803240737</v>
      </c>
      <c r="T2688" s="8" t="str">
        <f t="shared" si="372"/>
        <v>Sep</v>
      </c>
      <c r="U2688" s="8" t="str">
        <f t="shared" si="373"/>
        <v>2014</v>
      </c>
      <c r="V2688" s="8">
        <f t="shared" si="374"/>
        <v>41912.974803240737</v>
      </c>
      <c r="W2688" s="8" t="str">
        <f t="shared" si="375"/>
        <v>Sep</v>
      </c>
      <c r="X2688" s="8" t="str">
        <f t="shared" si="376"/>
        <v>2014</v>
      </c>
      <c r="Y2688" s="7">
        <f t="shared" si="377"/>
        <v>20</v>
      </c>
    </row>
    <row r="2689" spans="1:25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6">
        <f t="shared" si="369"/>
        <v>0</v>
      </c>
      <c r="P2689" s="10">
        <f t="shared" si="370"/>
        <v>0</v>
      </c>
      <c r="Q2689" t="s">
        <v>8337</v>
      </c>
      <c r="R2689" t="s">
        <v>8338</v>
      </c>
      <c r="S2689" s="8">
        <f t="shared" si="371"/>
        <v>42154.64025462963</v>
      </c>
      <c r="T2689" s="8" t="str">
        <f t="shared" si="372"/>
        <v>May</v>
      </c>
      <c r="U2689" s="8" t="str">
        <f t="shared" si="373"/>
        <v>2015</v>
      </c>
      <c r="V2689" s="8">
        <f t="shared" si="374"/>
        <v>42184.64025462963</v>
      </c>
      <c r="W2689" s="8" t="str">
        <f t="shared" si="375"/>
        <v>Jun</v>
      </c>
      <c r="X2689" s="8" t="str">
        <f t="shared" si="376"/>
        <v>2015</v>
      </c>
      <c r="Y2689" s="7">
        <f t="shared" si="377"/>
        <v>30</v>
      </c>
    </row>
    <row r="2690" spans="1:25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6">
        <f t="shared" si="369"/>
        <v>0.14799999999999999</v>
      </c>
      <c r="P2690" s="10">
        <f t="shared" si="370"/>
        <v>5.2857142857142856</v>
      </c>
      <c r="Q2690" t="s">
        <v>8337</v>
      </c>
      <c r="R2690" t="s">
        <v>8338</v>
      </c>
      <c r="S2690" s="8">
        <f t="shared" si="371"/>
        <v>42028.118865740747</v>
      </c>
      <c r="T2690" s="8" t="str">
        <f t="shared" si="372"/>
        <v>Jan</v>
      </c>
      <c r="U2690" s="8" t="str">
        <f t="shared" si="373"/>
        <v>2015</v>
      </c>
      <c r="V2690" s="8">
        <f t="shared" si="374"/>
        <v>42059.125</v>
      </c>
      <c r="W2690" s="8" t="str">
        <f t="shared" si="375"/>
        <v>Feb</v>
      </c>
      <c r="X2690" s="8" t="str">
        <f t="shared" si="376"/>
        <v>2015</v>
      </c>
      <c r="Y2690" s="7">
        <f t="shared" si="377"/>
        <v>31</v>
      </c>
    </row>
    <row r="2691" spans="1:25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6">
        <f t="shared" ref="O2691:O2754" si="378">E2691/D2691*100</f>
        <v>2.8571428571428571E-3</v>
      </c>
      <c r="P2691" s="10">
        <f t="shared" ref="P2691:P2754" si="379">IFERROR(E2691/L2691,0)</f>
        <v>1</v>
      </c>
      <c r="Q2691" t="s">
        <v>8337</v>
      </c>
      <c r="R2691" t="s">
        <v>8338</v>
      </c>
      <c r="S2691" s="8">
        <f t="shared" ref="S2691:S2754" si="380">(((J2691/60)/60)/24)+DATE(1970,1,1)</f>
        <v>42551.961689814809</v>
      </c>
      <c r="T2691" s="8" t="str">
        <f t="shared" ref="T2691:T2754" si="381">TEXT(S2691,"MMM")</f>
        <v>Jun</v>
      </c>
      <c r="U2691" s="8" t="str">
        <f t="shared" ref="U2691:U2754" si="382">TEXT(S2691,"YYYY")</f>
        <v>2016</v>
      </c>
      <c r="V2691" s="8">
        <f t="shared" ref="V2691:V2754" si="383">(((I2691/60)/60)/24)+DATE(1970,1,1)</f>
        <v>42581.961689814809</v>
      </c>
      <c r="W2691" s="8" t="str">
        <f t="shared" ref="W2691:W2754" si="384">TEXT(V2691,"MMM")</f>
        <v>Jul</v>
      </c>
      <c r="X2691" s="8" t="str">
        <f t="shared" ref="X2691:X2754" si="385">TEXT(V2691,"YYYY")</f>
        <v>2016</v>
      </c>
      <c r="Y2691" s="7">
        <f t="shared" ref="Y2691:Y2754" si="386">DAY(V2691-S2691)</f>
        <v>30</v>
      </c>
    </row>
    <row r="2692" spans="1:25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6">
        <f t="shared" si="378"/>
        <v>10.7325</v>
      </c>
      <c r="P2692" s="10">
        <f t="shared" si="379"/>
        <v>72.762711864406782</v>
      </c>
      <c r="Q2692" t="s">
        <v>8337</v>
      </c>
      <c r="R2692" t="s">
        <v>8338</v>
      </c>
      <c r="S2692" s="8">
        <f t="shared" si="380"/>
        <v>42113.105046296296</v>
      </c>
      <c r="T2692" s="8" t="str">
        <f t="shared" si="381"/>
        <v>Apr</v>
      </c>
      <c r="U2692" s="8" t="str">
        <f t="shared" si="382"/>
        <v>2015</v>
      </c>
      <c r="V2692" s="8">
        <f t="shared" si="383"/>
        <v>42158.105046296296</v>
      </c>
      <c r="W2692" s="8" t="str">
        <f t="shared" si="384"/>
        <v>Jun</v>
      </c>
      <c r="X2692" s="8" t="str">
        <f t="shared" si="385"/>
        <v>2015</v>
      </c>
      <c r="Y2692" s="7">
        <f t="shared" si="386"/>
        <v>14</v>
      </c>
    </row>
    <row r="2693" spans="1:25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6">
        <f t="shared" si="378"/>
        <v>5.3846153846153842E-2</v>
      </c>
      <c r="P2693" s="10">
        <f t="shared" si="379"/>
        <v>17.5</v>
      </c>
      <c r="Q2693" t="s">
        <v>8337</v>
      </c>
      <c r="R2693" t="s">
        <v>8338</v>
      </c>
      <c r="S2693" s="8">
        <f t="shared" si="380"/>
        <v>42089.724039351851</v>
      </c>
      <c r="T2693" s="8" t="str">
        <f t="shared" si="381"/>
        <v>Mar</v>
      </c>
      <c r="U2693" s="8" t="str">
        <f t="shared" si="382"/>
        <v>2015</v>
      </c>
      <c r="V2693" s="8">
        <f t="shared" si="383"/>
        <v>42134.724039351851</v>
      </c>
      <c r="W2693" s="8" t="str">
        <f t="shared" si="384"/>
        <v>May</v>
      </c>
      <c r="X2693" s="8" t="str">
        <f t="shared" si="385"/>
        <v>2015</v>
      </c>
      <c r="Y2693" s="7">
        <f t="shared" si="386"/>
        <v>14</v>
      </c>
    </row>
    <row r="2694" spans="1:25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6">
        <f t="shared" si="378"/>
        <v>0.7142857142857143</v>
      </c>
      <c r="P2694" s="10">
        <f t="shared" si="379"/>
        <v>25</v>
      </c>
      <c r="Q2694" t="s">
        <v>8337</v>
      </c>
      <c r="R2694" t="s">
        <v>8338</v>
      </c>
      <c r="S2694" s="8">
        <f t="shared" si="380"/>
        <v>42058.334027777775</v>
      </c>
      <c r="T2694" s="8" t="str">
        <f t="shared" si="381"/>
        <v>Feb</v>
      </c>
      <c r="U2694" s="8" t="str">
        <f t="shared" si="382"/>
        <v>2015</v>
      </c>
      <c r="V2694" s="8">
        <f t="shared" si="383"/>
        <v>42088.292361111111</v>
      </c>
      <c r="W2694" s="8" t="str">
        <f t="shared" si="384"/>
        <v>Mar</v>
      </c>
      <c r="X2694" s="8" t="str">
        <f t="shared" si="385"/>
        <v>2015</v>
      </c>
      <c r="Y2694" s="7">
        <f t="shared" si="386"/>
        <v>29</v>
      </c>
    </row>
    <row r="2695" spans="1:25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6">
        <f t="shared" si="378"/>
        <v>0.8</v>
      </c>
      <c r="P2695" s="10">
        <f t="shared" si="379"/>
        <v>13.333333333333334</v>
      </c>
      <c r="Q2695" t="s">
        <v>8337</v>
      </c>
      <c r="R2695" t="s">
        <v>8338</v>
      </c>
      <c r="S2695" s="8">
        <f t="shared" si="380"/>
        <v>41834.138495370367</v>
      </c>
      <c r="T2695" s="8" t="str">
        <f t="shared" si="381"/>
        <v>Jul</v>
      </c>
      <c r="U2695" s="8" t="str">
        <f t="shared" si="382"/>
        <v>2014</v>
      </c>
      <c r="V2695" s="8">
        <f t="shared" si="383"/>
        <v>41864.138495370367</v>
      </c>
      <c r="W2695" s="8" t="str">
        <f t="shared" si="384"/>
        <v>Aug</v>
      </c>
      <c r="X2695" s="8" t="str">
        <f t="shared" si="385"/>
        <v>2014</v>
      </c>
      <c r="Y2695" s="7">
        <f t="shared" si="386"/>
        <v>30</v>
      </c>
    </row>
    <row r="2696" spans="1:25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6">
        <f t="shared" si="378"/>
        <v>3.3333333333333335E-3</v>
      </c>
      <c r="P2696" s="10">
        <f t="shared" si="379"/>
        <v>1</v>
      </c>
      <c r="Q2696" t="s">
        <v>8337</v>
      </c>
      <c r="R2696" t="s">
        <v>8338</v>
      </c>
      <c r="S2696" s="8">
        <f t="shared" si="380"/>
        <v>41878.140497685185</v>
      </c>
      <c r="T2696" s="8" t="str">
        <f t="shared" si="381"/>
        <v>Aug</v>
      </c>
      <c r="U2696" s="8" t="str">
        <f t="shared" si="382"/>
        <v>2014</v>
      </c>
      <c r="V2696" s="8">
        <f t="shared" si="383"/>
        <v>41908.140497685185</v>
      </c>
      <c r="W2696" s="8" t="str">
        <f t="shared" si="384"/>
        <v>Sep</v>
      </c>
      <c r="X2696" s="8" t="str">
        <f t="shared" si="385"/>
        <v>2014</v>
      </c>
      <c r="Y2696" s="7">
        <f t="shared" si="386"/>
        <v>30</v>
      </c>
    </row>
    <row r="2697" spans="1:25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6">
        <f t="shared" si="378"/>
        <v>0.47333333333333333</v>
      </c>
      <c r="P2697" s="10">
        <f t="shared" si="379"/>
        <v>23.666666666666668</v>
      </c>
      <c r="Q2697" t="s">
        <v>8337</v>
      </c>
      <c r="R2697" t="s">
        <v>8338</v>
      </c>
      <c r="S2697" s="8">
        <f t="shared" si="380"/>
        <v>42048.181921296295</v>
      </c>
      <c r="T2697" s="8" t="str">
        <f t="shared" si="381"/>
        <v>Feb</v>
      </c>
      <c r="U2697" s="8" t="str">
        <f t="shared" si="382"/>
        <v>2015</v>
      </c>
      <c r="V2697" s="8">
        <f t="shared" si="383"/>
        <v>42108.14025462963</v>
      </c>
      <c r="W2697" s="8" t="str">
        <f t="shared" si="384"/>
        <v>Apr</v>
      </c>
      <c r="X2697" s="8" t="str">
        <f t="shared" si="385"/>
        <v>2015</v>
      </c>
      <c r="Y2697" s="7">
        <f t="shared" si="386"/>
        <v>28</v>
      </c>
    </row>
    <row r="2698" spans="1:25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6">
        <f t="shared" si="378"/>
        <v>5.65</v>
      </c>
      <c r="P2698" s="10">
        <f t="shared" si="379"/>
        <v>89.21052631578948</v>
      </c>
      <c r="Q2698" t="s">
        <v>8337</v>
      </c>
      <c r="R2698" t="s">
        <v>8338</v>
      </c>
      <c r="S2698" s="8">
        <f t="shared" si="380"/>
        <v>41964.844444444447</v>
      </c>
      <c r="T2698" s="8" t="str">
        <f t="shared" si="381"/>
        <v>Nov</v>
      </c>
      <c r="U2698" s="8" t="str">
        <f t="shared" si="382"/>
        <v>2014</v>
      </c>
      <c r="V2698" s="8">
        <f t="shared" si="383"/>
        <v>41998.844444444447</v>
      </c>
      <c r="W2698" s="8" t="str">
        <f t="shared" si="384"/>
        <v>Dec</v>
      </c>
      <c r="X2698" s="8" t="str">
        <f t="shared" si="385"/>
        <v>2014</v>
      </c>
      <c r="Y2698" s="7">
        <f t="shared" si="386"/>
        <v>3</v>
      </c>
    </row>
    <row r="2699" spans="1:25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6">
        <f t="shared" si="378"/>
        <v>26.35217391304348</v>
      </c>
      <c r="P2699" s="10">
        <f t="shared" si="379"/>
        <v>116.55769230769231</v>
      </c>
      <c r="Q2699" t="s">
        <v>8337</v>
      </c>
      <c r="R2699" t="s">
        <v>8338</v>
      </c>
      <c r="S2699" s="8">
        <f t="shared" si="380"/>
        <v>42187.940081018518</v>
      </c>
      <c r="T2699" s="8" t="str">
        <f t="shared" si="381"/>
        <v>Jul</v>
      </c>
      <c r="U2699" s="8" t="str">
        <f t="shared" si="382"/>
        <v>2015</v>
      </c>
      <c r="V2699" s="8">
        <f t="shared" si="383"/>
        <v>42218.916666666672</v>
      </c>
      <c r="W2699" s="8" t="str">
        <f t="shared" si="384"/>
        <v>Aug</v>
      </c>
      <c r="X2699" s="8" t="str">
        <f t="shared" si="385"/>
        <v>2015</v>
      </c>
      <c r="Y2699" s="7">
        <f t="shared" si="386"/>
        <v>30</v>
      </c>
    </row>
    <row r="2700" spans="1:25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6">
        <f t="shared" si="378"/>
        <v>0.325125</v>
      </c>
      <c r="P2700" s="10">
        <f t="shared" si="379"/>
        <v>13.005000000000001</v>
      </c>
      <c r="Q2700" t="s">
        <v>8337</v>
      </c>
      <c r="R2700" t="s">
        <v>8338</v>
      </c>
      <c r="S2700" s="8">
        <f t="shared" si="380"/>
        <v>41787.898240740738</v>
      </c>
      <c r="T2700" s="8" t="str">
        <f t="shared" si="381"/>
        <v>May</v>
      </c>
      <c r="U2700" s="8" t="str">
        <f t="shared" si="382"/>
        <v>2014</v>
      </c>
      <c r="V2700" s="8">
        <f t="shared" si="383"/>
        <v>41817.898240740738</v>
      </c>
      <c r="W2700" s="8" t="str">
        <f t="shared" si="384"/>
        <v>Jun</v>
      </c>
      <c r="X2700" s="8" t="str">
        <f t="shared" si="385"/>
        <v>2014</v>
      </c>
      <c r="Y2700" s="7">
        <f t="shared" si="386"/>
        <v>30</v>
      </c>
    </row>
    <row r="2701" spans="1:25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6">
        <f t="shared" si="378"/>
        <v>0</v>
      </c>
      <c r="P2701" s="10">
        <f t="shared" si="379"/>
        <v>0</v>
      </c>
      <c r="Q2701" t="s">
        <v>8337</v>
      </c>
      <c r="R2701" t="s">
        <v>8338</v>
      </c>
      <c r="S2701" s="8">
        <f t="shared" si="380"/>
        <v>41829.896562499998</v>
      </c>
      <c r="T2701" s="8" t="str">
        <f t="shared" si="381"/>
        <v>Jul</v>
      </c>
      <c r="U2701" s="8" t="str">
        <f t="shared" si="382"/>
        <v>2014</v>
      </c>
      <c r="V2701" s="8">
        <f t="shared" si="383"/>
        <v>41859.896562499998</v>
      </c>
      <c r="W2701" s="8" t="str">
        <f t="shared" si="384"/>
        <v>Aug</v>
      </c>
      <c r="X2701" s="8" t="str">
        <f t="shared" si="385"/>
        <v>2014</v>
      </c>
      <c r="Y2701" s="7">
        <f t="shared" si="386"/>
        <v>30</v>
      </c>
    </row>
    <row r="2702" spans="1:25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6">
        <f t="shared" si="378"/>
        <v>0.7000700070007001</v>
      </c>
      <c r="P2702" s="10">
        <f t="shared" si="379"/>
        <v>17.5</v>
      </c>
      <c r="Q2702" t="s">
        <v>8337</v>
      </c>
      <c r="R2702" t="s">
        <v>8338</v>
      </c>
      <c r="S2702" s="8">
        <f t="shared" si="380"/>
        <v>41870.87467592593</v>
      </c>
      <c r="T2702" s="8" t="str">
        <f t="shared" si="381"/>
        <v>Aug</v>
      </c>
      <c r="U2702" s="8" t="str">
        <f t="shared" si="382"/>
        <v>2014</v>
      </c>
      <c r="V2702" s="8">
        <f t="shared" si="383"/>
        <v>41900.87467592593</v>
      </c>
      <c r="W2702" s="8" t="str">
        <f t="shared" si="384"/>
        <v>Sep</v>
      </c>
      <c r="X2702" s="8" t="str">
        <f t="shared" si="385"/>
        <v>2014</v>
      </c>
      <c r="Y2702" s="7">
        <f t="shared" si="386"/>
        <v>30</v>
      </c>
    </row>
    <row r="2703" spans="1:25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6">
        <f t="shared" si="378"/>
        <v>46.176470588235297</v>
      </c>
      <c r="P2703" s="10">
        <f t="shared" si="379"/>
        <v>34.130434782608695</v>
      </c>
      <c r="Q2703" t="s">
        <v>8318</v>
      </c>
      <c r="R2703" t="s">
        <v>8358</v>
      </c>
      <c r="S2703" s="8">
        <f t="shared" si="380"/>
        <v>42801.774699074071</v>
      </c>
      <c r="T2703" s="8" t="str">
        <f t="shared" si="381"/>
        <v>Mar</v>
      </c>
      <c r="U2703" s="8" t="str">
        <f t="shared" si="382"/>
        <v>2017</v>
      </c>
      <c r="V2703" s="8">
        <f t="shared" si="383"/>
        <v>42832.733032407406</v>
      </c>
      <c r="W2703" s="8" t="str">
        <f t="shared" si="384"/>
        <v>Apr</v>
      </c>
      <c r="X2703" s="8" t="str">
        <f t="shared" si="385"/>
        <v>2017</v>
      </c>
      <c r="Y2703" s="7">
        <f t="shared" si="386"/>
        <v>30</v>
      </c>
    </row>
    <row r="2704" spans="1:25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6">
        <f t="shared" si="378"/>
        <v>34.410000000000004</v>
      </c>
      <c r="P2704" s="10">
        <f t="shared" si="379"/>
        <v>132.34615384615384</v>
      </c>
      <c r="Q2704" t="s">
        <v>8318</v>
      </c>
      <c r="R2704" t="s">
        <v>8358</v>
      </c>
      <c r="S2704" s="8">
        <f t="shared" si="380"/>
        <v>42800.801817129628</v>
      </c>
      <c r="T2704" s="8" t="str">
        <f t="shared" si="381"/>
        <v>Mar</v>
      </c>
      <c r="U2704" s="8" t="str">
        <f t="shared" si="382"/>
        <v>2017</v>
      </c>
      <c r="V2704" s="8">
        <f t="shared" si="383"/>
        <v>42830.760150462964</v>
      </c>
      <c r="W2704" s="8" t="str">
        <f t="shared" si="384"/>
        <v>Apr</v>
      </c>
      <c r="X2704" s="8" t="str">
        <f t="shared" si="385"/>
        <v>2017</v>
      </c>
      <c r="Y2704" s="7">
        <f t="shared" si="386"/>
        <v>29</v>
      </c>
    </row>
    <row r="2705" spans="1:25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6">
        <f t="shared" si="378"/>
        <v>103.75000000000001</v>
      </c>
      <c r="P2705" s="10">
        <f t="shared" si="379"/>
        <v>922.22222222222217</v>
      </c>
      <c r="Q2705" t="s">
        <v>8318</v>
      </c>
      <c r="R2705" t="s">
        <v>8358</v>
      </c>
      <c r="S2705" s="8">
        <f t="shared" si="380"/>
        <v>42756.690162037034</v>
      </c>
      <c r="T2705" s="8" t="str">
        <f t="shared" si="381"/>
        <v>Jan</v>
      </c>
      <c r="U2705" s="8" t="str">
        <f t="shared" si="382"/>
        <v>2017</v>
      </c>
      <c r="V2705" s="8">
        <f t="shared" si="383"/>
        <v>42816.648495370369</v>
      </c>
      <c r="W2705" s="8" t="str">
        <f t="shared" si="384"/>
        <v>Mar</v>
      </c>
      <c r="X2705" s="8" t="str">
        <f t="shared" si="385"/>
        <v>2017</v>
      </c>
      <c r="Y2705" s="7">
        <f t="shared" si="386"/>
        <v>28</v>
      </c>
    </row>
    <row r="2706" spans="1:25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6">
        <f t="shared" si="378"/>
        <v>6.0263157894736841</v>
      </c>
      <c r="P2706" s="10">
        <f t="shared" si="379"/>
        <v>163.57142857142858</v>
      </c>
      <c r="Q2706" t="s">
        <v>8318</v>
      </c>
      <c r="R2706" t="s">
        <v>8358</v>
      </c>
      <c r="S2706" s="8">
        <f t="shared" si="380"/>
        <v>42787.862430555557</v>
      </c>
      <c r="T2706" s="8" t="str">
        <f t="shared" si="381"/>
        <v>Feb</v>
      </c>
      <c r="U2706" s="8" t="str">
        <f t="shared" si="382"/>
        <v>2017</v>
      </c>
      <c r="V2706" s="8">
        <f t="shared" si="383"/>
        <v>42830.820763888885</v>
      </c>
      <c r="W2706" s="8" t="str">
        <f t="shared" si="384"/>
        <v>Apr</v>
      </c>
      <c r="X2706" s="8" t="str">
        <f t="shared" si="385"/>
        <v>2017</v>
      </c>
      <c r="Y2706" s="7">
        <f t="shared" si="386"/>
        <v>11</v>
      </c>
    </row>
    <row r="2707" spans="1:25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6">
        <f t="shared" si="378"/>
        <v>10.539393939393939</v>
      </c>
      <c r="P2707" s="10">
        <f t="shared" si="379"/>
        <v>217.375</v>
      </c>
      <c r="Q2707" t="s">
        <v>8318</v>
      </c>
      <c r="R2707" t="s">
        <v>8358</v>
      </c>
      <c r="S2707" s="8">
        <f t="shared" si="380"/>
        <v>42773.916180555556</v>
      </c>
      <c r="T2707" s="8" t="str">
        <f t="shared" si="381"/>
        <v>Feb</v>
      </c>
      <c r="U2707" s="8" t="str">
        <f t="shared" si="382"/>
        <v>2017</v>
      </c>
      <c r="V2707" s="8">
        <f t="shared" si="383"/>
        <v>42818.874513888892</v>
      </c>
      <c r="W2707" s="8" t="str">
        <f t="shared" si="384"/>
        <v>Mar</v>
      </c>
      <c r="X2707" s="8" t="str">
        <f t="shared" si="385"/>
        <v>2017</v>
      </c>
      <c r="Y2707" s="7">
        <f t="shared" si="386"/>
        <v>13</v>
      </c>
    </row>
    <row r="2708" spans="1:25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6">
        <f t="shared" si="378"/>
        <v>112.29714285714284</v>
      </c>
      <c r="P2708" s="10">
        <f t="shared" si="379"/>
        <v>149.44486692015209</v>
      </c>
      <c r="Q2708" t="s">
        <v>8318</v>
      </c>
      <c r="R2708" t="s">
        <v>8358</v>
      </c>
      <c r="S2708" s="8">
        <f t="shared" si="380"/>
        <v>41899.294942129629</v>
      </c>
      <c r="T2708" s="8" t="str">
        <f t="shared" si="381"/>
        <v>Sep</v>
      </c>
      <c r="U2708" s="8" t="str">
        <f t="shared" si="382"/>
        <v>2014</v>
      </c>
      <c r="V2708" s="8">
        <f t="shared" si="383"/>
        <v>41928.290972222225</v>
      </c>
      <c r="W2708" s="8" t="str">
        <f t="shared" si="384"/>
        <v>Oct</v>
      </c>
      <c r="X2708" s="8" t="str">
        <f t="shared" si="385"/>
        <v>2014</v>
      </c>
      <c r="Y2708" s="7">
        <f t="shared" si="386"/>
        <v>28</v>
      </c>
    </row>
    <row r="2709" spans="1:25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6">
        <f t="shared" si="378"/>
        <v>350.84462500000001</v>
      </c>
      <c r="P2709" s="10">
        <f t="shared" si="379"/>
        <v>71.237487309644663</v>
      </c>
      <c r="Q2709" t="s">
        <v>8318</v>
      </c>
      <c r="R2709" t="s">
        <v>8358</v>
      </c>
      <c r="S2709" s="8">
        <f t="shared" si="380"/>
        <v>41391.782905092594</v>
      </c>
      <c r="T2709" s="8" t="str">
        <f t="shared" si="381"/>
        <v>Apr</v>
      </c>
      <c r="U2709" s="8" t="str">
        <f t="shared" si="382"/>
        <v>2013</v>
      </c>
      <c r="V2709" s="8">
        <f t="shared" si="383"/>
        <v>41421.290972222225</v>
      </c>
      <c r="W2709" s="8" t="str">
        <f t="shared" si="384"/>
        <v>May</v>
      </c>
      <c r="X2709" s="8" t="str">
        <f t="shared" si="385"/>
        <v>2013</v>
      </c>
      <c r="Y2709" s="7">
        <f t="shared" si="386"/>
        <v>29</v>
      </c>
    </row>
    <row r="2710" spans="1:25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6">
        <f t="shared" si="378"/>
        <v>233.21535</v>
      </c>
      <c r="P2710" s="10">
        <f t="shared" si="379"/>
        <v>44.464318398474738</v>
      </c>
      <c r="Q2710" t="s">
        <v>8318</v>
      </c>
      <c r="R2710" t="s">
        <v>8358</v>
      </c>
      <c r="S2710" s="8">
        <f t="shared" si="380"/>
        <v>42512.698217592595</v>
      </c>
      <c r="T2710" s="8" t="str">
        <f t="shared" si="381"/>
        <v>May</v>
      </c>
      <c r="U2710" s="8" t="str">
        <f t="shared" si="382"/>
        <v>2016</v>
      </c>
      <c r="V2710" s="8">
        <f t="shared" si="383"/>
        <v>42572.698217592595</v>
      </c>
      <c r="W2710" s="8" t="str">
        <f t="shared" si="384"/>
        <v>Jul</v>
      </c>
      <c r="X2710" s="8" t="str">
        <f t="shared" si="385"/>
        <v>2016</v>
      </c>
      <c r="Y2710" s="7">
        <f t="shared" si="386"/>
        <v>29</v>
      </c>
    </row>
    <row r="2711" spans="1:25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6">
        <f t="shared" si="378"/>
        <v>101.60599999999999</v>
      </c>
      <c r="P2711" s="10">
        <f t="shared" si="379"/>
        <v>164.94480519480518</v>
      </c>
      <c r="Q2711" t="s">
        <v>8318</v>
      </c>
      <c r="R2711" t="s">
        <v>8358</v>
      </c>
      <c r="S2711" s="8">
        <f t="shared" si="380"/>
        <v>42612.149780092594</v>
      </c>
      <c r="T2711" s="8" t="str">
        <f t="shared" si="381"/>
        <v>Aug</v>
      </c>
      <c r="U2711" s="8" t="str">
        <f t="shared" si="382"/>
        <v>2016</v>
      </c>
      <c r="V2711" s="8">
        <f t="shared" si="383"/>
        <v>42647.165972222225</v>
      </c>
      <c r="W2711" s="8" t="str">
        <f t="shared" si="384"/>
        <v>Oct</v>
      </c>
      <c r="X2711" s="8" t="str">
        <f t="shared" si="385"/>
        <v>2016</v>
      </c>
      <c r="Y2711" s="7">
        <f t="shared" si="386"/>
        <v>4</v>
      </c>
    </row>
    <row r="2712" spans="1:25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6">
        <f t="shared" si="378"/>
        <v>153.90035000000003</v>
      </c>
      <c r="P2712" s="10">
        <f t="shared" si="379"/>
        <v>84.871516544117654</v>
      </c>
      <c r="Q2712" t="s">
        <v>8318</v>
      </c>
      <c r="R2712" t="s">
        <v>8358</v>
      </c>
      <c r="S2712" s="8">
        <f t="shared" si="380"/>
        <v>41828.229490740741</v>
      </c>
      <c r="T2712" s="8" t="str">
        <f t="shared" si="381"/>
        <v>Jul</v>
      </c>
      <c r="U2712" s="8" t="str">
        <f t="shared" si="382"/>
        <v>2014</v>
      </c>
      <c r="V2712" s="8">
        <f t="shared" si="383"/>
        <v>41860.083333333336</v>
      </c>
      <c r="W2712" s="8" t="str">
        <f t="shared" si="384"/>
        <v>Aug</v>
      </c>
      <c r="X2712" s="8" t="str">
        <f t="shared" si="385"/>
        <v>2014</v>
      </c>
      <c r="Y2712" s="7">
        <f t="shared" si="386"/>
        <v>31</v>
      </c>
    </row>
    <row r="2713" spans="1:25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6">
        <f t="shared" si="378"/>
        <v>100.7161125319693</v>
      </c>
      <c r="P2713" s="10">
        <f t="shared" si="379"/>
        <v>53.945205479452056</v>
      </c>
      <c r="Q2713" t="s">
        <v>8318</v>
      </c>
      <c r="R2713" t="s">
        <v>8358</v>
      </c>
      <c r="S2713" s="8">
        <f t="shared" si="380"/>
        <v>41780.745254629634</v>
      </c>
      <c r="T2713" s="8" t="str">
        <f t="shared" si="381"/>
        <v>May</v>
      </c>
      <c r="U2713" s="8" t="str">
        <f t="shared" si="382"/>
        <v>2014</v>
      </c>
      <c r="V2713" s="8">
        <f t="shared" si="383"/>
        <v>41810.917361111111</v>
      </c>
      <c r="W2713" s="8" t="str">
        <f t="shared" si="384"/>
        <v>Jun</v>
      </c>
      <c r="X2713" s="8" t="str">
        <f t="shared" si="385"/>
        <v>2014</v>
      </c>
      <c r="Y2713" s="7">
        <f t="shared" si="386"/>
        <v>30</v>
      </c>
    </row>
    <row r="2714" spans="1:25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6">
        <f t="shared" si="378"/>
        <v>131.38181818181818</v>
      </c>
      <c r="P2714" s="10">
        <f t="shared" si="379"/>
        <v>50.531468531468533</v>
      </c>
      <c r="Q2714" t="s">
        <v>8318</v>
      </c>
      <c r="R2714" t="s">
        <v>8358</v>
      </c>
      <c r="S2714" s="8">
        <f t="shared" si="380"/>
        <v>41432.062037037038</v>
      </c>
      <c r="T2714" s="8" t="str">
        <f t="shared" si="381"/>
        <v>Jun</v>
      </c>
      <c r="U2714" s="8" t="str">
        <f t="shared" si="382"/>
        <v>2013</v>
      </c>
      <c r="V2714" s="8">
        <f t="shared" si="383"/>
        <v>41468.75</v>
      </c>
      <c r="W2714" s="8" t="str">
        <f t="shared" si="384"/>
        <v>Jul</v>
      </c>
      <c r="X2714" s="8" t="str">
        <f t="shared" si="385"/>
        <v>2013</v>
      </c>
      <c r="Y2714" s="7">
        <f t="shared" si="386"/>
        <v>5</v>
      </c>
    </row>
    <row r="2715" spans="1:25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6">
        <f t="shared" si="378"/>
        <v>102.24133333333334</v>
      </c>
      <c r="P2715" s="10">
        <f t="shared" si="379"/>
        <v>108.00140845070422</v>
      </c>
      <c r="Q2715" t="s">
        <v>8318</v>
      </c>
      <c r="R2715" t="s">
        <v>8358</v>
      </c>
      <c r="S2715" s="8">
        <f t="shared" si="380"/>
        <v>42322.653749999998</v>
      </c>
      <c r="T2715" s="8" t="str">
        <f t="shared" si="381"/>
        <v>Nov</v>
      </c>
      <c r="U2715" s="8" t="str">
        <f t="shared" si="382"/>
        <v>2015</v>
      </c>
      <c r="V2715" s="8">
        <f t="shared" si="383"/>
        <v>42362.653749999998</v>
      </c>
      <c r="W2715" s="8" t="str">
        <f t="shared" si="384"/>
        <v>Dec</v>
      </c>
      <c r="X2715" s="8" t="str">
        <f t="shared" si="385"/>
        <v>2015</v>
      </c>
      <c r="Y2715" s="7">
        <f t="shared" si="386"/>
        <v>9</v>
      </c>
    </row>
    <row r="2716" spans="1:25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6">
        <f t="shared" si="378"/>
        <v>116.35599999999999</v>
      </c>
      <c r="P2716" s="10">
        <f t="shared" si="379"/>
        <v>95.373770491803285</v>
      </c>
      <c r="Q2716" t="s">
        <v>8318</v>
      </c>
      <c r="R2716" t="s">
        <v>8358</v>
      </c>
      <c r="S2716" s="8">
        <f t="shared" si="380"/>
        <v>42629.655046296291</v>
      </c>
      <c r="T2716" s="8" t="str">
        <f t="shared" si="381"/>
        <v>Sep</v>
      </c>
      <c r="U2716" s="8" t="str">
        <f t="shared" si="382"/>
        <v>2016</v>
      </c>
      <c r="V2716" s="8">
        <f t="shared" si="383"/>
        <v>42657.958333333328</v>
      </c>
      <c r="W2716" s="8" t="str">
        <f t="shared" si="384"/>
        <v>Oct</v>
      </c>
      <c r="X2716" s="8" t="str">
        <f t="shared" si="385"/>
        <v>2016</v>
      </c>
      <c r="Y2716" s="7">
        <f t="shared" si="386"/>
        <v>28</v>
      </c>
    </row>
    <row r="2717" spans="1:25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6">
        <f t="shared" si="378"/>
        <v>264.62241666666665</v>
      </c>
      <c r="P2717" s="10">
        <f t="shared" si="379"/>
        <v>57.631016333938291</v>
      </c>
      <c r="Q2717" t="s">
        <v>8318</v>
      </c>
      <c r="R2717" t="s">
        <v>8358</v>
      </c>
      <c r="S2717" s="8">
        <f t="shared" si="380"/>
        <v>42387.398472222223</v>
      </c>
      <c r="T2717" s="8" t="str">
        <f t="shared" si="381"/>
        <v>Jan</v>
      </c>
      <c r="U2717" s="8" t="str">
        <f t="shared" si="382"/>
        <v>2016</v>
      </c>
      <c r="V2717" s="8">
        <f t="shared" si="383"/>
        <v>42421.398472222223</v>
      </c>
      <c r="W2717" s="8" t="str">
        <f t="shared" si="384"/>
        <v>Feb</v>
      </c>
      <c r="X2717" s="8" t="str">
        <f t="shared" si="385"/>
        <v>2016</v>
      </c>
      <c r="Y2717" s="7">
        <f t="shared" si="386"/>
        <v>3</v>
      </c>
    </row>
    <row r="2718" spans="1:25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6">
        <f t="shared" si="378"/>
        <v>119.98010000000001</v>
      </c>
      <c r="P2718" s="10">
        <f t="shared" si="379"/>
        <v>64.160481283422456</v>
      </c>
      <c r="Q2718" t="s">
        <v>8318</v>
      </c>
      <c r="R2718" t="s">
        <v>8358</v>
      </c>
      <c r="S2718" s="8">
        <f t="shared" si="380"/>
        <v>42255.333252314813</v>
      </c>
      <c r="T2718" s="8" t="str">
        <f t="shared" si="381"/>
        <v>Sep</v>
      </c>
      <c r="U2718" s="8" t="str">
        <f t="shared" si="382"/>
        <v>2015</v>
      </c>
      <c r="V2718" s="8">
        <f t="shared" si="383"/>
        <v>42285.333252314813</v>
      </c>
      <c r="W2718" s="8" t="str">
        <f t="shared" si="384"/>
        <v>Oct</v>
      </c>
      <c r="X2718" s="8" t="str">
        <f t="shared" si="385"/>
        <v>2015</v>
      </c>
      <c r="Y2718" s="7">
        <f t="shared" si="386"/>
        <v>30</v>
      </c>
    </row>
    <row r="2719" spans="1:25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6">
        <f t="shared" si="378"/>
        <v>120.10400000000001</v>
      </c>
      <c r="P2719" s="10">
        <f t="shared" si="379"/>
        <v>92.387692307692305</v>
      </c>
      <c r="Q2719" t="s">
        <v>8318</v>
      </c>
      <c r="R2719" t="s">
        <v>8358</v>
      </c>
      <c r="S2719" s="8">
        <f t="shared" si="380"/>
        <v>41934.914918981485</v>
      </c>
      <c r="T2719" s="8" t="str">
        <f t="shared" si="381"/>
        <v>Oct</v>
      </c>
      <c r="U2719" s="8" t="str">
        <f t="shared" si="382"/>
        <v>2014</v>
      </c>
      <c r="V2719" s="8">
        <f t="shared" si="383"/>
        <v>41979.956585648149</v>
      </c>
      <c r="W2719" s="8" t="str">
        <f t="shared" si="384"/>
        <v>Dec</v>
      </c>
      <c r="X2719" s="8" t="str">
        <f t="shared" si="385"/>
        <v>2014</v>
      </c>
      <c r="Y2719" s="7">
        <f t="shared" si="386"/>
        <v>14</v>
      </c>
    </row>
    <row r="2720" spans="1:25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6">
        <f t="shared" si="378"/>
        <v>103.58333333333334</v>
      </c>
      <c r="P2720" s="10">
        <f t="shared" si="379"/>
        <v>125.97972972972973</v>
      </c>
      <c r="Q2720" t="s">
        <v>8318</v>
      </c>
      <c r="R2720" t="s">
        <v>8358</v>
      </c>
      <c r="S2720" s="8">
        <f t="shared" si="380"/>
        <v>42465.596585648149</v>
      </c>
      <c r="T2720" s="8" t="str">
        <f t="shared" si="381"/>
        <v>Apr</v>
      </c>
      <c r="U2720" s="8" t="str">
        <f t="shared" si="382"/>
        <v>2016</v>
      </c>
      <c r="V2720" s="8">
        <f t="shared" si="383"/>
        <v>42493.958333333328</v>
      </c>
      <c r="W2720" s="8" t="str">
        <f t="shared" si="384"/>
        <v>May</v>
      </c>
      <c r="X2720" s="8" t="str">
        <f t="shared" si="385"/>
        <v>2016</v>
      </c>
      <c r="Y2720" s="7">
        <f t="shared" si="386"/>
        <v>28</v>
      </c>
    </row>
    <row r="2721" spans="1:25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6">
        <f t="shared" si="378"/>
        <v>108.83333333333334</v>
      </c>
      <c r="P2721" s="10">
        <f t="shared" si="379"/>
        <v>94.637681159420296</v>
      </c>
      <c r="Q2721" t="s">
        <v>8318</v>
      </c>
      <c r="R2721" t="s">
        <v>8358</v>
      </c>
      <c r="S2721" s="8">
        <f t="shared" si="380"/>
        <v>42418.031180555554</v>
      </c>
      <c r="T2721" s="8" t="str">
        <f t="shared" si="381"/>
        <v>Feb</v>
      </c>
      <c r="U2721" s="8" t="str">
        <f t="shared" si="382"/>
        <v>2016</v>
      </c>
      <c r="V2721" s="8">
        <f t="shared" si="383"/>
        <v>42477.989513888882</v>
      </c>
      <c r="W2721" s="8" t="str">
        <f t="shared" si="384"/>
        <v>Apr</v>
      </c>
      <c r="X2721" s="8" t="str">
        <f t="shared" si="385"/>
        <v>2016</v>
      </c>
      <c r="Y2721" s="7">
        <f t="shared" si="386"/>
        <v>28</v>
      </c>
    </row>
    <row r="2722" spans="1:25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6">
        <f t="shared" si="378"/>
        <v>118.12400000000001</v>
      </c>
      <c r="P2722" s="10">
        <f t="shared" si="379"/>
        <v>170.69942196531792</v>
      </c>
      <c r="Q2722" t="s">
        <v>8318</v>
      </c>
      <c r="R2722" t="s">
        <v>8358</v>
      </c>
      <c r="S2722" s="8">
        <f t="shared" si="380"/>
        <v>42655.465891203698</v>
      </c>
      <c r="T2722" s="8" t="str">
        <f t="shared" si="381"/>
        <v>Oct</v>
      </c>
      <c r="U2722" s="8" t="str">
        <f t="shared" si="382"/>
        <v>2016</v>
      </c>
      <c r="V2722" s="8">
        <f t="shared" si="383"/>
        <v>42685.507557870369</v>
      </c>
      <c r="W2722" s="8" t="str">
        <f t="shared" si="384"/>
        <v>Nov</v>
      </c>
      <c r="X2722" s="8" t="str">
        <f t="shared" si="385"/>
        <v>2016</v>
      </c>
      <c r="Y2722" s="7">
        <f t="shared" si="386"/>
        <v>30</v>
      </c>
    </row>
    <row r="2723" spans="1:25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6">
        <f t="shared" si="378"/>
        <v>1462</v>
      </c>
      <c r="P2723" s="10">
        <f t="shared" si="379"/>
        <v>40.762081784386616</v>
      </c>
      <c r="Q2723" t="s">
        <v>8320</v>
      </c>
      <c r="R2723" t="s">
        <v>8350</v>
      </c>
      <c r="S2723" s="8">
        <f t="shared" si="380"/>
        <v>41493.543958333335</v>
      </c>
      <c r="T2723" s="8" t="str">
        <f t="shared" si="381"/>
        <v>Aug</v>
      </c>
      <c r="U2723" s="8" t="str">
        <f t="shared" si="382"/>
        <v>2013</v>
      </c>
      <c r="V2723" s="8">
        <f t="shared" si="383"/>
        <v>41523.791666666664</v>
      </c>
      <c r="W2723" s="8" t="str">
        <f t="shared" si="384"/>
        <v>Sep</v>
      </c>
      <c r="X2723" s="8" t="str">
        <f t="shared" si="385"/>
        <v>2013</v>
      </c>
      <c r="Y2723" s="7">
        <f t="shared" si="386"/>
        <v>30</v>
      </c>
    </row>
    <row r="2724" spans="1:25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6">
        <f t="shared" si="378"/>
        <v>252.54</v>
      </c>
      <c r="P2724" s="10">
        <f t="shared" si="379"/>
        <v>68.254054054054052</v>
      </c>
      <c r="Q2724" t="s">
        <v>8320</v>
      </c>
      <c r="R2724" t="s">
        <v>8350</v>
      </c>
      <c r="S2724" s="8">
        <f t="shared" si="380"/>
        <v>42704.857094907406</v>
      </c>
      <c r="T2724" s="8" t="str">
        <f t="shared" si="381"/>
        <v>Nov</v>
      </c>
      <c r="U2724" s="8" t="str">
        <f t="shared" si="382"/>
        <v>2016</v>
      </c>
      <c r="V2724" s="8">
        <f t="shared" si="383"/>
        <v>42764.857094907406</v>
      </c>
      <c r="W2724" s="8" t="str">
        <f t="shared" si="384"/>
        <v>Jan</v>
      </c>
      <c r="X2724" s="8" t="str">
        <f t="shared" si="385"/>
        <v>2017</v>
      </c>
      <c r="Y2724" s="7">
        <f t="shared" si="386"/>
        <v>29</v>
      </c>
    </row>
    <row r="2725" spans="1:25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6">
        <f t="shared" si="378"/>
        <v>140.05000000000001</v>
      </c>
      <c r="P2725" s="10">
        <f t="shared" si="379"/>
        <v>95.48863636363636</v>
      </c>
      <c r="Q2725" t="s">
        <v>8320</v>
      </c>
      <c r="R2725" t="s">
        <v>8350</v>
      </c>
      <c r="S2725" s="8">
        <f t="shared" si="380"/>
        <v>41944.83898148148</v>
      </c>
      <c r="T2725" s="8" t="str">
        <f t="shared" si="381"/>
        <v>Nov</v>
      </c>
      <c r="U2725" s="8" t="str">
        <f t="shared" si="382"/>
        <v>2014</v>
      </c>
      <c r="V2725" s="8">
        <f t="shared" si="383"/>
        <v>42004.880648148144</v>
      </c>
      <c r="W2725" s="8" t="str">
        <f t="shared" si="384"/>
        <v>Dec</v>
      </c>
      <c r="X2725" s="8" t="str">
        <f t="shared" si="385"/>
        <v>2014</v>
      </c>
      <c r="Y2725" s="7">
        <f t="shared" si="386"/>
        <v>29</v>
      </c>
    </row>
    <row r="2726" spans="1:25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6">
        <f t="shared" si="378"/>
        <v>296.87520259319291</v>
      </c>
      <c r="P2726" s="10">
        <f t="shared" si="379"/>
        <v>7.1902649656526005</v>
      </c>
      <c r="Q2726" t="s">
        <v>8320</v>
      </c>
      <c r="R2726" t="s">
        <v>8350</v>
      </c>
      <c r="S2726" s="8">
        <f t="shared" si="380"/>
        <v>42199.32707175926</v>
      </c>
      <c r="T2726" s="8" t="str">
        <f t="shared" si="381"/>
        <v>Jul</v>
      </c>
      <c r="U2726" s="8" t="str">
        <f t="shared" si="382"/>
        <v>2015</v>
      </c>
      <c r="V2726" s="8">
        <f t="shared" si="383"/>
        <v>42231.32707175926</v>
      </c>
      <c r="W2726" s="8" t="str">
        <f t="shared" si="384"/>
        <v>Aug</v>
      </c>
      <c r="X2726" s="8" t="str">
        <f t="shared" si="385"/>
        <v>2015</v>
      </c>
      <c r="Y2726" s="7">
        <f t="shared" si="386"/>
        <v>1</v>
      </c>
    </row>
    <row r="2727" spans="1:25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6">
        <f t="shared" si="378"/>
        <v>144.54249999999999</v>
      </c>
      <c r="P2727" s="10">
        <f t="shared" si="379"/>
        <v>511.65486725663715</v>
      </c>
      <c r="Q2727" t="s">
        <v>8320</v>
      </c>
      <c r="R2727" t="s">
        <v>8350</v>
      </c>
      <c r="S2727" s="8">
        <f t="shared" si="380"/>
        <v>42745.744618055556</v>
      </c>
      <c r="T2727" s="8" t="str">
        <f t="shared" si="381"/>
        <v>Jan</v>
      </c>
      <c r="U2727" s="8" t="str">
        <f t="shared" si="382"/>
        <v>2017</v>
      </c>
      <c r="V2727" s="8">
        <f t="shared" si="383"/>
        <v>42795.744618055556</v>
      </c>
      <c r="W2727" s="8" t="str">
        <f t="shared" si="384"/>
        <v>Mar</v>
      </c>
      <c r="X2727" s="8" t="str">
        <f t="shared" si="385"/>
        <v>2017</v>
      </c>
      <c r="Y2727" s="7">
        <f t="shared" si="386"/>
        <v>19</v>
      </c>
    </row>
    <row r="2728" spans="1:25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6">
        <f t="shared" si="378"/>
        <v>105.745</v>
      </c>
      <c r="P2728" s="10">
        <f t="shared" si="379"/>
        <v>261.74504950495049</v>
      </c>
      <c r="Q2728" t="s">
        <v>8320</v>
      </c>
      <c r="R2728" t="s">
        <v>8350</v>
      </c>
      <c r="S2728" s="8">
        <f t="shared" si="380"/>
        <v>42452.579988425925</v>
      </c>
      <c r="T2728" s="8" t="str">
        <f t="shared" si="381"/>
        <v>Mar</v>
      </c>
      <c r="U2728" s="8" t="str">
        <f t="shared" si="382"/>
        <v>2016</v>
      </c>
      <c r="V2728" s="8">
        <f t="shared" si="383"/>
        <v>42482.579988425925</v>
      </c>
      <c r="W2728" s="8" t="str">
        <f t="shared" si="384"/>
        <v>Apr</v>
      </c>
      <c r="X2728" s="8" t="str">
        <f t="shared" si="385"/>
        <v>2016</v>
      </c>
      <c r="Y2728" s="7">
        <f t="shared" si="386"/>
        <v>30</v>
      </c>
    </row>
    <row r="2729" spans="1:25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6">
        <f t="shared" si="378"/>
        <v>493.21000000000004</v>
      </c>
      <c r="P2729" s="10">
        <f t="shared" si="379"/>
        <v>69.760961810466767</v>
      </c>
      <c r="Q2729" t="s">
        <v>8320</v>
      </c>
      <c r="R2729" t="s">
        <v>8350</v>
      </c>
      <c r="S2729" s="8">
        <f t="shared" si="380"/>
        <v>42198.676655092597</v>
      </c>
      <c r="T2729" s="8" t="str">
        <f t="shared" si="381"/>
        <v>Jul</v>
      </c>
      <c r="U2729" s="8" t="str">
        <f t="shared" si="382"/>
        <v>2015</v>
      </c>
      <c r="V2729" s="8">
        <f t="shared" si="383"/>
        <v>42223.676655092597</v>
      </c>
      <c r="W2729" s="8" t="str">
        <f t="shared" si="384"/>
        <v>Aug</v>
      </c>
      <c r="X2729" s="8" t="str">
        <f t="shared" si="385"/>
        <v>2015</v>
      </c>
      <c r="Y2729" s="7">
        <f t="shared" si="386"/>
        <v>25</v>
      </c>
    </row>
    <row r="2730" spans="1:25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6">
        <f t="shared" si="378"/>
        <v>201.82666666666668</v>
      </c>
      <c r="P2730" s="10">
        <f t="shared" si="379"/>
        <v>77.229591836734699</v>
      </c>
      <c r="Q2730" t="s">
        <v>8320</v>
      </c>
      <c r="R2730" t="s">
        <v>8350</v>
      </c>
      <c r="S2730" s="8">
        <f t="shared" si="380"/>
        <v>42333.59993055556</v>
      </c>
      <c r="T2730" s="8" t="str">
        <f t="shared" si="381"/>
        <v>Nov</v>
      </c>
      <c r="U2730" s="8" t="str">
        <f t="shared" si="382"/>
        <v>2015</v>
      </c>
      <c r="V2730" s="8">
        <f t="shared" si="383"/>
        <v>42368.59993055556</v>
      </c>
      <c r="W2730" s="8" t="str">
        <f t="shared" si="384"/>
        <v>Dec</v>
      </c>
      <c r="X2730" s="8" t="str">
        <f t="shared" si="385"/>
        <v>2015</v>
      </c>
      <c r="Y2730" s="7">
        <f t="shared" si="386"/>
        <v>4</v>
      </c>
    </row>
    <row r="2731" spans="1:25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6">
        <f t="shared" si="378"/>
        <v>104.44</v>
      </c>
      <c r="P2731" s="10">
        <f t="shared" si="379"/>
        <v>340.56521739130437</v>
      </c>
      <c r="Q2731" t="s">
        <v>8320</v>
      </c>
      <c r="R2731" t="s">
        <v>8350</v>
      </c>
      <c r="S2731" s="8">
        <f t="shared" si="380"/>
        <v>42095.240706018521</v>
      </c>
      <c r="T2731" s="8" t="str">
        <f t="shared" si="381"/>
        <v>Apr</v>
      </c>
      <c r="U2731" s="8" t="str">
        <f t="shared" si="382"/>
        <v>2015</v>
      </c>
      <c r="V2731" s="8">
        <f t="shared" si="383"/>
        <v>42125.240706018521</v>
      </c>
      <c r="W2731" s="8" t="str">
        <f t="shared" si="384"/>
        <v>May</v>
      </c>
      <c r="X2731" s="8" t="str">
        <f t="shared" si="385"/>
        <v>2015</v>
      </c>
      <c r="Y2731" s="7">
        <f t="shared" si="386"/>
        <v>30</v>
      </c>
    </row>
    <row r="2732" spans="1:25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6">
        <f t="shared" si="378"/>
        <v>170.29262962962963</v>
      </c>
      <c r="P2732" s="10">
        <f t="shared" si="379"/>
        <v>67.417903225806455</v>
      </c>
      <c r="Q2732" t="s">
        <v>8320</v>
      </c>
      <c r="R2732" t="s">
        <v>8350</v>
      </c>
      <c r="S2732" s="8">
        <f t="shared" si="380"/>
        <v>41351.541377314818</v>
      </c>
      <c r="T2732" s="8" t="str">
        <f t="shared" si="381"/>
        <v>Mar</v>
      </c>
      <c r="U2732" s="8" t="str">
        <f t="shared" si="382"/>
        <v>2013</v>
      </c>
      <c r="V2732" s="8">
        <f t="shared" si="383"/>
        <v>41386.541377314818</v>
      </c>
      <c r="W2732" s="8" t="str">
        <f t="shared" si="384"/>
        <v>Apr</v>
      </c>
      <c r="X2732" s="8" t="str">
        <f t="shared" si="385"/>
        <v>2013</v>
      </c>
      <c r="Y2732" s="7">
        <f t="shared" si="386"/>
        <v>4</v>
      </c>
    </row>
    <row r="2733" spans="1:25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6">
        <f t="shared" si="378"/>
        <v>104.30333333333333</v>
      </c>
      <c r="P2733" s="10">
        <f t="shared" si="379"/>
        <v>845.70270270270271</v>
      </c>
      <c r="Q2733" t="s">
        <v>8320</v>
      </c>
      <c r="R2733" t="s">
        <v>8350</v>
      </c>
      <c r="S2733" s="8">
        <f t="shared" si="380"/>
        <v>41872.525717592594</v>
      </c>
      <c r="T2733" s="8" t="str">
        <f t="shared" si="381"/>
        <v>Aug</v>
      </c>
      <c r="U2733" s="8" t="str">
        <f t="shared" si="382"/>
        <v>2014</v>
      </c>
      <c r="V2733" s="8">
        <f t="shared" si="383"/>
        <v>41930.166666666664</v>
      </c>
      <c r="W2733" s="8" t="str">
        <f t="shared" si="384"/>
        <v>Oct</v>
      </c>
      <c r="X2733" s="8" t="str">
        <f t="shared" si="385"/>
        <v>2014</v>
      </c>
      <c r="Y2733" s="7">
        <f t="shared" si="386"/>
        <v>26</v>
      </c>
    </row>
    <row r="2734" spans="1:25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6">
        <f t="shared" si="378"/>
        <v>118.25000000000001</v>
      </c>
      <c r="P2734" s="10">
        <f t="shared" si="379"/>
        <v>97.191780821917803</v>
      </c>
      <c r="Q2734" t="s">
        <v>8320</v>
      </c>
      <c r="R2734" t="s">
        <v>8350</v>
      </c>
      <c r="S2734" s="8">
        <f t="shared" si="380"/>
        <v>41389.808194444442</v>
      </c>
      <c r="T2734" s="8" t="str">
        <f t="shared" si="381"/>
        <v>Apr</v>
      </c>
      <c r="U2734" s="8" t="str">
        <f t="shared" si="382"/>
        <v>2013</v>
      </c>
      <c r="V2734" s="8">
        <f t="shared" si="383"/>
        <v>41422</v>
      </c>
      <c r="W2734" s="8" t="str">
        <f t="shared" si="384"/>
        <v>May</v>
      </c>
      <c r="X2734" s="8" t="str">
        <f t="shared" si="385"/>
        <v>2013</v>
      </c>
      <c r="Y2734" s="7">
        <f t="shared" si="386"/>
        <v>1</v>
      </c>
    </row>
    <row r="2735" spans="1:25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6">
        <f t="shared" si="378"/>
        <v>107.538</v>
      </c>
      <c r="P2735" s="10">
        <f t="shared" si="379"/>
        <v>451.84033613445376</v>
      </c>
      <c r="Q2735" t="s">
        <v>8320</v>
      </c>
      <c r="R2735" t="s">
        <v>8350</v>
      </c>
      <c r="S2735" s="8">
        <f t="shared" si="380"/>
        <v>42044.272847222222</v>
      </c>
      <c r="T2735" s="8" t="str">
        <f t="shared" si="381"/>
        <v>Feb</v>
      </c>
      <c r="U2735" s="8" t="str">
        <f t="shared" si="382"/>
        <v>2015</v>
      </c>
      <c r="V2735" s="8">
        <f t="shared" si="383"/>
        <v>42104.231180555551</v>
      </c>
      <c r="W2735" s="8" t="str">
        <f t="shared" si="384"/>
        <v>Apr</v>
      </c>
      <c r="X2735" s="8" t="str">
        <f t="shared" si="385"/>
        <v>2015</v>
      </c>
      <c r="Y2735" s="7">
        <f t="shared" si="386"/>
        <v>28</v>
      </c>
    </row>
    <row r="2736" spans="1:25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6">
        <f>E2736/D2736*100</f>
        <v>2260300</v>
      </c>
      <c r="P2736" s="10">
        <f t="shared" si="379"/>
        <v>138.66871165644173</v>
      </c>
      <c r="Q2736" t="s">
        <v>8320</v>
      </c>
      <c r="R2736" t="s">
        <v>8350</v>
      </c>
      <c r="S2736" s="8">
        <f t="shared" si="380"/>
        <v>42626.668888888889</v>
      </c>
      <c r="T2736" s="8" t="str">
        <f t="shared" si="381"/>
        <v>Sep</v>
      </c>
      <c r="U2736" s="8" t="str">
        <f t="shared" si="382"/>
        <v>2016</v>
      </c>
      <c r="V2736" s="8">
        <f t="shared" si="383"/>
        <v>42656.915972222225</v>
      </c>
      <c r="W2736" s="8" t="str">
        <f t="shared" si="384"/>
        <v>Oct</v>
      </c>
      <c r="X2736" s="8" t="str">
        <f t="shared" si="385"/>
        <v>2016</v>
      </c>
      <c r="Y2736" s="7">
        <f t="shared" si="386"/>
        <v>30</v>
      </c>
    </row>
    <row r="2737" spans="1:25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6">
        <f t="shared" si="378"/>
        <v>978.13466666666682</v>
      </c>
      <c r="P2737" s="10">
        <f t="shared" si="379"/>
        <v>21.640147492625371</v>
      </c>
      <c r="Q2737" t="s">
        <v>8320</v>
      </c>
      <c r="R2737" t="s">
        <v>8350</v>
      </c>
      <c r="S2737" s="8">
        <f t="shared" si="380"/>
        <v>41316.120949074073</v>
      </c>
      <c r="T2737" s="8" t="str">
        <f t="shared" si="381"/>
        <v>Feb</v>
      </c>
      <c r="U2737" s="8" t="str">
        <f t="shared" si="382"/>
        <v>2013</v>
      </c>
      <c r="V2737" s="8">
        <f t="shared" si="383"/>
        <v>41346.833333333336</v>
      </c>
      <c r="W2737" s="8" t="str">
        <f t="shared" si="384"/>
        <v>Mar</v>
      </c>
      <c r="X2737" s="8" t="str">
        <f t="shared" si="385"/>
        <v>2013</v>
      </c>
      <c r="Y2737" s="7">
        <f t="shared" si="386"/>
        <v>30</v>
      </c>
    </row>
    <row r="2738" spans="1:25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6">
        <f t="shared" si="378"/>
        <v>122.9</v>
      </c>
      <c r="P2738" s="10">
        <f t="shared" si="379"/>
        <v>169.51724137931035</v>
      </c>
      <c r="Q2738" t="s">
        <v>8320</v>
      </c>
      <c r="R2738" t="s">
        <v>8350</v>
      </c>
      <c r="S2738" s="8">
        <f t="shared" si="380"/>
        <v>41722.666354166664</v>
      </c>
      <c r="T2738" s="8" t="str">
        <f t="shared" si="381"/>
        <v>Mar</v>
      </c>
      <c r="U2738" s="8" t="str">
        <f t="shared" si="382"/>
        <v>2014</v>
      </c>
      <c r="V2738" s="8">
        <f t="shared" si="383"/>
        <v>41752.666354166664</v>
      </c>
      <c r="W2738" s="8" t="str">
        <f t="shared" si="384"/>
        <v>Apr</v>
      </c>
      <c r="X2738" s="8" t="str">
        <f t="shared" si="385"/>
        <v>2014</v>
      </c>
      <c r="Y2738" s="7">
        <f t="shared" si="386"/>
        <v>30</v>
      </c>
    </row>
    <row r="2739" spans="1:25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6">
        <f t="shared" si="378"/>
        <v>246.0608</v>
      </c>
      <c r="P2739" s="10">
        <f t="shared" si="379"/>
        <v>161.88210526315791</v>
      </c>
      <c r="Q2739" t="s">
        <v>8320</v>
      </c>
      <c r="R2739" t="s">
        <v>8350</v>
      </c>
      <c r="S2739" s="8">
        <f t="shared" si="380"/>
        <v>41611.917673611111</v>
      </c>
      <c r="T2739" s="8" t="str">
        <f t="shared" si="381"/>
        <v>Dec</v>
      </c>
      <c r="U2739" s="8" t="str">
        <f t="shared" si="382"/>
        <v>2013</v>
      </c>
      <c r="V2739" s="8">
        <f t="shared" si="383"/>
        <v>41654.791666666664</v>
      </c>
      <c r="W2739" s="8" t="str">
        <f t="shared" si="384"/>
        <v>Jan</v>
      </c>
      <c r="X2739" s="8" t="str">
        <f t="shared" si="385"/>
        <v>2014</v>
      </c>
      <c r="Y2739" s="7">
        <f t="shared" si="386"/>
        <v>11</v>
      </c>
    </row>
    <row r="2740" spans="1:25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6">
        <f t="shared" si="378"/>
        <v>147.94</v>
      </c>
      <c r="P2740" s="10">
        <f t="shared" si="379"/>
        <v>493.13333333333333</v>
      </c>
      <c r="Q2740" t="s">
        <v>8320</v>
      </c>
      <c r="R2740" t="s">
        <v>8350</v>
      </c>
      <c r="S2740" s="8">
        <f t="shared" si="380"/>
        <v>42620.143564814818</v>
      </c>
      <c r="T2740" s="8" t="str">
        <f t="shared" si="381"/>
        <v>Sep</v>
      </c>
      <c r="U2740" s="8" t="str">
        <f t="shared" si="382"/>
        <v>2016</v>
      </c>
      <c r="V2740" s="8">
        <f t="shared" si="383"/>
        <v>42680.143564814818</v>
      </c>
      <c r="W2740" s="8" t="str">
        <f t="shared" si="384"/>
        <v>Nov</v>
      </c>
      <c r="X2740" s="8" t="str">
        <f t="shared" si="385"/>
        <v>2016</v>
      </c>
      <c r="Y2740" s="7">
        <f t="shared" si="386"/>
        <v>29</v>
      </c>
    </row>
    <row r="2741" spans="1:25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6">
        <f t="shared" si="378"/>
        <v>384.09090909090907</v>
      </c>
      <c r="P2741" s="10">
        <f t="shared" si="379"/>
        <v>22.120418848167539</v>
      </c>
      <c r="Q2741" t="s">
        <v>8320</v>
      </c>
      <c r="R2741" t="s">
        <v>8350</v>
      </c>
      <c r="S2741" s="8">
        <f t="shared" si="380"/>
        <v>41719.887928240743</v>
      </c>
      <c r="T2741" s="8" t="str">
        <f t="shared" si="381"/>
        <v>Mar</v>
      </c>
      <c r="U2741" s="8" t="str">
        <f t="shared" si="382"/>
        <v>2014</v>
      </c>
      <c r="V2741" s="8">
        <f t="shared" si="383"/>
        <v>41764.887928240743</v>
      </c>
      <c r="W2741" s="8" t="str">
        <f t="shared" si="384"/>
        <v>May</v>
      </c>
      <c r="X2741" s="8" t="str">
        <f t="shared" si="385"/>
        <v>2014</v>
      </c>
      <c r="Y2741" s="7">
        <f t="shared" si="386"/>
        <v>14</v>
      </c>
    </row>
    <row r="2742" spans="1:25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6">
        <f t="shared" si="378"/>
        <v>103.33333333333334</v>
      </c>
      <c r="P2742" s="10">
        <f t="shared" si="379"/>
        <v>18.235294117647058</v>
      </c>
      <c r="Q2742" t="s">
        <v>8320</v>
      </c>
      <c r="R2742" t="s">
        <v>8350</v>
      </c>
      <c r="S2742" s="8">
        <f t="shared" si="380"/>
        <v>42045.031851851847</v>
      </c>
      <c r="T2742" s="8" t="str">
        <f t="shared" si="381"/>
        <v>Feb</v>
      </c>
      <c r="U2742" s="8" t="str">
        <f t="shared" si="382"/>
        <v>2015</v>
      </c>
      <c r="V2742" s="8">
        <f t="shared" si="383"/>
        <v>42074.99018518519</v>
      </c>
      <c r="W2742" s="8" t="str">
        <f t="shared" si="384"/>
        <v>Mar</v>
      </c>
      <c r="X2742" s="8" t="str">
        <f t="shared" si="385"/>
        <v>2015</v>
      </c>
      <c r="Y2742" s="7">
        <f t="shared" si="386"/>
        <v>29</v>
      </c>
    </row>
    <row r="2743" spans="1:25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6">
        <f t="shared" si="378"/>
        <v>0.43750000000000006</v>
      </c>
      <c r="P2743" s="10">
        <f t="shared" si="379"/>
        <v>8.75</v>
      </c>
      <c r="Q2743" t="s">
        <v>8323</v>
      </c>
      <c r="R2743" t="s">
        <v>8359</v>
      </c>
      <c r="S2743" s="8">
        <f t="shared" si="380"/>
        <v>41911.657430555555</v>
      </c>
      <c r="T2743" s="8" t="str">
        <f t="shared" si="381"/>
        <v>Sep</v>
      </c>
      <c r="U2743" s="8" t="str">
        <f t="shared" si="382"/>
        <v>2014</v>
      </c>
      <c r="V2743" s="8">
        <f t="shared" si="383"/>
        <v>41932.088194444441</v>
      </c>
      <c r="W2743" s="8" t="str">
        <f t="shared" si="384"/>
        <v>Oct</v>
      </c>
      <c r="X2743" s="8" t="str">
        <f t="shared" si="385"/>
        <v>2014</v>
      </c>
      <c r="Y2743" s="7">
        <f t="shared" si="386"/>
        <v>20</v>
      </c>
    </row>
    <row r="2744" spans="1:25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6">
        <f t="shared" si="378"/>
        <v>29.24</v>
      </c>
      <c r="P2744" s="10">
        <f t="shared" si="379"/>
        <v>40.611111111111114</v>
      </c>
      <c r="Q2744" t="s">
        <v>8323</v>
      </c>
      <c r="R2744" t="s">
        <v>8359</v>
      </c>
      <c r="S2744" s="8">
        <f t="shared" si="380"/>
        <v>41030.719756944447</v>
      </c>
      <c r="T2744" s="8" t="str">
        <f t="shared" si="381"/>
        <v>May</v>
      </c>
      <c r="U2744" s="8" t="str">
        <f t="shared" si="382"/>
        <v>2012</v>
      </c>
      <c r="V2744" s="8">
        <f t="shared" si="383"/>
        <v>41044.719756944447</v>
      </c>
      <c r="W2744" s="8" t="str">
        <f t="shared" si="384"/>
        <v>May</v>
      </c>
      <c r="X2744" s="8" t="str">
        <f t="shared" si="385"/>
        <v>2012</v>
      </c>
      <c r="Y2744" s="7">
        <f t="shared" si="386"/>
        <v>14</v>
      </c>
    </row>
    <row r="2745" spans="1:25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6">
        <f t="shared" si="378"/>
        <v>0</v>
      </c>
      <c r="P2745" s="10">
        <f t="shared" si="379"/>
        <v>0</v>
      </c>
      <c r="Q2745" t="s">
        <v>8323</v>
      </c>
      <c r="R2745" t="s">
        <v>8359</v>
      </c>
      <c r="S2745" s="8">
        <f t="shared" si="380"/>
        <v>42632.328784722224</v>
      </c>
      <c r="T2745" s="8" t="str">
        <f t="shared" si="381"/>
        <v>Sep</v>
      </c>
      <c r="U2745" s="8" t="str">
        <f t="shared" si="382"/>
        <v>2016</v>
      </c>
      <c r="V2745" s="8">
        <f t="shared" si="383"/>
        <v>42662.328784722224</v>
      </c>
      <c r="W2745" s="8" t="str">
        <f t="shared" si="384"/>
        <v>Oct</v>
      </c>
      <c r="X2745" s="8" t="str">
        <f t="shared" si="385"/>
        <v>2016</v>
      </c>
      <c r="Y2745" s="7">
        <f t="shared" si="386"/>
        <v>30</v>
      </c>
    </row>
    <row r="2746" spans="1:25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6">
        <f t="shared" si="378"/>
        <v>5.21875</v>
      </c>
      <c r="P2746" s="10">
        <f t="shared" si="379"/>
        <v>37.954545454545453</v>
      </c>
      <c r="Q2746" t="s">
        <v>8323</v>
      </c>
      <c r="R2746" t="s">
        <v>8359</v>
      </c>
      <c r="S2746" s="8">
        <f t="shared" si="380"/>
        <v>40938.062476851854</v>
      </c>
      <c r="T2746" s="8" t="str">
        <f t="shared" si="381"/>
        <v>Jan</v>
      </c>
      <c r="U2746" s="8" t="str">
        <f t="shared" si="382"/>
        <v>2012</v>
      </c>
      <c r="V2746" s="8">
        <f t="shared" si="383"/>
        <v>40968.062476851854</v>
      </c>
      <c r="W2746" s="8" t="str">
        <f t="shared" si="384"/>
        <v>Feb</v>
      </c>
      <c r="X2746" s="8" t="str">
        <f t="shared" si="385"/>
        <v>2012</v>
      </c>
      <c r="Y2746" s="7">
        <f t="shared" si="386"/>
        <v>30</v>
      </c>
    </row>
    <row r="2747" spans="1:25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6">
        <f t="shared" si="378"/>
        <v>21.887499999999999</v>
      </c>
      <c r="P2747" s="10">
        <f t="shared" si="379"/>
        <v>35.734693877551024</v>
      </c>
      <c r="Q2747" t="s">
        <v>8323</v>
      </c>
      <c r="R2747" t="s">
        <v>8359</v>
      </c>
      <c r="S2747" s="8">
        <f t="shared" si="380"/>
        <v>41044.988055555557</v>
      </c>
      <c r="T2747" s="8" t="str">
        <f t="shared" si="381"/>
        <v>May</v>
      </c>
      <c r="U2747" s="8" t="str">
        <f t="shared" si="382"/>
        <v>2012</v>
      </c>
      <c r="V2747" s="8">
        <f t="shared" si="383"/>
        <v>41104.988055555557</v>
      </c>
      <c r="W2747" s="8" t="str">
        <f t="shared" si="384"/>
        <v>Jul</v>
      </c>
      <c r="X2747" s="8" t="str">
        <f t="shared" si="385"/>
        <v>2012</v>
      </c>
      <c r="Y2747" s="7">
        <f t="shared" si="386"/>
        <v>29</v>
      </c>
    </row>
    <row r="2748" spans="1:25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6">
        <f t="shared" si="378"/>
        <v>26.700000000000003</v>
      </c>
      <c r="P2748" s="10">
        <f t="shared" si="379"/>
        <v>42.157894736842103</v>
      </c>
      <c r="Q2748" t="s">
        <v>8323</v>
      </c>
      <c r="R2748" t="s">
        <v>8359</v>
      </c>
      <c r="S2748" s="8">
        <f t="shared" si="380"/>
        <v>41850.781377314815</v>
      </c>
      <c r="T2748" s="8" t="str">
        <f t="shared" si="381"/>
        <v>Jul</v>
      </c>
      <c r="U2748" s="8" t="str">
        <f t="shared" si="382"/>
        <v>2014</v>
      </c>
      <c r="V2748" s="8">
        <f t="shared" si="383"/>
        <v>41880.781377314815</v>
      </c>
      <c r="W2748" s="8" t="str">
        <f t="shared" si="384"/>
        <v>Aug</v>
      </c>
      <c r="X2748" s="8" t="str">
        <f t="shared" si="385"/>
        <v>2014</v>
      </c>
      <c r="Y2748" s="7">
        <f t="shared" si="386"/>
        <v>30</v>
      </c>
    </row>
    <row r="2749" spans="1:25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6">
        <f t="shared" si="378"/>
        <v>28.000000000000004</v>
      </c>
      <c r="P2749" s="10">
        <f t="shared" si="379"/>
        <v>35</v>
      </c>
      <c r="Q2749" t="s">
        <v>8323</v>
      </c>
      <c r="R2749" t="s">
        <v>8359</v>
      </c>
      <c r="S2749" s="8">
        <f t="shared" si="380"/>
        <v>41044.64811342593</v>
      </c>
      <c r="T2749" s="8" t="str">
        <f t="shared" si="381"/>
        <v>May</v>
      </c>
      <c r="U2749" s="8" t="str">
        <f t="shared" si="382"/>
        <v>2012</v>
      </c>
      <c r="V2749" s="8">
        <f t="shared" si="383"/>
        <v>41076.131944444445</v>
      </c>
      <c r="W2749" s="8" t="str">
        <f t="shared" si="384"/>
        <v>Jun</v>
      </c>
      <c r="X2749" s="8" t="str">
        <f t="shared" si="385"/>
        <v>2012</v>
      </c>
      <c r="Y2749" s="7">
        <f t="shared" si="386"/>
        <v>31</v>
      </c>
    </row>
    <row r="2750" spans="1:25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6">
        <f t="shared" si="378"/>
        <v>1.06</v>
      </c>
      <c r="P2750" s="10">
        <f t="shared" si="379"/>
        <v>13.25</v>
      </c>
      <c r="Q2750" t="s">
        <v>8323</v>
      </c>
      <c r="R2750" t="s">
        <v>8359</v>
      </c>
      <c r="S2750" s="8">
        <f t="shared" si="380"/>
        <v>42585.7106712963</v>
      </c>
      <c r="T2750" s="8" t="str">
        <f t="shared" si="381"/>
        <v>Aug</v>
      </c>
      <c r="U2750" s="8" t="str">
        <f t="shared" si="382"/>
        <v>2016</v>
      </c>
      <c r="V2750" s="8">
        <f t="shared" si="383"/>
        <v>42615.7106712963</v>
      </c>
      <c r="W2750" s="8" t="str">
        <f t="shared" si="384"/>
        <v>Sep</v>
      </c>
      <c r="X2750" s="8" t="str">
        <f t="shared" si="385"/>
        <v>2016</v>
      </c>
      <c r="Y2750" s="7">
        <f t="shared" si="386"/>
        <v>30</v>
      </c>
    </row>
    <row r="2751" spans="1:25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6">
        <f t="shared" si="378"/>
        <v>1.0999999999999999</v>
      </c>
      <c r="P2751" s="10">
        <f t="shared" si="379"/>
        <v>55</v>
      </c>
      <c r="Q2751" t="s">
        <v>8323</v>
      </c>
      <c r="R2751" t="s">
        <v>8359</v>
      </c>
      <c r="S2751" s="8">
        <f t="shared" si="380"/>
        <v>42068.799039351856</v>
      </c>
      <c r="T2751" s="8" t="str">
        <f t="shared" si="381"/>
        <v>Mar</v>
      </c>
      <c r="U2751" s="8" t="str">
        <f t="shared" si="382"/>
        <v>2015</v>
      </c>
      <c r="V2751" s="8">
        <f t="shared" si="383"/>
        <v>42098.757372685184</v>
      </c>
      <c r="W2751" s="8" t="str">
        <f t="shared" si="384"/>
        <v>Apr</v>
      </c>
      <c r="X2751" s="8" t="str">
        <f t="shared" si="385"/>
        <v>2015</v>
      </c>
      <c r="Y2751" s="7">
        <f t="shared" si="386"/>
        <v>29</v>
      </c>
    </row>
    <row r="2752" spans="1:25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6">
        <f t="shared" si="378"/>
        <v>0</v>
      </c>
      <c r="P2752" s="10">
        <f t="shared" si="379"/>
        <v>0</v>
      </c>
      <c r="Q2752" t="s">
        <v>8323</v>
      </c>
      <c r="R2752" t="s">
        <v>8359</v>
      </c>
      <c r="S2752" s="8">
        <f t="shared" si="380"/>
        <v>41078.899826388886</v>
      </c>
      <c r="T2752" s="8" t="str">
        <f t="shared" si="381"/>
        <v>Jun</v>
      </c>
      <c r="U2752" s="8" t="str">
        <f t="shared" si="382"/>
        <v>2012</v>
      </c>
      <c r="V2752" s="8">
        <f t="shared" si="383"/>
        <v>41090.833333333336</v>
      </c>
      <c r="W2752" s="8" t="str">
        <f t="shared" si="384"/>
        <v>Jun</v>
      </c>
      <c r="X2752" s="8" t="str">
        <f t="shared" si="385"/>
        <v>2012</v>
      </c>
      <c r="Y2752" s="7">
        <f t="shared" si="386"/>
        <v>11</v>
      </c>
    </row>
    <row r="2753" spans="1:25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6">
        <f t="shared" si="378"/>
        <v>0</v>
      </c>
      <c r="P2753" s="10">
        <f t="shared" si="379"/>
        <v>0</v>
      </c>
      <c r="Q2753" t="s">
        <v>8323</v>
      </c>
      <c r="R2753" t="s">
        <v>8359</v>
      </c>
      <c r="S2753" s="8">
        <f t="shared" si="380"/>
        <v>41747.887060185189</v>
      </c>
      <c r="T2753" s="8" t="str">
        <f t="shared" si="381"/>
        <v>Apr</v>
      </c>
      <c r="U2753" s="8" t="str">
        <f t="shared" si="382"/>
        <v>2014</v>
      </c>
      <c r="V2753" s="8">
        <f t="shared" si="383"/>
        <v>41807.887060185189</v>
      </c>
      <c r="W2753" s="8" t="str">
        <f t="shared" si="384"/>
        <v>Jun</v>
      </c>
      <c r="X2753" s="8" t="str">
        <f t="shared" si="385"/>
        <v>2014</v>
      </c>
      <c r="Y2753" s="7">
        <f t="shared" si="386"/>
        <v>29</v>
      </c>
    </row>
    <row r="2754" spans="1:25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6">
        <f t="shared" si="378"/>
        <v>11.458333333333332</v>
      </c>
      <c r="P2754" s="10">
        <f t="shared" si="379"/>
        <v>39.285714285714285</v>
      </c>
      <c r="Q2754" t="s">
        <v>8323</v>
      </c>
      <c r="R2754" t="s">
        <v>8359</v>
      </c>
      <c r="S2754" s="8">
        <f t="shared" si="380"/>
        <v>40855.765092592592</v>
      </c>
      <c r="T2754" s="8" t="str">
        <f t="shared" si="381"/>
        <v>Nov</v>
      </c>
      <c r="U2754" s="8" t="str">
        <f t="shared" si="382"/>
        <v>2011</v>
      </c>
      <c r="V2754" s="8">
        <f t="shared" si="383"/>
        <v>40895.765092592592</v>
      </c>
      <c r="W2754" s="8" t="str">
        <f t="shared" si="384"/>
        <v>Dec</v>
      </c>
      <c r="X2754" s="8" t="str">
        <f t="shared" si="385"/>
        <v>2011</v>
      </c>
      <c r="Y2754" s="7">
        <f t="shared" si="386"/>
        <v>9</v>
      </c>
    </row>
    <row r="2755" spans="1:25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6">
        <f t="shared" ref="O2755:O2818" si="387">E2755/D2755*100</f>
        <v>19</v>
      </c>
      <c r="P2755" s="10">
        <f t="shared" ref="P2755:P2818" si="388">IFERROR(E2755/L2755,0)</f>
        <v>47.5</v>
      </c>
      <c r="Q2755" t="s">
        <v>8323</v>
      </c>
      <c r="R2755" t="s">
        <v>8359</v>
      </c>
      <c r="S2755" s="8">
        <f t="shared" ref="S2755:S2818" si="389">(((J2755/60)/60)/24)+DATE(1970,1,1)</f>
        <v>41117.900729166664</v>
      </c>
      <c r="T2755" s="8" t="str">
        <f t="shared" ref="T2755:T2818" si="390">TEXT(S2755,"MMM")</f>
        <v>Jul</v>
      </c>
      <c r="U2755" s="8" t="str">
        <f t="shared" ref="U2755:U2818" si="391">TEXT(S2755,"YYYY")</f>
        <v>2012</v>
      </c>
      <c r="V2755" s="8">
        <f t="shared" ref="V2755:V2818" si="392">(((I2755/60)/60)/24)+DATE(1970,1,1)</f>
        <v>41147.900729166664</v>
      </c>
      <c r="W2755" s="8" t="str">
        <f t="shared" ref="W2755:W2818" si="393">TEXT(V2755,"MMM")</f>
        <v>Aug</v>
      </c>
      <c r="X2755" s="8" t="str">
        <f t="shared" ref="X2755:X2818" si="394">TEXT(V2755,"YYYY")</f>
        <v>2012</v>
      </c>
      <c r="Y2755" s="7">
        <f t="shared" ref="Y2755:Y2818" si="395">DAY(V2755-S2755)</f>
        <v>30</v>
      </c>
    </row>
    <row r="2756" spans="1:25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6">
        <f t="shared" si="387"/>
        <v>0</v>
      </c>
      <c r="P2756" s="10">
        <f t="shared" si="388"/>
        <v>0</v>
      </c>
      <c r="Q2756" t="s">
        <v>8323</v>
      </c>
      <c r="R2756" t="s">
        <v>8359</v>
      </c>
      <c r="S2756" s="8">
        <f t="shared" si="389"/>
        <v>41863.636006944449</v>
      </c>
      <c r="T2756" s="8" t="str">
        <f t="shared" si="390"/>
        <v>Aug</v>
      </c>
      <c r="U2756" s="8" t="str">
        <f t="shared" si="391"/>
        <v>2014</v>
      </c>
      <c r="V2756" s="8">
        <f t="shared" si="392"/>
        <v>41893.636006944449</v>
      </c>
      <c r="W2756" s="8" t="str">
        <f t="shared" si="393"/>
        <v>Sep</v>
      </c>
      <c r="X2756" s="8" t="str">
        <f t="shared" si="394"/>
        <v>2014</v>
      </c>
      <c r="Y2756" s="7">
        <f t="shared" si="395"/>
        <v>30</v>
      </c>
    </row>
    <row r="2757" spans="1:25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6">
        <f t="shared" si="387"/>
        <v>52</v>
      </c>
      <c r="P2757" s="10">
        <f t="shared" si="388"/>
        <v>17.333333333333332</v>
      </c>
      <c r="Q2757" t="s">
        <v>8323</v>
      </c>
      <c r="R2757" t="s">
        <v>8359</v>
      </c>
      <c r="S2757" s="8">
        <f t="shared" si="389"/>
        <v>42072.790821759263</v>
      </c>
      <c r="T2757" s="8" t="str">
        <f t="shared" si="390"/>
        <v>Mar</v>
      </c>
      <c r="U2757" s="8" t="str">
        <f t="shared" si="391"/>
        <v>2015</v>
      </c>
      <c r="V2757" s="8">
        <f t="shared" si="392"/>
        <v>42102.790821759263</v>
      </c>
      <c r="W2757" s="8" t="str">
        <f t="shared" si="393"/>
        <v>Apr</v>
      </c>
      <c r="X2757" s="8" t="str">
        <f t="shared" si="394"/>
        <v>2015</v>
      </c>
      <c r="Y2757" s="7">
        <f t="shared" si="395"/>
        <v>30</v>
      </c>
    </row>
    <row r="2758" spans="1:25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6">
        <f t="shared" si="387"/>
        <v>10.48</v>
      </c>
      <c r="P2758" s="10">
        <f t="shared" si="388"/>
        <v>31.757575757575758</v>
      </c>
      <c r="Q2758" t="s">
        <v>8323</v>
      </c>
      <c r="R2758" t="s">
        <v>8359</v>
      </c>
      <c r="S2758" s="8">
        <f t="shared" si="389"/>
        <v>41620.90047453704</v>
      </c>
      <c r="T2758" s="8" t="str">
        <f t="shared" si="390"/>
        <v>Dec</v>
      </c>
      <c r="U2758" s="8" t="str">
        <f t="shared" si="391"/>
        <v>2013</v>
      </c>
      <c r="V2758" s="8">
        <f t="shared" si="392"/>
        <v>41650.90047453704</v>
      </c>
      <c r="W2758" s="8" t="str">
        <f t="shared" si="393"/>
        <v>Jan</v>
      </c>
      <c r="X2758" s="8" t="str">
        <f t="shared" si="394"/>
        <v>2014</v>
      </c>
      <c r="Y2758" s="7">
        <f t="shared" si="395"/>
        <v>30</v>
      </c>
    </row>
    <row r="2759" spans="1:25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6">
        <f t="shared" si="387"/>
        <v>0.66666666666666674</v>
      </c>
      <c r="P2759" s="10">
        <f t="shared" si="388"/>
        <v>5</v>
      </c>
      <c r="Q2759" t="s">
        <v>8323</v>
      </c>
      <c r="R2759" t="s">
        <v>8359</v>
      </c>
      <c r="S2759" s="8">
        <f t="shared" si="389"/>
        <v>42573.65662037037</v>
      </c>
      <c r="T2759" s="8" t="str">
        <f t="shared" si="390"/>
        <v>Jul</v>
      </c>
      <c r="U2759" s="8" t="str">
        <f t="shared" si="391"/>
        <v>2016</v>
      </c>
      <c r="V2759" s="8">
        <f t="shared" si="392"/>
        <v>42588.65662037037</v>
      </c>
      <c r="W2759" s="8" t="str">
        <f t="shared" si="393"/>
        <v>Aug</v>
      </c>
      <c r="X2759" s="8" t="str">
        <f t="shared" si="394"/>
        <v>2016</v>
      </c>
      <c r="Y2759" s="7">
        <f t="shared" si="395"/>
        <v>15</v>
      </c>
    </row>
    <row r="2760" spans="1:25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6">
        <f t="shared" si="387"/>
        <v>11.700000000000001</v>
      </c>
      <c r="P2760" s="10">
        <f t="shared" si="388"/>
        <v>39</v>
      </c>
      <c r="Q2760" t="s">
        <v>8323</v>
      </c>
      <c r="R2760" t="s">
        <v>8359</v>
      </c>
      <c r="S2760" s="8">
        <f t="shared" si="389"/>
        <v>42639.441932870366</v>
      </c>
      <c r="T2760" s="8" t="str">
        <f t="shared" si="390"/>
        <v>Sep</v>
      </c>
      <c r="U2760" s="8" t="str">
        <f t="shared" si="391"/>
        <v>2016</v>
      </c>
      <c r="V2760" s="8">
        <f t="shared" si="392"/>
        <v>42653.441932870366</v>
      </c>
      <c r="W2760" s="8" t="str">
        <f t="shared" si="393"/>
        <v>Oct</v>
      </c>
      <c r="X2760" s="8" t="str">
        <f t="shared" si="394"/>
        <v>2016</v>
      </c>
      <c r="Y2760" s="7">
        <f t="shared" si="395"/>
        <v>14</v>
      </c>
    </row>
    <row r="2761" spans="1:25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6">
        <f t="shared" si="387"/>
        <v>10.5</v>
      </c>
      <c r="P2761" s="10">
        <f t="shared" si="388"/>
        <v>52.5</v>
      </c>
      <c r="Q2761" t="s">
        <v>8323</v>
      </c>
      <c r="R2761" t="s">
        <v>8359</v>
      </c>
      <c r="S2761" s="8">
        <f t="shared" si="389"/>
        <v>42524.36650462963</v>
      </c>
      <c r="T2761" s="8" t="str">
        <f t="shared" si="390"/>
        <v>Jun</v>
      </c>
      <c r="U2761" s="8" t="str">
        <f t="shared" si="391"/>
        <v>2016</v>
      </c>
      <c r="V2761" s="8">
        <f t="shared" si="392"/>
        <v>42567.36650462963</v>
      </c>
      <c r="W2761" s="8" t="str">
        <f t="shared" si="393"/>
        <v>Jul</v>
      </c>
      <c r="X2761" s="8" t="str">
        <f t="shared" si="394"/>
        <v>2016</v>
      </c>
      <c r="Y2761" s="7">
        <f t="shared" si="395"/>
        <v>12</v>
      </c>
    </row>
    <row r="2762" spans="1:25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6">
        <f t="shared" si="387"/>
        <v>0</v>
      </c>
      <c r="P2762" s="10">
        <f t="shared" si="388"/>
        <v>0</v>
      </c>
      <c r="Q2762" t="s">
        <v>8323</v>
      </c>
      <c r="R2762" t="s">
        <v>8359</v>
      </c>
      <c r="S2762" s="8">
        <f t="shared" si="389"/>
        <v>41415.461319444446</v>
      </c>
      <c r="T2762" s="8" t="str">
        <f t="shared" si="390"/>
        <v>May</v>
      </c>
      <c r="U2762" s="8" t="str">
        <f t="shared" si="391"/>
        <v>2013</v>
      </c>
      <c r="V2762" s="8">
        <f t="shared" si="392"/>
        <v>41445.461319444446</v>
      </c>
      <c r="W2762" s="8" t="str">
        <f t="shared" si="393"/>
        <v>Jun</v>
      </c>
      <c r="X2762" s="8" t="str">
        <f t="shared" si="394"/>
        <v>2013</v>
      </c>
      <c r="Y2762" s="7">
        <f t="shared" si="395"/>
        <v>30</v>
      </c>
    </row>
    <row r="2763" spans="1:25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6">
        <f t="shared" si="387"/>
        <v>0.72</v>
      </c>
      <c r="P2763" s="10">
        <f t="shared" si="388"/>
        <v>9</v>
      </c>
      <c r="Q2763" t="s">
        <v>8323</v>
      </c>
      <c r="R2763" t="s">
        <v>8359</v>
      </c>
      <c r="S2763" s="8">
        <f t="shared" si="389"/>
        <v>41247.063576388886</v>
      </c>
      <c r="T2763" s="8" t="str">
        <f t="shared" si="390"/>
        <v>Dec</v>
      </c>
      <c r="U2763" s="8" t="str">
        <f t="shared" si="391"/>
        <v>2012</v>
      </c>
      <c r="V2763" s="8">
        <f t="shared" si="392"/>
        <v>41277.063576388886</v>
      </c>
      <c r="W2763" s="8" t="str">
        <f t="shared" si="393"/>
        <v>Jan</v>
      </c>
      <c r="X2763" s="8" t="str">
        <f t="shared" si="394"/>
        <v>2013</v>
      </c>
      <c r="Y2763" s="7">
        <f t="shared" si="395"/>
        <v>30</v>
      </c>
    </row>
    <row r="2764" spans="1:25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6">
        <f t="shared" si="387"/>
        <v>0.76923076923076927</v>
      </c>
      <c r="P2764" s="10">
        <f t="shared" si="388"/>
        <v>25</v>
      </c>
      <c r="Q2764" t="s">
        <v>8323</v>
      </c>
      <c r="R2764" t="s">
        <v>8359</v>
      </c>
      <c r="S2764" s="8">
        <f t="shared" si="389"/>
        <v>40927.036979166667</v>
      </c>
      <c r="T2764" s="8" t="str">
        <f t="shared" si="390"/>
        <v>Jan</v>
      </c>
      <c r="U2764" s="8" t="str">
        <f t="shared" si="391"/>
        <v>2012</v>
      </c>
      <c r="V2764" s="8">
        <f t="shared" si="392"/>
        <v>40986.995312500003</v>
      </c>
      <c r="W2764" s="8" t="str">
        <f t="shared" si="393"/>
        <v>Mar</v>
      </c>
      <c r="X2764" s="8" t="str">
        <f t="shared" si="394"/>
        <v>2012</v>
      </c>
      <c r="Y2764" s="7">
        <f t="shared" si="395"/>
        <v>28</v>
      </c>
    </row>
    <row r="2765" spans="1:25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6">
        <f t="shared" si="387"/>
        <v>0.22842639593908631</v>
      </c>
      <c r="P2765" s="10">
        <f t="shared" si="388"/>
        <v>30</v>
      </c>
      <c r="Q2765" t="s">
        <v>8323</v>
      </c>
      <c r="R2765" t="s">
        <v>8359</v>
      </c>
      <c r="S2765" s="8">
        <f t="shared" si="389"/>
        <v>41373.579675925925</v>
      </c>
      <c r="T2765" s="8" t="str">
        <f t="shared" si="390"/>
        <v>Apr</v>
      </c>
      <c r="U2765" s="8" t="str">
        <f t="shared" si="391"/>
        <v>2013</v>
      </c>
      <c r="V2765" s="8">
        <f t="shared" si="392"/>
        <v>41418.579675925925</v>
      </c>
      <c r="W2765" s="8" t="str">
        <f t="shared" si="393"/>
        <v>May</v>
      </c>
      <c r="X2765" s="8" t="str">
        <f t="shared" si="394"/>
        <v>2013</v>
      </c>
      <c r="Y2765" s="7">
        <f t="shared" si="395"/>
        <v>14</v>
      </c>
    </row>
    <row r="2766" spans="1:25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6">
        <f t="shared" si="387"/>
        <v>1.125</v>
      </c>
      <c r="P2766" s="10">
        <f t="shared" si="388"/>
        <v>11.25</v>
      </c>
      <c r="Q2766" t="s">
        <v>8323</v>
      </c>
      <c r="R2766" t="s">
        <v>8359</v>
      </c>
      <c r="S2766" s="8">
        <f t="shared" si="389"/>
        <v>41030.292025462964</v>
      </c>
      <c r="T2766" s="8" t="str">
        <f t="shared" si="390"/>
        <v>May</v>
      </c>
      <c r="U2766" s="8" t="str">
        <f t="shared" si="391"/>
        <v>2012</v>
      </c>
      <c r="V2766" s="8">
        <f t="shared" si="392"/>
        <v>41059.791666666664</v>
      </c>
      <c r="W2766" s="8" t="str">
        <f t="shared" si="393"/>
        <v>May</v>
      </c>
      <c r="X2766" s="8" t="str">
        <f t="shared" si="394"/>
        <v>2012</v>
      </c>
      <c r="Y2766" s="7">
        <f t="shared" si="395"/>
        <v>29</v>
      </c>
    </row>
    <row r="2767" spans="1:25" ht="3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6">
        <f t="shared" si="387"/>
        <v>0</v>
      </c>
      <c r="P2767" s="10">
        <f t="shared" si="388"/>
        <v>0</v>
      </c>
      <c r="Q2767" t="s">
        <v>8323</v>
      </c>
      <c r="R2767" t="s">
        <v>8359</v>
      </c>
      <c r="S2767" s="8">
        <f t="shared" si="389"/>
        <v>41194.579027777778</v>
      </c>
      <c r="T2767" s="8" t="str">
        <f t="shared" si="390"/>
        <v>Oct</v>
      </c>
      <c r="U2767" s="8" t="str">
        <f t="shared" si="391"/>
        <v>2012</v>
      </c>
      <c r="V2767" s="8">
        <f t="shared" si="392"/>
        <v>41210.579027777778</v>
      </c>
      <c r="W2767" s="8" t="str">
        <f t="shared" si="393"/>
        <v>Oct</v>
      </c>
      <c r="X2767" s="8" t="str">
        <f t="shared" si="394"/>
        <v>2012</v>
      </c>
      <c r="Y2767" s="7">
        <f t="shared" si="395"/>
        <v>16</v>
      </c>
    </row>
    <row r="2768" spans="1:25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6">
        <f t="shared" si="387"/>
        <v>2</v>
      </c>
      <c r="P2768" s="10">
        <f t="shared" si="388"/>
        <v>25</v>
      </c>
      <c r="Q2768" t="s">
        <v>8323</v>
      </c>
      <c r="R2768" t="s">
        <v>8359</v>
      </c>
      <c r="S2768" s="8">
        <f t="shared" si="389"/>
        <v>40736.668032407404</v>
      </c>
      <c r="T2768" s="8" t="str">
        <f t="shared" si="390"/>
        <v>Jul</v>
      </c>
      <c r="U2768" s="8" t="str">
        <f t="shared" si="391"/>
        <v>2011</v>
      </c>
      <c r="V2768" s="8">
        <f t="shared" si="392"/>
        <v>40766.668032407404</v>
      </c>
      <c r="W2768" s="8" t="str">
        <f t="shared" si="393"/>
        <v>Aug</v>
      </c>
      <c r="X2768" s="8" t="str">
        <f t="shared" si="394"/>
        <v>2011</v>
      </c>
      <c r="Y2768" s="7">
        <f t="shared" si="395"/>
        <v>30</v>
      </c>
    </row>
    <row r="2769" spans="1:25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6">
        <f t="shared" si="387"/>
        <v>0.85000000000000009</v>
      </c>
      <c r="P2769" s="10">
        <f t="shared" si="388"/>
        <v>11.333333333333334</v>
      </c>
      <c r="Q2769" t="s">
        <v>8323</v>
      </c>
      <c r="R2769" t="s">
        <v>8359</v>
      </c>
      <c r="S2769" s="8">
        <f t="shared" si="389"/>
        <v>42172.958912037036</v>
      </c>
      <c r="T2769" s="8" t="str">
        <f t="shared" si="390"/>
        <v>Jun</v>
      </c>
      <c r="U2769" s="8" t="str">
        <f t="shared" si="391"/>
        <v>2015</v>
      </c>
      <c r="V2769" s="8">
        <f t="shared" si="392"/>
        <v>42232.958912037036</v>
      </c>
      <c r="W2769" s="8" t="str">
        <f t="shared" si="393"/>
        <v>Aug</v>
      </c>
      <c r="X2769" s="8" t="str">
        <f t="shared" si="394"/>
        <v>2015</v>
      </c>
      <c r="Y2769" s="7">
        <f t="shared" si="395"/>
        <v>29</v>
      </c>
    </row>
    <row r="2770" spans="1:25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6">
        <f t="shared" si="387"/>
        <v>14.314285714285715</v>
      </c>
      <c r="P2770" s="10">
        <f t="shared" si="388"/>
        <v>29.470588235294116</v>
      </c>
      <c r="Q2770" t="s">
        <v>8323</v>
      </c>
      <c r="R2770" t="s">
        <v>8359</v>
      </c>
      <c r="S2770" s="8">
        <f t="shared" si="389"/>
        <v>40967.614849537036</v>
      </c>
      <c r="T2770" s="8" t="str">
        <f t="shared" si="390"/>
        <v>Feb</v>
      </c>
      <c r="U2770" s="8" t="str">
        <f t="shared" si="391"/>
        <v>2012</v>
      </c>
      <c r="V2770" s="8">
        <f t="shared" si="392"/>
        <v>40997.573182870372</v>
      </c>
      <c r="W2770" s="8" t="str">
        <f t="shared" si="393"/>
        <v>Mar</v>
      </c>
      <c r="X2770" s="8" t="str">
        <f t="shared" si="394"/>
        <v>2012</v>
      </c>
      <c r="Y2770" s="7">
        <f t="shared" si="395"/>
        <v>29</v>
      </c>
    </row>
    <row r="2771" spans="1:25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6">
        <f t="shared" si="387"/>
        <v>0.25</v>
      </c>
      <c r="P2771" s="10">
        <f t="shared" si="388"/>
        <v>1</v>
      </c>
      <c r="Q2771" t="s">
        <v>8323</v>
      </c>
      <c r="R2771" t="s">
        <v>8359</v>
      </c>
      <c r="S2771" s="8">
        <f t="shared" si="389"/>
        <v>41745.826273148145</v>
      </c>
      <c r="T2771" s="8" t="str">
        <f t="shared" si="390"/>
        <v>Apr</v>
      </c>
      <c r="U2771" s="8" t="str">
        <f t="shared" si="391"/>
        <v>2014</v>
      </c>
      <c r="V2771" s="8">
        <f t="shared" si="392"/>
        <v>41795.826273148145</v>
      </c>
      <c r="W2771" s="8" t="str">
        <f t="shared" si="393"/>
        <v>Jun</v>
      </c>
      <c r="X2771" s="8" t="str">
        <f t="shared" si="394"/>
        <v>2014</v>
      </c>
      <c r="Y2771" s="7">
        <f t="shared" si="395"/>
        <v>19</v>
      </c>
    </row>
    <row r="2772" spans="1:25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6">
        <f t="shared" si="387"/>
        <v>10.411249999999999</v>
      </c>
      <c r="P2772" s="10">
        <f t="shared" si="388"/>
        <v>63.098484848484851</v>
      </c>
      <c r="Q2772" t="s">
        <v>8323</v>
      </c>
      <c r="R2772" t="s">
        <v>8359</v>
      </c>
      <c r="S2772" s="8">
        <f t="shared" si="389"/>
        <v>41686.705208333333</v>
      </c>
      <c r="T2772" s="8" t="str">
        <f t="shared" si="390"/>
        <v>Feb</v>
      </c>
      <c r="U2772" s="8" t="str">
        <f t="shared" si="391"/>
        <v>2014</v>
      </c>
      <c r="V2772" s="8">
        <f t="shared" si="392"/>
        <v>41716.663541666669</v>
      </c>
      <c r="W2772" s="8" t="str">
        <f t="shared" si="393"/>
        <v>Mar</v>
      </c>
      <c r="X2772" s="8" t="str">
        <f t="shared" si="394"/>
        <v>2014</v>
      </c>
      <c r="Y2772" s="7">
        <f t="shared" si="395"/>
        <v>29</v>
      </c>
    </row>
    <row r="2773" spans="1:25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6">
        <f t="shared" si="387"/>
        <v>0</v>
      </c>
      <c r="P2773" s="10">
        <f t="shared" si="388"/>
        <v>0</v>
      </c>
      <c r="Q2773" t="s">
        <v>8323</v>
      </c>
      <c r="R2773" t="s">
        <v>8359</v>
      </c>
      <c r="S2773" s="8">
        <f t="shared" si="389"/>
        <v>41257.531712962962</v>
      </c>
      <c r="T2773" s="8" t="str">
        <f t="shared" si="390"/>
        <v>Dec</v>
      </c>
      <c r="U2773" s="8" t="str">
        <f t="shared" si="391"/>
        <v>2012</v>
      </c>
      <c r="V2773" s="8">
        <f t="shared" si="392"/>
        <v>41306.708333333336</v>
      </c>
      <c r="W2773" s="8" t="str">
        <f t="shared" si="393"/>
        <v>Feb</v>
      </c>
      <c r="X2773" s="8" t="str">
        <f t="shared" si="394"/>
        <v>2013</v>
      </c>
      <c r="Y2773" s="7">
        <f t="shared" si="395"/>
        <v>18</v>
      </c>
    </row>
    <row r="2774" spans="1:25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6">
        <f t="shared" si="387"/>
        <v>0</v>
      </c>
      <c r="P2774" s="10">
        <f t="shared" si="388"/>
        <v>0</v>
      </c>
      <c r="Q2774" t="s">
        <v>8323</v>
      </c>
      <c r="R2774" t="s">
        <v>8359</v>
      </c>
      <c r="S2774" s="8">
        <f t="shared" si="389"/>
        <v>41537.869143518517</v>
      </c>
      <c r="T2774" s="8" t="str">
        <f t="shared" si="390"/>
        <v>Sep</v>
      </c>
      <c r="U2774" s="8" t="str">
        <f t="shared" si="391"/>
        <v>2013</v>
      </c>
      <c r="V2774" s="8">
        <f t="shared" si="392"/>
        <v>41552.869143518517</v>
      </c>
      <c r="W2774" s="8" t="str">
        <f t="shared" si="393"/>
        <v>Oct</v>
      </c>
      <c r="X2774" s="8" t="str">
        <f t="shared" si="394"/>
        <v>2013</v>
      </c>
      <c r="Y2774" s="7">
        <f t="shared" si="395"/>
        <v>15</v>
      </c>
    </row>
    <row r="2775" spans="1:25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6">
        <f t="shared" si="387"/>
        <v>0.18867924528301888</v>
      </c>
      <c r="P2775" s="10">
        <f t="shared" si="388"/>
        <v>1</v>
      </c>
      <c r="Q2775" t="s">
        <v>8323</v>
      </c>
      <c r="R2775" t="s">
        <v>8359</v>
      </c>
      <c r="S2775" s="8">
        <f t="shared" si="389"/>
        <v>42474.86482638889</v>
      </c>
      <c r="T2775" s="8" t="str">
        <f t="shared" si="390"/>
        <v>Apr</v>
      </c>
      <c r="U2775" s="8" t="str">
        <f t="shared" si="391"/>
        <v>2016</v>
      </c>
      <c r="V2775" s="8">
        <f t="shared" si="392"/>
        <v>42484.86482638889</v>
      </c>
      <c r="W2775" s="8" t="str">
        <f t="shared" si="393"/>
        <v>Apr</v>
      </c>
      <c r="X2775" s="8" t="str">
        <f t="shared" si="394"/>
        <v>2016</v>
      </c>
      <c r="Y2775" s="7">
        <f t="shared" si="395"/>
        <v>10</v>
      </c>
    </row>
    <row r="2776" spans="1:25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6">
        <f t="shared" si="387"/>
        <v>14.249999999999998</v>
      </c>
      <c r="P2776" s="10">
        <f t="shared" si="388"/>
        <v>43.846153846153847</v>
      </c>
      <c r="Q2776" t="s">
        <v>8323</v>
      </c>
      <c r="R2776" t="s">
        <v>8359</v>
      </c>
      <c r="S2776" s="8">
        <f t="shared" si="389"/>
        <v>41311.126481481479</v>
      </c>
      <c r="T2776" s="8" t="str">
        <f t="shared" si="390"/>
        <v>Feb</v>
      </c>
      <c r="U2776" s="8" t="str">
        <f t="shared" si="391"/>
        <v>2013</v>
      </c>
      <c r="V2776" s="8">
        <f t="shared" si="392"/>
        <v>41341.126481481479</v>
      </c>
      <c r="W2776" s="8" t="str">
        <f t="shared" si="393"/>
        <v>Mar</v>
      </c>
      <c r="X2776" s="8" t="str">
        <f t="shared" si="394"/>
        <v>2013</v>
      </c>
      <c r="Y2776" s="7">
        <f t="shared" si="395"/>
        <v>30</v>
      </c>
    </row>
    <row r="2777" spans="1:25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6">
        <f t="shared" si="387"/>
        <v>3</v>
      </c>
      <c r="P2777" s="10">
        <f t="shared" si="388"/>
        <v>75</v>
      </c>
      <c r="Q2777" t="s">
        <v>8323</v>
      </c>
      <c r="R2777" t="s">
        <v>8359</v>
      </c>
      <c r="S2777" s="8">
        <f t="shared" si="389"/>
        <v>40863.013356481482</v>
      </c>
      <c r="T2777" s="8" t="str">
        <f t="shared" si="390"/>
        <v>Nov</v>
      </c>
      <c r="U2777" s="8" t="str">
        <f t="shared" si="391"/>
        <v>2011</v>
      </c>
      <c r="V2777" s="8">
        <f t="shared" si="392"/>
        <v>40893.013356481482</v>
      </c>
      <c r="W2777" s="8" t="str">
        <f t="shared" si="393"/>
        <v>Dec</v>
      </c>
      <c r="X2777" s="8" t="str">
        <f t="shared" si="394"/>
        <v>2011</v>
      </c>
      <c r="Y2777" s="7">
        <f t="shared" si="395"/>
        <v>30</v>
      </c>
    </row>
    <row r="2778" spans="1:25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6">
        <f t="shared" si="387"/>
        <v>7.8809523809523814</v>
      </c>
      <c r="P2778" s="10">
        <f t="shared" si="388"/>
        <v>45.972222222222221</v>
      </c>
      <c r="Q2778" t="s">
        <v>8323</v>
      </c>
      <c r="R2778" t="s">
        <v>8359</v>
      </c>
      <c r="S2778" s="8">
        <f t="shared" si="389"/>
        <v>42136.297175925924</v>
      </c>
      <c r="T2778" s="8" t="str">
        <f t="shared" si="390"/>
        <v>May</v>
      </c>
      <c r="U2778" s="8" t="str">
        <f t="shared" si="391"/>
        <v>2015</v>
      </c>
      <c r="V2778" s="8">
        <f t="shared" si="392"/>
        <v>42167.297175925924</v>
      </c>
      <c r="W2778" s="8" t="str">
        <f t="shared" si="393"/>
        <v>Jun</v>
      </c>
      <c r="X2778" s="8" t="str">
        <f t="shared" si="394"/>
        <v>2015</v>
      </c>
      <c r="Y2778" s="7">
        <f t="shared" si="395"/>
        <v>31</v>
      </c>
    </row>
    <row r="2779" spans="1:25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6">
        <f t="shared" si="387"/>
        <v>0.33333333333333337</v>
      </c>
      <c r="P2779" s="10">
        <f t="shared" si="388"/>
        <v>10</v>
      </c>
      <c r="Q2779" t="s">
        <v>8323</v>
      </c>
      <c r="R2779" t="s">
        <v>8359</v>
      </c>
      <c r="S2779" s="8">
        <f t="shared" si="389"/>
        <v>42172.669027777782</v>
      </c>
      <c r="T2779" s="8" t="str">
        <f t="shared" si="390"/>
        <v>Jun</v>
      </c>
      <c r="U2779" s="8" t="str">
        <f t="shared" si="391"/>
        <v>2015</v>
      </c>
      <c r="V2779" s="8">
        <f t="shared" si="392"/>
        <v>42202.669027777782</v>
      </c>
      <c r="W2779" s="8" t="str">
        <f t="shared" si="393"/>
        <v>Jul</v>
      </c>
      <c r="X2779" s="8" t="str">
        <f t="shared" si="394"/>
        <v>2015</v>
      </c>
      <c r="Y2779" s="7">
        <f t="shared" si="395"/>
        <v>30</v>
      </c>
    </row>
    <row r="2780" spans="1:25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6">
        <f t="shared" si="387"/>
        <v>25.545454545454543</v>
      </c>
      <c r="P2780" s="10">
        <f t="shared" si="388"/>
        <v>93.666666666666671</v>
      </c>
      <c r="Q2780" t="s">
        <v>8323</v>
      </c>
      <c r="R2780" t="s">
        <v>8359</v>
      </c>
      <c r="S2780" s="8">
        <f t="shared" si="389"/>
        <v>41846.978078703702</v>
      </c>
      <c r="T2780" s="8" t="str">
        <f t="shared" si="390"/>
        <v>Jul</v>
      </c>
      <c r="U2780" s="8" t="str">
        <f t="shared" si="391"/>
        <v>2014</v>
      </c>
      <c r="V2780" s="8">
        <f t="shared" si="392"/>
        <v>41876.978078703702</v>
      </c>
      <c r="W2780" s="8" t="str">
        <f t="shared" si="393"/>
        <v>Aug</v>
      </c>
      <c r="X2780" s="8" t="str">
        <f t="shared" si="394"/>
        <v>2014</v>
      </c>
      <c r="Y2780" s="7">
        <f t="shared" si="395"/>
        <v>30</v>
      </c>
    </row>
    <row r="2781" spans="1:25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6">
        <f t="shared" si="387"/>
        <v>2.12</v>
      </c>
      <c r="P2781" s="10">
        <f t="shared" si="388"/>
        <v>53</v>
      </c>
      <c r="Q2781" t="s">
        <v>8323</v>
      </c>
      <c r="R2781" t="s">
        <v>8359</v>
      </c>
      <c r="S2781" s="8">
        <f t="shared" si="389"/>
        <v>42300.585891203707</v>
      </c>
      <c r="T2781" s="8" t="str">
        <f t="shared" si="390"/>
        <v>Oct</v>
      </c>
      <c r="U2781" s="8" t="str">
        <f t="shared" si="391"/>
        <v>2015</v>
      </c>
      <c r="V2781" s="8">
        <f t="shared" si="392"/>
        <v>42330.627557870372</v>
      </c>
      <c r="W2781" s="8" t="str">
        <f t="shared" si="393"/>
        <v>Nov</v>
      </c>
      <c r="X2781" s="8" t="str">
        <f t="shared" si="394"/>
        <v>2015</v>
      </c>
      <c r="Y2781" s="7">
        <f t="shared" si="395"/>
        <v>30</v>
      </c>
    </row>
    <row r="2782" spans="1:25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6">
        <f t="shared" si="387"/>
        <v>0</v>
      </c>
      <c r="P2782" s="10">
        <f t="shared" si="388"/>
        <v>0</v>
      </c>
      <c r="Q2782" t="s">
        <v>8323</v>
      </c>
      <c r="R2782" t="s">
        <v>8359</v>
      </c>
      <c r="S2782" s="8">
        <f t="shared" si="389"/>
        <v>42774.447777777779</v>
      </c>
      <c r="T2782" s="8" t="str">
        <f t="shared" si="390"/>
        <v>Feb</v>
      </c>
      <c r="U2782" s="8" t="str">
        <f t="shared" si="391"/>
        <v>2017</v>
      </c>
      <c r="V2782" s="8">
        <f t="shared" si="392"/>
        <v>42804.447777777779</v>
      </c>
      <c r="W2782" s="8" t="str">
        <f t="shared" si="393"/>
        <v>Mar</v>
      </c>
      <c r="X2782" s="8" t="str">
        <f t="shared" si="394"/>
        <v>2017</v>
      </c>
      <c r="Y2782" s="7">
        <f t="shared" si="395"/>
        <v>30</v>
      </c>
    </row>
    <row r="2783" spans="1:25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6">
        <f t="shared" si="387"/>
        <v>105.28</v>
      </c>
      <c r="P2783" s="10">
        <f t="shared" si="388"/>
        <v>47</v>
      </c>
      <c r="Q2783" t="s">
        <v>8318</v>
      </c>
      <c r="R2783" t="s">
        <v>8319</v>
      </c>
      <c r="S2783" s="8">
        <f t="shared" si="389"/>
        <v>42018.94159722222</v>
      </c>
      <c r="T2783" s="8" t="str">
        <f t="shared" si="390"/>
        <v>Jan</v>
      </c>
      <c r="U2783" s="8" t="str">
        <f t="shared" si="391"/>
        <v>2015</v>
      </c>
      <c r="V2783" s="8">
        <f t="shared" si="392"/>
        <v>42047.291666666672</v>
      </c>
      <c r="W2783" s="8" t="str">
        <f t="shared" si="393"/>
        <v>Feb</v>
      </c>
      <c r="X2783" s="8" t="str">
        <f t="shared" si="394"/>
        <v>2015</v>
      </c>
      <c r="Y2783" s="7">
        <f t="shared" si="395"/>
        <v>28</v>
      </c>
    </row>
    <row r="2784" spans="1:25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6">
        <f t="shared" si="387"/>
        <v>120</v>
      </c>
      <c r="P2784" s="10">
        <f t="shared" si="388"/>
        <v>66.666666666666671</v>
      </c>
      <c r="Q2784" t="s">
        <v>8318</v>
      </c>
      <c r="R2784" t="s">
        <v>8319</v>
      </c>
      <c r="S2784" s="8">
        <f t="shared" si="389"/>
        <v>42026.924976851849</v>
      </c>
      <c r="T2784" s="8" t="str">
        <f t="shared" si="390"/>
        <v>Jan</v>
      </c>
      <c r="U2784" s="8" t="str">
        <f t="shared" si="391"/>
        <v>2015</v>
      </c>
      <c r="V2784" s="8">
        <f t="shared" si="392"/>
        <v>42052.207638888889</v>
      </c>
      <c r="W2784" s="8" t="str">
        <f t="shared" si="393"/>
        <v>Feb</v>
      </c>
      <c r="X2784" s="8" t="str">
        <f t="shared" si="394"/>
        <v>2015</v>
      </c>
      <c r="Y2784" s="7">
        <f t="shared" si="395"/>
        <v>25</v>
      </c>
    </row>
    <row r="2785" spans="1:25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6">
        <f t="shared" si="387"/>
        <v>114.5</v>
      </c>
      <c r="P2785" s="10">
        <f t="shared" si="388"/>
        <v>18.770491803278688</v>
      </c>
      <c r="Q2785" t="s">
        <v>8318</v>
      </c>
      <c r="R2785" t="s">
        <v>8319</v>
      </c>
      <c r="S2785" s="8">
        <f t="shared" si="389"/>
        <v>42103.535254629634</v>
      </c>
      <c r="T2785" s="8" t="str">
        <f t="shared" si="390"/>
        <v>Apr</v>
      </c>
      <c r="U2785" s="8" t="str">
        <f t="shared" si="391"/>
        <v>2015</v>
      </c>
      <c r="V2785" s="8">
        <f t="shared" si="392"/>
        <v>42117.535254629634</v>
      </c>
      <c r="W2785" s="8" t="str">
        <f t="shared" si="393"/>
        <v>Apr</v>
      </c>
      <c r="X2785" s="8" t="str">
        <f t="shared" si="394"/>
        <v>2015</v>
      </c>
      <c r="Y2785" s="7">
        <f t="shared" si="395"/>
        <v>14</v>
      </c>
    </row>
    <row r="2786" spans="1:25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6">
        <f t="shared" si="387"/>
        <v>119</v>
      </c>
      <c r="P2786" s="10">
        <f t="shared" si="388"/>
        <v>66.111111111111114</v>
      </c>
      <c r="Q2786" t="s">
        <v>8318</v>
      </c>
      <c r="R2786" t="s">
        <v>8319</v>
      </c>
      <c r="S2786" s="8">
        <f t="shared" si="389"/>
        <v>41920.787534722222</v>
      </c>
      <c r="T2786" s="8" t="str">
        <f t="shared" si="390"/>
        <v>Oct</v>
      </c>
      <c r="U2786" s="8" t="str">
        <f t="shared" si="391"/>
        <v>2014</v>
      </c>
      <c r="V2786" s="8">
        <f t="shared" si="392"/>
        <v>41941.787534722222</v>
      </c>
      <c r="W2786" s="8" t="str">
        <f t="shared" si="393"/>
        <v>Oct</v>
      </c>
      <c r="X2786" s="8" t="str">
        <f t="shared" si="394"/>
        <v>2014</v>
      </c>
      <c r="Y2786" s="7">
        <f t="shared" si="395"/>
        <v>21</v>
      </c>
    </row>
    <row r="2787" spans="1:25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6">
        <f t="shared" si="387"/>
        <v>104.67999999999999</v>
      </c>
      <c r="P2787" s="10">
        <f t="shared" si="388"/>
        <v>36.859154929577464</v>
      </c>
      <c r="Q2787" t="s">
        <v>8318</v>
      </c>
      <c r="R2787" t="s">
        <v>8319</v>
      </c>
      <c r="S2787" s="8">
        <f t="shared" si="389"/>
        <v>42558.189432870371</v>
      </c>
      <c r="T2787" s="8" t="str">
        <f t="shared" si="390"/>
        <v>Jul</v>
      </c>
      <c r="U2787" s="8" t="str">
        <f t="shared" si="391"/>
        <v>2016</v>
      </c>
      <c r="V2787" s="8">
        <f t="shared" si="392"/>
        <v>42587.875</v>
      </c>
      <c r="W2787" s="8" t="str">
        <f t="shared" si="393"/>
        <v>Aug</v>
      </c>
      <c r="X2787" s="8" t="str">
        <f t="shared" si="394"/>
        <v>2016</v>
      </c>
      <c r="Y2787" s="7">
        <f t="shared" si="395"/>
        <v>29</v>
      </c>
    </row>
    <row r="2788" spans="1:25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6">
        <f t="shared" si="387"/>
        <v>117.83999999999999</v>
      </c>
      <c r="P2788" s="10">
        <f t="shared" si="388"/>
        <v>39.810810810810814</v>
      </c>
      <c r="Q2788" t="s">
        <v>8318</v>
      </c>
      <c r="R2788" t="s">
        <v>8319</v>
      </c>
      <c r="S2788" s="8">
        <f t="shared" si="389"/>
        <v>41815.569212962961</v>
      </c>
      <c r="T2788" s="8" t="str">
        <f t="shared" si="390"/>
        <v>Jun</v>
      </c>
      <c r="U2788" s="8" t="str">
        <f t="shared" si="391"/>
        <v>2014</v>
      </c>
      <c r="V2788" s="8">
        <f t="shared" si="392"/>
        <v>41829.569212962961</v>
      </c>
      <c r="W2788" s="8" t="str">
        <f t="shared" si="393"/>
        <v>Jul</v>
      </c>
      <c r="X2788" s="8" t="str">
        <f t="shared" si="394"/>
        <v>2014</v>
      </c>
      <c r="Y2788" s="7">
        <f t="shared" si="395"/>
        <v>14</v>
      </c>
    </row>
    <row r="2789" spans="1:25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6">
        <f t="shared" si="387"/>
        <v>119.7</v>
      </c>
      <c r="P2789" s="10">
        <f t="shared" si="388"/>
        <v>31.5</v>
      </c>
      <c r="Q2789" t="s">
        <v>8318</v>
      </c>
      <c r="R2789" t="s">
        <v>8319</v>
      </c>
      <c r="S2789" s="8">
        <f t="shared" si="389"/>
        <v>41808.198518518519</v>
      </c>
      <c r="T2789" s="8" t="str">
        <f t="shared" si="390"/>
        <v>Jun</v>
      </c>
      <c r="U2789" s="8" t="str">
        <f t="shared" si="391"/>
        <v>2014</v>
      </c>
      <c r="V2789" s="8">
        <f t="shared" si="392"/>
        <v>41838.198518518519</v>
      </c>
      <c r="W2789" s="8" t="str">
        <f t="shared" si="393"/>
        <v>Jul</v>
      </c>
      <c r="X2789" s="8" t="str">
        <f t="shared" si="394"/>
        <v>2014</v>
      </c>
      <c r="Y2789" s="7">
        <f t="shared" si="395"/>
        <v>30</v>
      </c>
    </row>
    <row r="2790" spans="1:25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6">
        <f t="shared" si="387"/>
        <v>102.49999999999999</v>
      </c>
      <c r="P2790" s="10">
        <f t="shared" si="388"/>
        <v>102.5</v>
      </c>
      <c r="Q2790" t="s">
        <v>8318</v>
      </c>
      <c r="R2790" t="s">
        <v>8319</v>
      </c>
      <c r="S2790" s="8">
        <f t="shared" si="389"/>
        <v>42550.701886574068</v>
      </c>
      <c r="T2790" s="8" t="str">
        <f t="shared" si="390"/>
        <v>Jun</v>
      </c>
      <c r="U2790" s="8" t="str">
        <f t="shared" si="391"/>
        <v>2016</v>
      </c>
      <c r="V2790" s="8">
        <f t="shared" si="392"/>
        <v>42580.701886574068</v>
      </c>
      <c r="W2790" s="8" t="str">
        <f t="shared" si="393"/>
        <v>Jul</v>
      </c>
      <c r="X2790" s="8" t="str">
        <f t="shared" si="394"/>
        <v>2016</v>
      </c>
      <c r="Y2790" s="7">
        <f t="shared" si="395"/>
        <v>30</v>
      </c>
    </row>
    <row r="2791" spans="1:25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6">
        <f t="shared" si="387"/>
        <v>101.16666666666667</v>
      </c>
      <c r="P2791" s="10">
        <f t="shared" si="388"/>
        <v>126.45833333333333</v>
      </c>
      <c r="Q2791" t="s">
        <v>8318</v>
      </c>
      <c r="R2791" t="s">
        <v>8319</v>
      </c>
      <c r="S2791" s="8">
        <f t="shared" si="389"/>
        <v>42056.013124999998</v>
      </c>
      <c r="T2791" s="8" t="str">
        <f t="shared" si="390"/>
        <v>Feb</v>
      </c>
      <c r="U2791" s="8" t="str">
        <f t="shared" si="391"/>
        <v>2015</v>
      </c>
      <c r="V2791" s="8">
        <f t="shared" si="392"/>
        <v>42075.166666666672</v>
      </c>
      <c r="W2791" s="8" t="str">
        <f t="shared" si="393"/>
        <v>Mar</v>
      </c>
      <c r="X2791" s="8" t="str">
        <f t="shared" si="394"/>
        <v>2015</v>
      </c>
      <c r="Y2791" s="7">
        <f t="shared" si="395"/>
        <v>19</v>
      </c>
    </row>
    <row r="2792" spans="1:25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6">
        <f t="shared" si="387"/>
        <v>105.33333333333333</v>
      </c>
      <c r="P2792" s="10">
        <f t="shared" si="388"/>
        <v>47.878787878787875</v>
      </c>
      <c r="Q2792" t="s">
        <v>8318</v>
      </c>
      <c r="R2792" t="s">
        <v>8319</v>
      </c>
      <c r="S2792" s="8">
        <f t="shared" si="389"/>
        <v>42016.938692129625</v>
      </c>
      <c r="T2792" s="8" t="str">
        <f t="shared" si="390"/>
        <v>Jan</v>
      </c>
      <c r="U2792" s="8" t="str">
        <f t="shared" si="391"/>
        <v>2015</v>
      </c>
      <c r="V2792" s="8">
        <f t="shared" si="392"/>
        <v>42046.938692129625</v>
      </c>
      <c r="W2792" s="8" t="str">
        <f t="shared" si="393"/>
        <v>Feb</v>
      </c>
      <c r="X2792" s="8" t="str">
        <f t="shared" si="394"/>
        <v>2015</v>
      </c>
      <c r="Y2792" s="7">
        <f t="shared" si="395"/>
        <v>30</v>
      </c>
    </row>
    <row r="2793" spans="1:25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6">
        <f t="shared" si="387"/>
        <v>102.49999999999999</v>
      </c>
      <c r="P2793" s="10">
        <f t="shared" si="388"/>
        <v>73.214285714285708</v>
      </c>
      <c r="Q2793" t="s">
        <v>8318</v>
      </c>
      <c r="R2793" t="s">
        <v>8319</v>
      </c>
      <c r="S2793" s="8">
        <f t="shared" si="389"/>
        <v>42591.899988425925</v>
      </c>
      <c r="T2793" s="8" t="str">
        <f t="shared" si="390"/>
        <v>Aug</v>
      </c>
      <c r="U2793" s="8" t="str">
        <f t="shared" si="391"/>
        <v>2016</v>
      </c>
      <c r="V2793" s="8">
        <f t="shared" si="392"/>
        <v>42622.166666666672</v>
      </c>
      <c r="W2793" s="8" t="str">
        <f t="shared" si="393"/>
        <v>Sep</v>
      </c>
      <c r="X2793" s="8" t="str">
        <f t="shared" si="394"/>
        <v>2016</v>
      </c>
      <c r="Y2793" s="7">
        <f t="shared" si="395"/>
        <v>30</v>
      </c>
    </row>
    <row r="2794" spans="1:25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6">
        <f t="shared" si="387"/>
        <v>107.60000000000001</v>
      </c>
      <c r="P2794" s="10">
        <f t="shared" si="388"/>
        <v>89.666666666666671</v>
      </c>
      <c r="Q2794" t="s">
        <v>8318</v>
      </c>
      <c r="R2794" t="s">
        <v>8319</v>
      </c>
      <c r="S2794" s="8">
        <f t="shared" si="389"/>
        <v>42183.231006944443</v>
      </c>
      <c r="T2794" s="8" t="str">
        <f t="shared" si="390"/>
        <v>Jun</v>
      </c>
      <c r="U2794" s="8" t="str">
        <f t="shared" si="391"/>
        <v>2015</v>
      </c>
      <c r="V2794" s="8">
        <f t="shared" si="392"/>
        <v>42228.231006944443</v>
      </c>
      <c r="W2794" s="8" t="str">
        <f t="shared" si="393"/>
        <v>Aug</v>
      </c>
      <c r="X2794" s="8" t="str">
        <f t="shared" si="394"/>
        <v>2015</v>
      </c>
      <c r="Y2794" s="7">
        <f t="shared" si="395"/>
        <v>14</v>
      </c>
    </row>
    <row r="2795" spans="1:25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6">
        <f t="shared" si="387"/>
        <v>110.5675</v>
      </c>
      <c r="P2795" s="10">
        <f t="shared" si="388"/>
        <v>151.4623287671233</v>
      </c>
      <c r="Q2795" t="s">
        <v>8318</v>
      </c>
      <c r="R2795" t="s">
        <v>8319</v>
      </c>
      <c r="S2795" s="8">
        <f t="shared" si="389"/>
        <v>42176.419039351851</v>
      </c>
      <c r="T2795" s="8" t="str">
        <f t="shared" si="390"/>
        <v>Jun</v>
      </c>
      <c r="U2795" s="8" t="str">
        <f t="shared" si="391"/>
        <v>2015</v>
      </c>
      <c r="V2795" s="8">
        <f t="shared" si="392"/>
        <v>42206.419039351851</v>
      </c>
      <c r="W2795" s="8" t="str">
        <f t="shared" si="393"/>
        <v>Jul</v>
      </c>
      <c r="X2795" s="8" t="str">
        <f t="shared" si="394"/>
        <v>2015</v>
      </c>
      <c r="Y2795" s="7">
        <f t="shared" si="395"/>
        <v>30</v>
      </c>
    </row>
    <row r="2796" spans="1:25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6">
        <f t="shared" si="387"/>
        <v>150</v>
      </c>
      <c r="P2796" s="10">
        <f t="shared" si="388"/>
        <v>25</v>
      </c>
      <c r="Q2796" t="s">
        <v>8318</v>
      </c>
      <c r="R2796" t="s">
        <v>8319</v>
      </c>
      <c r="S2796" s="8">
        <f t="shared" si="389"/>
        <v>42416.691655092596</v>
      </c>
      <c r="T2796" s="8" t="str">
        <f t="shared" si="390"/>
        <v>Feb</v>
      </c>
      <c r="U2796" s="8" t="str">
        <f t="shared" si="391"/>
        <v>2016</v>
      </c>
      <c r="V2796" s="8">
        <f t="shared" si="392"/>
        <v>42432.791666666672</v>
      </c>
      <c r="W2796" s="8" t="str">
        <f t="shared" si="393"/>
        <v>Mar</v>
      </c>
      <c r="X2796" s="8" t="str">
        <f t="shared" si="394"/>
        <v>2016</v>
      </c>
      <c r="Y2796" s="7">
        <f t="shared" si="395"/>
        <v>16</v>
      </c>
    </row>
    <row r="2797" spans="1:25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6">
        <f t="shared" si="387"/>
        <v>104.28571428571429</v>
      </c>
      <c r="P2797" s="10">
        <f t="shared" si="388"/>
        <v>36.5</v>
      </c>
      <c r="Q2797" t="s">
        <v>8318</v>
      </c>
      <c r="R2797" t="s">
        <v>8319</v>
      </c>
      <c r="S2797" s="8">
        <f t="shared" si="389"/>
        <v>41780.525937500002</v>
      </c>
      <c r="T2797" s="8" t="str">
        <f t="shared" si="390"/>
        <v>May</v>
      </c>
      <c r="U2797" s="8" t="str">
        <f t="shared" si="391"/>
        <v>2014</v>
      </c>
      <c r="V2797" s="8">
        <f t="shared" si="392"/>
        <v>41796.958333333336</v>
      </c>
      <c r="W2797" s="8" t="str">
        <f t="shared" si="393"/>
        <v>Jun</v>
      </c>
      <c r="X2797" s="8" t="str">
        <f t="shared" si="394"/>
        <v>2014</v>
      </c>
      <c r="Y2797" s="7">
        <f t="shared" si="395"/>
        <v>16</v>
      </c>
    </row>
    <row r="2798" spans="1:25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6">
        <f t="shared" si="387"/>
        <v>115.5</v>
      </c>
      <c r="P2798" s="10">
        <f t="shared" si="388"/>
        <v>44</v>
      </c>
      <c r="Q2798" t="s">
        <v>8318</v>
      </c>
      <c r="R2798" t="s">
        <v>8319</v>
      </c>
      <c r="S2798" s="8">
        <f t="shared" si="389"/>
        <v>41795.528101851851</v>
      </c>
      <c r="T2798" s="8" t="str">
        <f t="shared" si="390"/>
        <v>Jun</v>
      </c>
      <c r="U2798" s="8" t="str">
        <f t="shared" si="391"/>
        <v>2014</v>
      </c>
      <c r="V2798" s="8">
        <f t="shared" si="392"/>
        <v>41825.528101851851</v>
      </c>
      <c r="W2798" s="8" t="str">
        <f t="shared" si="393"/>
        <v>Jul</v>
      </c>
      <c r="X2798" s="8" t="str">
        <f t="shared" si="394"/>
        <v>2014</v>
      </c>
      <c r="Y2798" s="7">
        <f t="shared" si="395"/>
        <v>30</v>
      </c>
    </row>
    <row r="2799" spans="1:25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6">
        <f t="shared" si="387"/>
        <v>102.64512500000001</v>
      </c>
      <c r="P2799" s="10">
        <f t="shared" si="388"/>
        <v>87.357553191489373</v>
      </c>
      <c r="Q2799" t="s">
        <v>8318</v>
      </c>
      <c r="R2799" t="s">
        <v>8319</v>
      </c>
      <c r="S2799" s="8">
        <f t="shared" si="389"/>
        <v>41798.94027777778</v>
      </c>
      <c r="T2799" s="8" t="str">
        <f t="shared" si="390"/>
        <v>Jun</v>
      </c>
      <c r="U2799" s="8" t="str">
        <f t="shared" si="391"/>
        <v>2014</v>
      </c>
      <c r="V2799" s="8">
        <f t="shared" si="392"/>
        <v>41828.94027777778</v>
      </c>
      <c r="W2799" s="8" t="str">
        <f t="shared" si="393"/>
        <v>Jul</v>
      </c>
      <c r="X2799" s="8" t="str">
        <f t="shared" si="394"/>
        <v>2014</v>
      </c>
      <c r="Y2799" s="7">
        <f t="shared" si="395"/>
        <v>30</v>
      </c>
    </row>
    <row r="2800" spans="1:25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6">
        <f t="shared" si="387"/>
        <v>101.4</v>
      </c>
      <c r="P2800" s="10">
        <f t="shared" si="388"/>
        <v>36.474820143884891</v>
      </c>
      <c r="Q2800" t="s">
        <v>8318</v>
      </c>
      <c r="R2800" t="s">
        <v>8319</v>
      </c>
      <c r="S2800" s="8">
        <f t="shared" si="389"/>
        <v>42201.675011574072</v>
      </c>
      <c r="T2800" s="8" t="str">
        <f t="shared" si="390"/>
        <v>Jul</v>
      </c>
      <c r="U2800" s="8" t="str">
        <f t="shared" si="391"/>
        <v>2015</v>
      </c>
      <c r="V2800" s="8">
        <f t="shared" si="392"/>
        <v>42216.666666666672</v>
      </c>
      <c r="W2800" s="8" t="str">
        <f t="shared" si="393"/>
        <v>Jul</v>
      </c>
      <c r="X2800" s="8" t="str">
        <f t="shared" si="394"/>
        <v>2015</v>
      </c>
      <c r="Y2800" s="7">
        <f t="shared" si="395"/>
        <v>14</v>
      </c>
    </row>
    <row r="2801" spans="1:25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6">
        <f t="shared" si="387"/>
        <v>116.6348</v>
      </c>
      <c r="P2801" s="10">
        <f t="shared" si="388"/>
        <v>44.859538461538463</v>
      </c>
      <c r="Q2801" t="s">
        <v>8318</v>
      </c>
      <c r="R2801" t="s">
        <v>8319</v>
      </c>
      <c r="S2801" s="8">
        <f t="shared" si="389"/>
        <v>42507.264699074076</v>
      </c>
      <c r="T2801" s="8" t="str">
        <f t="shared" si="390"/>
        <v>May</v>
      </c>
      <c r="U2801" s="8" t="str">
        <f t="shared" si="391"/>
        <v>2016</v>
      </c>
      <c r="V2801" s="8">
        <f t="shared" si="392"/>
        <v>42538.666666666672</v>
      </c>
      <c r="W2801" s="8" t="str">
        <f t="shared" si="393"/>
        <v>Jun</v>
      </c>
      <c r="X2801" s="8" t="str">
        <f t="shared" si="394"/>
        <v>2016</v>
      </c>
      <c r="Y2801" s="7">
        <f t="shared" si="395"/>
        <v>31</v>
      </c>
    </row>
    <row r="2802" spans="1:25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6">
        <f t="shared" si="387"/>
        <v>133</v>
      </c>
      <c r="P2802" s="10">
        <f t="shared" si="388"/>
        <v>42.903225806451616</v>
      </c>
      <c r="Q2802" t="s">
        <v>8318</v>
      </c>
      <c r="R2802" t="s">
        <v>8319</v>
      </c>
      <c r="S2802" s="8">
        <f t="shared" si="389"/>
        <v>41948.552847222221</v>
      </c>
      <c r="T2802" s="8" t="str">
        <f t="shared" si="390"/>
        <v>Nov</v>
      </c>
      <c r="U2802" s="8" t="str">
        <f t="shared" si="391"/>
        <v>2014</v>
      </c>
      <c r="V2802" s="8">
        <f t="shared" si="392"/>
        <v>42008.552847222221</v>
      </c>
      <c r="W2802" s="8" t="str">
        <f t="shared" si="393"/>
        <v>Jan</v>
      </c>
      <c r="X2802" s="8" t="str">
        <f t="shared" si="394"/>
        <v>2015</v>
      </c>
      <c r="Y2802" s="7">
        <f t="shared" si="395"/>
        <v>29</v>
      </c>
    </row>
    <row r="2803" spans="1:25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6">
        <f t="shared" si="387"/>
        <v>133.20000000000002</v>
      </c>
      <c r="P2803" s="10">
        <f t="shared" si="388"/>
        <v>51.230769230769234</v>
      </c>
      <c r="Q2803" t="s">
        <v>8318</v>
      </c>
      <c r="R2803" t="s">
        <v>8319</v>
      </c>
      <c r="S2803" s="8">
        <f t="shared" si="389"/>
        <v>41900.243159722224</v>
      </c>
      <c r="T2803" s="8" t="str">
        <f t="shared" si="390"/>
        <v>Sep</v>
      </c>
      <c r="U2803" s="8" t="str">
        <f t="shared" si="391"/>
        <v>2014</v>
      </c>
      <c r="V2803" s="8">
        <f t="shared" si="392"/>
        <v>41922.458333333336</v>
      </c>
      <c r="W2803" s="8" t="str">
        <f t="shared" si="393"/>
        <v>Oct</v>
      </c>
      <c r="X2803" s="8" t="str">
        <f t="shared" si="394"/>
        <v>2014</v>
      </c>
      <c r="Y2803" s="7">
        <f t="shared" si="395"/>
        <v>22</v>
      </c>
    </row>
    <row r="2804" spans="1:25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6">
        <f t="shared" si="387"/>
        <v>101.83333333333333</v>
      </c>
      <c r="P2804" s="10">
        <f t="shared" si="388"/>
        <v>33.944444444444443</v>
      </c>
      <c r="Q2804" t="s">
        <v>8318</v>
      </c>
      <c r="R2804" t="s">
        <v>8319</v>
      </c>
      <c r="S2804" s="8">
        <f t="shared" si="389"/>
        <v>42192.64707175926</v>
      </c>
      <c r="T2804" s="8" t="str">
        <f t="shared" si="390"/>
        <v>Jul</v>
      </c>
      <c r="U2804" s="8" t="str">
        <f t="shared" si="391"/>
        <v>2015</v>
      </c>
      <c r="V2804" s="8">
        <f t="shared" si="392"/>
        <v>42222.64707175926</v>
      </c>
      <c r="W2804" s="8" t="str">
        <f t="shared" si="393"/>
        <v>Aug</v>
      </c>
      <c r="X2804" s="8" t="str">
        <f t="shared" si="394"/>
        <v>2015</v>
      </c>
      <c r="Y2804" s="7">
        <f t="shared" si="395"/>
        <v>30</v>
      </c>
    </row>
    <row r="2805" spans="1:25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6">
        <f t="shared" si="387"/>
        <v>127.95</v>
      </c>
      <c r="P2805" s="10">
        <f t="shared" si="388"/>
        <v>90.744680851063833</v>
      </c>
      <c r="Q2805" t="s">
        <v>8318</v>
      </c>
      <c r="R2805" t="s">
        <v>8319</v>
      </c>
      <c r="S2805" s="8">
        <f t="shared" si="389"/>
        <v>42158.065694444449</v>
      </c>
      <c r="T2805" s="8" t="str">
        <f t="shared" si="390"/>
        <v>Jun</v>
      </c>
      <c r="U2805" s="8" t="str">
        <f t="shared" si="391"/>
        <v>2015</v>
      </c>
      <c r="V2805" s="8">
        <f t="shared" si="392"/>
        <v>42201</v>
      </c>
      <c r="W2805" s="8" t="str">
        <f t="shared" si="393"/>
        <v>Jul</v>
      </c>
      <c r="X2805" s="8" t="str">
        <f t="shared" si="394"/>
        <v>2015</v>
      </c>
      <c r="Y2805" s="7">
        <f t="shared" si="395"/>
        <v>11</v>
      </c>
    </row>
    <row r="2806" spans="1:25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6">
        <f t="shared" si="387"/>
        <v>114.99999999999999</v>
      </c>
      <c r="P2806" s="10">
        <f t="shared" si="388"/>
        <v>50</v>
      </c>
      <c r="Q2806" t="s">
        <v>8318</v>
      </c>
      <c r="R2806" t="s">
        <v>8319</v>
      </c>
      <c r="S2806" s="8">
        <f t="shared" si="389"/>
        <v>41881.453587962962</v>
      </c>
      <c r="T2806" s="8" t="str">
        <f t="shared" si="390"/>
        <v>Aug</v>
      </c>
      <c r="U2806" s="8" t="str">
        <f t="shared" si="391"/>
        <v>2014</v>
      </c>
      <c r="V2806" s="8">
        <f t="shared" si="392"/>
        <v>41911.453587962962</v>
      </c>
      <c r="W2806" s="8" t="str">
        <f t="shared" si="393"/>
        <v>Sep</v>
      </c>
      <c r="X2806" s="8" t="str">
        <f t="shared" si="394"/>
        <v>2014</v>
      </c>
      <c r="Y2806" s="7">
        <f t="shared" si="395"/>
        <v>30</v>
      </c>
    </row>
    <row r="2807" spans="1:25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6">
        <f t="shared" si="387"/>
        <v>110.00000000000001</v>
      </c>
      <c r="P2807" s="10">
        <f t="shared" si="388"/>
        <v>24.444444444444443</v>
      </c>
      <c r="Q2807" t="s">
        <v>8318</v>
      </c>
      <c r="R2807" t="s">
        <v>8319</v>
      </c>
      <c r="S2807" s="8">
        <f t="shared" si="389"/>
        <v>42213.505474537036</v>
      </c>
      <c r="T2807" s="8" t="str">
        <f t="shared" si="390"/>
        <v>Jul</v>
      </c>
      <c r="U2807" s="8" t="str">
        <f t="shared" si="391"/>
        <v>2015</v>
      </c>
      <c r="V2807" s="8">
        <f t="shared" si="392"/>
        <v>42238.505474537036</v>
      </c>
      <c r="W2807" s="8" t="str">
        <f t="shared" si="393"/>
        <v>Aug</v>
      </c>
      <c r="X2807" s="8" t="str">
        <f t="shared" si="394"/>
        <v>2015</v>
      </c>
      <c r="Y2807" s="7">
        <f t="shared" si="395"/>
        <v>25</v>
      </c>
    </row>
    <row r="2808" spans="1:25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6">
        <f t="shared" si="387"/>
        <v>112.1</v>
      </c>
      <c r="P2808" s="10">
        <f t="shared" si="388"/>
        <v>44.25</v>
      </c>
      <c r="Q2808" t="s">
        <v>8318</v>
      </c>
      <c r="R2808" t="s">
        <v>8319</v>
      </c>
      <c r="S2808" s="8">
        <f t="shared" si="389"/>
        <v>42185.267245370371</v>
      </c>
      <c r="T2808" s="8" t="str">
        <f t="shared" si="390"/>
        <v>Jun</v>
      </c>
      <c r="U2808" s="8" t="str">
        <f t="shared" si="391"/>
        <v>2015</v>
      </c>
      <c r="V2808" s="8">
        <f t="shared" si="392"/>
        <v>42221.458333333328</v>
      </c>
      <c r="W2808" s="8" t="str">
        <f t="shared" si="393"/>
        <v>Aug</v>
      </c>
      <c r="X2808" s="8" t="str">
        <f t="shared" si="394"/>
        <v>2015</v>
      </c>
      <c r="Y2808" s="7">
        <f t="shared" si="395"/>
        <v>5</v>
      </c>
    </row>
    <row r="2809" spans="1:25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6">
        <f t="shared" si="387"/>
        <v>126</v>
      </c>
      <c r="P2809" s="10">
        <f t="shared" si="388"/>
        <v>67.741935483870961</v>
      </c>
      <c r="Q2809" t="s">
        <v>8318</v>
      </c>
      <c r="R2809" t="s">
        <v>8319</v>
      </c>
      <c r="S2809" s="8">
        <f t="shared" si="389"/>
        <v>42154.873124999998</v>
      </c>
      <c r="T2809" s="8" t="str">
        <f t="shared" si="390"/>
        <v>May</v>
      </c>
      <c r="U2809" s="8" t="str">
        <f t="shared" si="391"/>
        <v>2015</v>
      </c>
      <c r="V2809" s="8">
        <f t="shared" si="392"/>
        <v>42184.873124999998</v>
      </c>
      <c r="W2809" s="8" t="str">
        <f t="shared" si="393"/>
        <v>Jun</v>
      </c>
      <c r="X2809" s="8" t="str">
        <f t="shared" si="394"/>
        <v>2015</v>
      </c>
      <c r="Y2809" s="7">
        <f t="shared" si="395"/>
        <v>30</v>
      </c>
    </row>
    <row r="2810" spans="1:25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6">
        <f t="shared" si="387"/>
        <v>100.24444444444444</v>
      </c>
      <c r="P2810" s="10">
        <f t="shared" si="388"/>
        <v>65.376811594202906</v>
      </c>
      <c r="Q2810" t="s">
        <v>8318</v>
      </c>
      <c r="R2810" t="s">
        <v>8319</v>
      </c>
      <c r="S2810" s="8">
        <f t="shared" si="389"/>
        <v>42208.84646990741</v>
      </c>
      <c r="T2810" s="8" t="str">
        <f t="shared" si="390"/>
        <v>Jul</v>
      </c>
      <c r="U2810" s="8" t="str">
        <f t="shared" si="391"/>
        <v>2015</v>
      </c>
      <c r="V2810" s="8">
        <f t="shared" si="392"/>
        <v>42238.84646990741</v>
      </c>
      <c r="W2810" s="8" t="str">
        <f t="shared" si="393"/>
        <v>Aug</v>
      </c>
      <c r="X2810" s="8" t="str">
        <f t="shared" si="394"/>
        <v>2015</v>
      </c>
      <c r="Y2810" s="7">
        <f t="shared" si="395"/>
        <v>30</v>
      </c>
    </row>
    <row r="2811" spans="1:25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6">
        <f t="shared" si="387"/>
        <v>102.4</v>
      </c>
      <c r="P2811" s="10">
        <f t="shared" si="388"/>
        <v>121.9047619047619</v>
      </c>
      <c r="Q2811" t="s">
        <v>8318</v>
      </c>
      <c r="R2811" t="s">
        <v>8319</v>
      </c>
      <c r="S2811" s="8">
        <f t="shared" si="389"/>
        <v>42451.496817129635</v>
      </c>
      <c r="T2811" s="8" t="str">
        <f t="shared" si="390"/>
        <v>Mar</v>
      </c>
      <c r="U2811" s="8" t="str">
        <f t="shared" si="391"/>
        <v>2016</v>
      </c>
      <c r="V2811" s="8">
        <f t="shared" si="392"/>
        <v>42459.610416666663</v>
      </c>
      <c r="W2811" s="8" t="str">
        <f t="shared" si="393"/>
        <v>Mar</v>
      </c>
      <c r="X2811" s="8" t="str">
        <f t="shared" si="394"/>
        <v>2016</v>
      </c>
      <c r="Y2811" s="7">
        <f t="shared" si="395"/>
        <v>8</v>
      </c>
    </row>
    <row r="2812" spans="1:25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6">
        <f t="shared" si="387"/>
        <v>108.2</v>
      </c>
      <c r="P2812" s="10">
        <f t="shared" si="388"/>
        <v>47.456140350877192</v>
      </c>
      <c r="Q2812" t="s">
        <v>8318</v>
      </c>
      <c r="R2812" t="s">
        <v>8319</v>
      </c>
      <c r="S2812" s="8">
        <f t="shared" si="389"/>
        <v>41759.13962962963</v>
      </c>
      <c r="T2812" s="8" t="str">
        <f t="shared" si="390"/>
        <v>Apr</v>
      </c>
      <c r="U2812" s="8" t="str">
        <f t="shared" si="391"/>
        <v>2014</v>
      </c>
      <c r="V2812" s="8">
        <f t="shared" si="392"/>
        <v>41791.165972222225</v>
      </c>
      <c r="W2812" s="8" t="str">
        <f t="shared" si="393"/>
        <v>Jun</v>
      </c>
      <c r="X2812" s="8" t="str">
        <f t="shared" si="394"/>
        <v>2014</v>
      </c>
      <c r="Y2812" s="7">
        <f t="shared" si="395"/>
        <v>1</v>
      </c>
    </row>
    <row r="2813" spans="1:25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6">
        <f t="shared" si="387"/>
        <v>100.27</v>
      </c>
      <c r="P2813" s="10">
        <f t="shared" si="388"/>
        <v>92.842592592592595</v>
      </c>
      <c r="Q2813" t="s">
        <v>8318</v>
      </c>
      <c r="R2813" t="s">
        <v>8319</v>
      </c>
      <c r="S2813" s="8">
        <f t="shared" si="389"/>
        <v>42028.496562500004</v>
      </c>
      <c r="T2813" s="8" t="str">
        <f t="shared" si="390"/>
        <v>Jan</v>
      </c>
      <c r="U2813" s="8" t="str">
        <f t="shared" si="391"/>
        <v>2015</v>
      </c>
      <c r="V2813" s="8">
        <f t="shared" si="392"/>
        <v>42058.496562500004</v>
      </c>
      <c r="W2813" s="8" t="str">
        <f t="shared" si="393"/>
        <v>Feb</v>
      </c>
      <c r="X2813" s="8" t="str">
        <f t="shared" si="394"/>
        <v>2015</v>
      </c>
      <c r="Y2813" s="7">
        <f t="shared" si="395"/>
        <v>30</v>
      </c>
    </row>
    <row r="2814" spans="1:25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6">
        <f t="shared" si="387"/>
        <v>113.3</v>
      </c>
      <c r="P2814" s="10">
        <f t="shared" si="388"/>
        <v>68.253012048192772</v>
      </c>
      <c r="Q2814" t="s">
        <v>8318</v>
      </c>
      <c r="R2814" t="s">
        <v>8319</v>
      </c>
      <c r="S2814" s="8">
        <f t="shared" si="389"/>
        <v>42054.74418981481</v>
      </c>
      <c r="T2814" s="8" t="str">
        <f t="shared" si="390"/>
        <v>Feb</v>
      </c>
      <c r="U2814" s="8" t="str">
        <f t="shared" si="391"/>
        <v>2015</v>
      </c>
      <c r="V2814" s="8">
        <f t="shared" si="392"/>
        <v>42100.166666666672</v>
      </c>
      <c r="W2814" s="8" t="str">
        <f t="shared" si="393"/>
        <v>Apr</v>
      </c>
      <c r="X2814" s="8" t="str">
        <f t="shared" si="394"/>
        <v>2015</v>
      </c>
      <c r="Y2814" s="7">
        <f t="shared" si="395"/>
        <v>14</v>
      </c>
    </row>
    <row r="2815" spans="1:25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6">
        <f t="shared" si="387"/>
        <v>127.57571428571428</v>
      </c>
      <c r="P2815" s="10">
        <f t="shared" si="388"/>
        <v>37.209583333333335</v>
      </c>
      <c r="Q2815" t="s">
        <v>8318</v>
      </c>
      <c r="R2815" t="s">
        <v>8319</v>
      </c>
      <c r="S2815" s="8">
        <f t="shared" si="389"/>
        <v>42693.742604166662</v>
      </c>
      <c r="T2815" s="8" t="str">
        <f t="shared" si="390"/>
        <v>Nov</v>
      </c>
      <c r="U2815" s="8" t="str">
        <f t="shared" si="391"/>
        <v>2016</v>
      </c>
      <c r="V2815" s="8">
        <f t="shared" si="392"/>
        <v>42718.742604166662</v>
      </c>
      <c r="W2815" s="8" t="str">
        <f t="shared" si="393"/>
        <v>Dec</v>
      </c>
      <c r="X2815" s="8" t="str">
        <f t="shared" si="394"/>
        <v>2016</v>
      </c>
      <c r="Y2815" s="7">
        <f t="shared" si="395"/>
        <v>25</v>
      </c>
    </row>
    <row r="2816" spans="1:25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6">
        <f t="shared" si="387"/>
        <v>107.73333333333332</v>
      </c>
      <c r="P2816" s="10">
        <f t="shared" si="388"/>
        <v>25.25</v>
      </c>
      <c r="Q2816" t="s">
        <v>8318</v>
      </c>
      <c r="R2816" t="s">
        <v>8319</v>
      </c>
      <c r="S2816" s="8">
        <f t="shared" si="389"/>
        <v>42103.399479166663</v>
      </c>
      <c r="T2816" s="8" t="str">
        <f t="shared" si="390"/>
        <v>Apr</v>
      </c>
      <c r="U2816" s="8" t="str">
        <f t="shared" si="391"/>
        <v>2015</v>
      </c>
      <c r="V2816" s="8">
        <f t="shared" si="392"/>
        <v>42133.399479166663</v>
      </c>
      <c r="W2816" s="8" t="str">
        <f t="shared" si="393"/>
        <v>May</v>
      </c>
      <c r="X2816" s="8" t="str">
        <f t="shared" si="394"/>
        <v>2015</v>
      </c>
      <c r="Y2816" s="7">
        <f t="shared" si="395"/>
        <v>30</v>
      </c>
    </row>
    <row r="2817" spans="1:25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6">
        <f t="shared" si="387"/>
        <v>242</v>
      </c>
      <c r="P2817" s="10">
        <f t="shared" si="388"/>
        <v>43.214285714285715</v>
      </c>
      <c r="Q2817" t="s">
        <v>8318</v>
      </c>
      <c r="R2817" t="s">
        <v>8319</v>
      </c>
      <c r="S2817" s="8">
        <f t="shared" si="389"/>
        <v>42559.776724537034</v>
      </c>
      <c r="T2817" s="8" t="str">
        <f t="shared" si="390"/>
        <v>Jul</v>
      </c>
      <c r="U2817" s="8" t="str">
        <f t="shared" si="391"/>
        <v>2016</v>
      </c>
      <c r="V2817" s="8">
        <f t="shared" si="392"/>
        <v>42589.776724537034</v>
      </c>
      <c r="W2817" s="8" t="str">
        <f t="shared" si="393"/>
        <v>Aug</v>
      </c>
      <c r="X2817" s="8" t="str">
        <f t="shared" si="394"/>
        <v>2016</v>
      </c>
      <c r="Y2817" s="7">
        <f t="shared" si="395"/>
        <v>30</v>
      </c>
    </row>
    <row r="2818" spans="1:25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6">
        <f t="shared" si="387"/>
        <v>141.56666666666666</v>
      </c>
      <c r="P2818" s="10">
        <f t="shared" si="388"/>
        <v>25.130177514792898</v>
      </c>
      <c r="Q2818" t="s">
        <v>8318</v>
      </c>
      <c r="R2818" t="s">
        <v>8319</v>
      </c>
      <c r="S2818" s="8">
        <f t="shared" si="389"/>
        <v>42188.467499999999</v>
      </c>
      <c r="T2818" s="8" t="str">
        <f t="shared" si="390"/>
        <v>Jul</v>
      </c>
      <c r="U2818" s="8" t="str">
        <f t="shared" si="391"/>
        <v>2015</v>
      </c>
      <c r="V2818" s="8">
        <f t="shared" si="392"/>
        <v>42218.666666666672</v>
      </c>
      <c r="W2818" s="8" t="str">
        <f t="shared" si="393"/>
        <v>Aug</v>
      </c>
      <c r="X2818" s="8" t="str">
        <f t="shared" si="394"/>
        <v>2015</v>
      </c>
      <c r="Y2818" s="7">
        <f t="shared" si="395"/>
        <v>30</v>
      </c>
    </row>
    <row r="2819" spans="1:25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6">
        <f t="shared" ref="O2819:O2882" si="396">E2819/D2819*100</f>
        <v>130</v>
      </c>
      <c r="P2819" s="10">
        <f t="shared" ref="P2819:P2882" si="397">IFERROR(E2819/L2819,0)</f>
        <v>23.636363636363637</v>
      </c>
      <c r="Q2819" t="s">
        <v>8318</v>
      </c>
      <c r="R2819" t="s">
        <v>8319</v>
      </c>
      <c r="S2819" s="8">
        <f t="shared" ref="S2819:S2882" si="398">(((J2819/60)/60)/24)+DATE(1970,1,1)</f>
        <v>42023.634976851856</v>
      </c>
      <c r="T2819" s="8" t="str">
        <f t="shared" ref="T2819:T2882" si="399">TEXT(S2819,"MMM")</f>
        <v>Jan</v>
      </c>
      <c r="U2819" s="8" t="str">
        <f t="shared" ref="U2819:U2882" si="400">TEXT(S2819,"YYYY")</f>
        <v>2015</v>
      </c>
      <c r="V2819" s="8">
        <f t="shared" ref="V2819:V2882" si="401">(((I2819/60)/60)/24)+DATE(1970,1,1)</f>
        <v>42063.634976851856</v>
      </c>
      <c r="W2819" s="8" t="str">
        <f t="shared" ref="W2819:W2882" si="402">TEXT(V2819,"MMM")</f>
        <v>Feb</v>
      </c>
      <c r="X2819" s="8" t="str">
        <f t="shared" ref="X2819:X2882" si="403">TEXT(V2819,"YYYY")</f>
        <v>2015</v>
      </c>
      <c r="Y2819" s="7">
        <f t="shared" ref="Y2819:Y2882" si="404">DAY(V2819-S2819)</f>
        <v>9</v>
      </c>
    </row>
    <row r="2820" spans="1:25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6">
        <f t="shared" si="396"/>
        <v>106.03</v>
      </c>
      <c r="P2820" s="10">
        <f t="shared" si="397"/>
        <v>103.95098039215686</v>
      </c>
      <c r="Q2820" t="s">
        <v>8318</v>
      </c>
      <c r="R2820" t="s">
        <v>8319</v>
      </c>
      <c r="S2820" s="8">
        <f t="shared" si="398"/>
        <v>42250.598217592589</v>
      </c>
      <c r="T2820" s="8" t="str">
        <f t="shared" si="399"/>
        <v>Sep</v>
      </c>
      <c r="U2820" s="8" t="str">
        <f t="shared" si="400"/>
        <v>2015</v>
      </c>
      <c r="V2820" s="8">
        <f t="shared" si="401"/>
        <v>42270.598217592589</v>
      </c>
      <c r="W2820" s="8" t="str">
        <f t="shared" si="402"/>
        <v>Sep</v>
      </c>
      <c r="X2820" s="8" t="str">
        <f t="shared" si="403"/>
        <v>2015</v>
      </c>
      <c r="Y2820" s="7">
        <f t="shared" si="404"/>
        <v>20</v>
      </c>
    </row>
    <row r="2821" spans="1:25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6">
        <f t="shared" si="396"/>
        <v>104.80000000000001</v>
      </c>
      <c r="P2821" s="10">
        <f t="shared" si="397"/>
        <v>50.384615384615387</v>
      </c>
      <c r="Q2821" t="s">
        <v>8318</v>
      </c>
      <c r="R2821" t="s">
        <v>8319</v>
      </c>
      <c r="S2821" s="8">
        <f t="shared" si="398"/>
        <v>42139.525567129633</v>
      </c>
      <c r="T2821" s="8" t="str">
        <f t="shared" si="399"/>
        <v>May</v>
      </c>
      <c r="U2821" s="8" t="str">
        <f t="shared" si="400"/>
        <v>2015</v>
      </c>
      <c r="V2821" s="8">
        <f t="shared" si="401"/>
        <v>42169.525567129633</v>
      </c>
      <c r="W2821" s="8" t="str">
        <f t="shared" si="402"/>
        <v>Jun</v>
      </c>
      <c r="X2821" s="8" t="str">
        <f t="shared" si="403"/>
        <v>2015</v>
      </c>
      <c r="Y2821" s="7">
        <f t="shared" si="404"/>
        <v>30</v>
      </c>
    </row>
    <row r="2822" spans="1:25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6">
        <f t="shared" si="396"/>
        <v>136</v>
      </c>
      <c r="P2822" s="10">
        <f t="shared" si="397"/>
        <v>13.6</v>
      </c>
      <c r="Q2822" t="s">
        <v>8318</v>
      </c>
      <c r="R2822" t="s">
        <v>8319</v>
      </c>
      <c r="S2822" s="8">
        <f t="shared" si="398"/>
        <v>42401.610983796301</v>
      </c>
      <c r="T2822" s="8" t="str">
        <f t="shared" si="399"/>
        <v>Feb</v>
      </c>
      <c r="U2822" s="8" t="str">
        <f t="shared" si="400"/>
        <v>2016</v>
      </c>
      <c r="V2822" s="8">
        <f t="shared" si="401"/>
        <v>42426</v>
      </c>
      <c r="W2822" s="8" t="str">
        <f t="shared" si="402"/>
        <v>Feb</v>
      </c>
      <c r="X2822" s="8" t="str">
        <f t="shared" si="403"/>
        <v>2016</v>
      </c>
      <c r="Y2822" s="7">
        <f t="shared" si="404"/>
        <v>24</v>
      </c>
    </row>
    <row r="2823" spans="1:25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6">
        <f t="shared" si="396"/>
        <v>100</v>
      </c>
      <c r="P2823" s="10">
        <f t="shared" si="397"/>
        <v>28.571428571428573</v>
      </c>
      <c r="Q2823" t="s">
        <v>8318</v>
      </c>
      <c r="R2823" t="s">
        <v>8319</v>
      </c>
      <c r="S2823" s="8">
        <f t="shared" si="398"/>
        <v>41875.922858796301</v>
      </c>
      <c r="T2823" s="8" t="str">
        <f t="shared" si="399"/>
        <v>Aug</v>
      </c>
      <c r="U2823" s="8" t="str">
        <f t="shared" si="400"/>
        <v>2014</v>
      </c>
      <c r="V2823" s="8">
        <f t="shared" si="401"/>
        <v>41905.922858796301</v>
      </c>
      <c r="W2823" s="8" t="str">
        <f t="shared" si="402"/>
        <v>Sep</v>
      </c>
      <c r="X2823" s="8" t="str">
        <f t="shared" si="403"/>
        <v>2014</v>
      </c>
      <c r="Y2823" s="7">
        <f t="shared" si="404"/>
        <v>30</v>
      </c>
    </row>
    <row r="2824" spans="1:25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6">
        <f t="shared" si="396"/>
        <v>100</v>
      </c>
      <c r="P2824" s="10">
        <f t="shared" si="397"/>
        <v>63.829787234042556</v>
      </c>
      <c r="Q2824" t="s">
        <v>8318</v>
      </c>
      <c r="R2824" t="s">
        <v>8319</v>
      </c>
      <c r="S2824" s="8">
        <f t="shared" si="398"/>
        <v>42060.683935185181</v>
      </c>
      <c r="T2824" s="8" t="str">
        <f t="shared" si="399"/>
        <v>Feb</v>
      </c>
      <c r="U2824" s="8" t="str">
        <f t="shared" si="400"/>
        <v>2015</v>
      </c>
      <c r="V2824" s="8">
        <f t="shared" si="401"/>
        <v>42090.642268518524</v>
      </c>
      <c r="W2824" s="8" t="str">
        <f t="shared" si="402"/>
        <v>Mar</v>
      </c>
      <c r="X2824" s="8" t="str">
        <f t="shared" si="403"/>
        <v>2015</v>
      </c>
      <c r="Y2824" s="7">
        <f t="shared" si="404"/>
        <v>29</v>
      </c>
    </row>
    <row r="2825" spans="1:25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6">
        <f t="shared" si="396"/>
        <v>124</v>
      </c>
      <c r="P2825" s="10">
        <f t="shared" si="397"/>
        <v>8.8571428571428577</v>
      </c>
      <c r="Q2825" t="s">
        <v>8318</v>
      </c>
      <c r="R2825" t="s">
        <v>8319</v>
      </c>
      <c r="S2825" s="8">
        <f t="shared" si="398"/>
        <v>42067.011643518519</v>
      </c>
      <c r="T2825" s="8" t="str">
        <f t="shared" si="399"/>
        <v>Mar</v>
      </c>
      <c r="U2825" s="8" t="str">
        <f t="shared" si="400"/>
        <v>2015</v>
      </c>
      <c r="V2825" s="8">
        <f t="shared" si="401"/>
        <v>42094.957638888889</v>
      </c>
      <c r="W2825" s="8" t="str">
        <f t="shared" si="402"/>
        <v>Mar</v>
      </c>
      <c r="X2825" s="8" t="str">
        <f t="shared" si="403"/>
        <v>2015</v>
      </c>
      <c r="Y2825" s="7">
        <f t="shared" si="404"/>
        <v>27</v>
      </c>
    </row>
    <row r="2826" spans="1:25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6">
        <f t="shared" si="396"/>
        <v>116.92307692307693</v>
      </c>
      <c r="P2826" s="10">
        <f t="shared" si="397"/>
        <v>50.666666666666664</v>
      </c>
      <c r="Q2826" t="s">
        <v>8318</v>
      </c>
      <c r="R2826" t="s">
        <v>8319</v>
      </c>
      <c r="S2826" s="8">
        <f t="shared" si="398"/>
        <v>42136.270787037036</v>
      </c>
      <c r="T2826" s="8" t="str">
        <f t="shared" si="399"/>
        <v>May</v>
      </c>
      <c r="U2826" s="8" t="str">
        <f t="shared" si="400"/>
        <v>2015</v>
      </c>
      <c r="V2826" s="8">
        <f t="shared" si="401"/>
        <v>42168.071527777778</v>
      </c>
      <c r="W2826" s="8" t="str">
        <f t="shared" si="402"/>
        <v>Jun</v>
      </c>
      <c r="X2826" s="8" t="str">
        <f t="shared" si="403"/>
        <v>2015</v>
      </c>
      <c r="Y2826" s="7">
        <f t="shared" si="404"/>
        <v>31</v>
      </c>
    </row>
    <row r="2827" spans="1:25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6">
        <f t="shared" si="396"/>
        <v>103.33333333333334</v>
      </c>
      <c r="P2827" s="10">
        <f t="shared" si="397"/>
        <v>60.784313725490193</v>
      </c>
      <c r="Q2827" t="s">
        <v>8318</v>
      </c>
      <c r="R2827" t="s">
        <v>8319</v>
      </c>
      <c r="S2827" s="8">
        <f t="shared" si="398"/>
        <v>42312.792662037042</v>
      </c>
      <c r="T2827" s="8" t="str">
        <f t="shared" si="399"/>
        <v>Nov</v>
      </c>
      <c r="U2827" s="8" t="str">
        <f t="shared" si="400"/>
        <v>2015</v>
      </c>
      <c r="V2827" s="8">
        <f t="shared" si="401"/>
        <v>42342.792662037042</v>
      </c>
      <c r="W2827" s="8" t="str">
        <f t="shared" si="402"/>
        <v>Dec</v>
      </c>
      <c r="X2827" s="8" t="str">
        <f t="shared" si="403"/>
        <v>2015</v>
      </c>
      <c r="Y2827" s="7">
        <f t="shared" si="404"/>
        <v>30</v>
      </c>
    </row>
    <row r="2828" spans="1:25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6">
        <f t="shared" si="396"/>
        <v>107.74999999999999</v>
      </c>
      <c r="P2828" s="10">
        <f t="shared" si="397"/>
        <v>113.42105263157895</v>
      </c>
      <c r="Q2828" t="s">
        <v>8318</v>
      </c>
      <c r="R2828" t="s">
        <v>8319</v>
      </c>
      <c r="S2828" s="8">
        <f t="shared" si="398"/>
        <v>42171.034861111111</v>
      </c>
      <c r="T2828" s="8" t="str">
        <f t="shared" si="399"/>
        <v>Jun</v>
      </c>
      <c r="U2828" s="8" t="str">
        <f t="shared" si="400"/>
        <v>2015</v>
      </c>
      <c r="V2828" s="8">
        <f t="shared" si="401"/>
        <v>42195.291666666672</v>
      </c>
      <c r="W2828" s="8" t="str">
        <f t="shared" si="402"/>
        <v>Jul</v>
      </c>
      <c r="X2828" s="8" t="str">
        <f t="shared" si="403"/>
        <v>2015</v>
      </c>
      <c r="Y2828" s="7">
        <f t="shared" si="404"/>
        <v>24</v>
      </c>
    </row>
    <row r="2829" spans="1:25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6">
        <f t="shared" si="396"/>
        <v>120.24999999999999</v>
      </c>
      <c r="P2829" s="10">
        <f t="shared" si="397"/>
        <v>104.56521739130434</v>
      </c>
      <c r="Q2829" t="s">
        <v>8318</v>
      </c>
      <c r="R2829" t="s">
        <v>8319</v>
      </c>
      <c r="S2829" s="8">
        <f t="shared" si="398"/>
        <v>42494.683634259258</v>
      </c>
      <c r="T2829" s="8" t="str">
        <f t="shared" si="399"/>
        <v>May</v>
      </c>
      <c r="U2829" s="8" t="str">
        <f t="shared" si="400"/>
        <v>2016</v>
      </c>
      <c r="V2829" s="8">
        <f t="shared" si="401"/>
        <v>42524.6875</v>
      </c>
      <c r="W2829" s="8" t="str">
        <f t="shared" si="402"/>
        <v>Jun</v>
      </c>
      <c r="X2829" s="8" t="str">
        <f t="shared" si="403"/>
        <v>2016</v>
      </c>
      <c r="Y2829" s="7">
        <f t="shared" si="404"/>
        <v>30</v>
      </c>
    </row>
    <row r="2830" spans="1:25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6">
        <f t="shared" si="396"/>
        <v>100.37894736842105</v>
      </c>
      <c r="P2830" s="10">
        <f t="shared" si="397"/>
        <v>98.30927835051547</v>
      </c>
      <c r="Q2830" t="s">
        <v>8318</v>
      </c>
      <c r="R2830" t="s">
        <v>8319</v>
      </c>
      <c r="S2830" s="8">
        <f t="shared" si="398"/>
        <v>42254.264687499999</v>
      </c>
      <c r="T2830" s="8" t="str">
        <f t="shared" si="399"/>
        <v>Sep</v>
      </c>
      <c r="U2830" s="8" t="str">
        <f t="shared" si="400"/>
        <v>2015</v>
      </c>
      <c r="V2830" s="8">
        <f t="shared" si="401"/>
        <v>42279.958333333328</v>
      </c>
      <c r="W2830" s="8" t="str">
        <f t="shared" si="402"/>
        <v>Oct</v>
      </c>
      <c r="X2830" s="8" t="str">
        <f t="shared" si="403"/>
        <v>2015</v>
      </c>
      <c r="Y2830" s="7">
        <f t="shared" si="404"/>
        <v>25</v>
      </c>
    </row>
    <row r="2831" spans="1:25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6">
        <f t="shared" si="396"/>
        <v>106.52</v>
      </c>
      <c r="P2831" s="10">
        <f t="shared" si="397"/>
        <v>35.039473684210527</v>
      </c>
      <c r="Q2831" t="s">
        <v>8318</v>
      </c>
      <c r="R2831" t="s">
        <v>8319</v>
      </c>
      <c r="S2831" s="8">
        <f t="shared" si="398"/>
        <v>42495.434236111112</v>
      </c>
      <c r="T2831" s="8" t="str">
        <f t="shared" si="399"/>
        <v>May</v>
      </c>
      <c r="U2831" s="8" t="str">
        <f t="shared" si="400"/>
        <v>2016</v>
      </c>
      <c r="V2831" s="8">
        <f t="shared" si="401"/>
        <v>42523.434236111112</v>
      </c>
      <c r="W2831" s="8" t="str">
        <f t="shared" si="402"/>
        <v>Jun</v>
      </c>
      <c r="X2831" s="8" t="str">
        <f t="shared" si="403"/>
        <v>2016</v>
      </c>
      <c r="Y2831" s="7">
        <f t="shared" si="404"/>
        <v>28</v>
      </c>
    </row>
    <row r="2832" spans="1:25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6">
        <f t="shared" si="396"/>
        <v>100</v>
      </c>
      <c r="P2832" s="10">
        <f t="shared" si="397"/>
        <v>272.72727272727275</v>
      </c>
      <c r="Q2832" t="s">
        <v>8318</v>
      </c>
      <c r="R2832" t="s">
        <v>8319</v>
      </c>
      <c r="S2832" s="8">
        <f t="shared" si="398"/>
        <v>41758.839675925927</v>
      </c>
      <c r="T2832" s="8" t="str">
        <f t="shared" si="399"/>
        <v>Apr</v>
      </c>
      <c r="U2832" s="8" t="str">
        <f t="shared" si="400"/>
        <v>2014</v>
      </c>
      <c r="V2832" s="8">
        <f t="shared" si="401"/>
        <v>41771.165972222225</v>
      </c>
      <c r="W2832" s="8" t="str">
        <f t="shared" si="402"/>
        <v>May</v>
      </c>
      <c r="X2832" s="8" t="str">
        <f t="shared" si="403"/>
        <v>2014</v>
      </c>
      <c r="Y2832" s="7">
        <f t="shared" si="404"/>
        <v>12</v>
      </c>
    </row>
    <row r="2833" spans="1:25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6">
        <f t="shared" si="396"/>
        <v>110.66666666666667</v>
      </c>
      <c r="P2833" s="10">
        <f t="shared" si="397"/>
        <v>63.846153846153847</v>
      </c>
      <c r="Q2833" t="s">
        <v>8318</v>
      </c>
      <c r="R2833" t="s">
        <v>8319</v>
      </c>
      <c r="S2833" s="8">
        <f t="shared" si="398"/>
        <v>42171.824884259258</v>
      </c>
      <c r="T2833" s="8" t="str">
        <f t="shared" si="399"/>
        <v>Jun</v>
      </c>
      <c r="U2833" s="8" t="str">
        <f t="shared" si="400"/>
        <v>2015</v>
      </c>
      <c r="V2833" s="8">
        <f t="shared" si="401"/>
        <v>42201.824884259258</v>
      </c>
      <c r="W2833" s="8" t="str">
        <f t="shared" si="402"/>
        <v>Jul</v>
      </c>
      <c r="X2833" s="8" t="str">
        <f t="shared" si="403"/>
        <v>2015</v>
      </c>
      <c r="Y2833" s="7">
        <f t="shared" si="404"/>
        <v>30</v>
      </c>
    </row>
    <row r="2834" spans="1:25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6">
        <f t="shared" si="396"/>
        <v>114.71959999999999</v>
      </c>
      <c r="P2834" s="10">
        <f t="shared" si="397"/>
        <v>30.189368421052631</v>
      </c>
      <c r="Q2834" t="s">
        <v>8318</v>
      </c>
      <c r="R2834" t="s">
        <v>8319</v>
      </c>
      <c r="S2834" s="8">
        <f t="shared" si="398"/>
        <v>41938.709421296298</v>
      </c>
      <c r="T2834" s="8" t="str">
        <f t="shared" si="399"/>
        <v>Oct</v>
      </c>
      <c r="U2834" s="8" t="str">
        <f t="shared" si="400"/>
        <v>2014</v>
      </c>
      <c r="V2834" s="8">
        <f t="shared" si="401"/>
        <v>41966.916666666672</v>
      </c>
      <c r="W2834" s="8" t="str">
        <f t="shared" si="402"/>
        <v>Nov</v>
      </c>
      <c r="X2834" s="8" t="str">
        <f t="shared" si="403"/>
        <v>2014</v>
      </c>
      <c r="Y2834" s="7">
        <f t="shared" si="404"/>
        <v>28</v>
      </c>
    </row>
    <row r="2835" spans="1:25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6">
        <f t="shared" si="396"/>
        <v>108.25925925925925</v>
      </c>
      <c r="P2835" s="10">
        <f t="shared" si="397"/>
        <v>83.51428571428572</v>
      </c>
      <c r="Q2835" t="s">
        <v>8318</v>
      </c>
      <c r="R2835" t="s">
        <v>8319</v>
      </c>
      <c r="S2835" s="8">
        <f t="shared" si="398"/>
        <v>42268.127696759257</v>
      </c>
      <c r="T2835" s="8" t="str">
        <f t="shared" si="399"/>
        <v>Sep</v>
      </c>
      <c r="U2835" s="8" t="str">
        <f t="shared" si="400"/>
        <v>2015</v>
      </c>
      <c r="V2835" s="8">
        <f t="shared" si="401"/>
        <v>42288.083333333328</v>
      </c>
      <c r="W2835" s="8" t="str">
        <f t="shared" si="402"/>
        <v>Oct</v>
      </c>
      <c r="X2835" s="8" t="str">
        <f t="shared" si="403"/>
        <v>2015</v>
      </c>
      <c r="Y2835" s="7">
        <f t="shared" si="404"/>
        <v>19</v>
      </c>
    </row>
    <row r="2836" spans="1:25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6">
        <f t="shared" si="396"/>
        <v>170</v>
      </c>
      <c r="P2836" s="10">
        <f t="shared" si="397"/>
        <v>64.761904761904759</v>
      </c>
      <c r="Q2836" t="s">
        <v>8318</v>
      </c>
      <c r="R2836" t="s">
        <v>8319</v>
      </c>
      <c r="S2836" s="8">
        <f t="shared" si="398"/>
        <v>42019.959837962961</v>
      </c>
      <c r="T2836" s="8" t="str">
        <f t="shared" si="399"/>
        <v>Jan</v>
      </c>
      <c r="U2836" s="8" t="str">
        <f t="shared" si="400"/>
        <v>2015</v>
      </c>
      <c r="V2836" s="8">
        <f t="shared" si="401"/>
        <v>42034.959837962961</v>
      </c>
      <c r="W2836" s="8" t="str">
        <f t="shared" si="402"/>
        <v>Jan</v>
      </c>
      <c r="X2836" s="8" t="str">
        <f t="shared" si="403"/>
        <v>2015</v>
      </c>
      <c r="Y2836" s="7">
        <f t="shared" si="404"/>
        <v>15</v>
      </c>
    </row>
    <row r="2837" spans="1:25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6">
        <f t="shared" si="396"/>
        <v>187.09899999999999</v>
      </c>
      <c r="P2837" s="10">
        <f t="shared" si="397"/>
        <v>20.118172043010752</v>
      </c>
      <c r="Q2837" t="s">
        <v>8318</v>
      </c>
      <c r="R2837" t="s">
        <v>8319</v>
      </c>
      <c r="S2837" s="8">
        <f t="shared" si="398"/>
        <v>42313.703900462962</v>
      </c>
      <c r="T2837" s="8" t="str">
        <f t="shared" si="399"/>
        <v>Nov</v>
      </c>
      <c r="U2837" s="8" t="str">
        <f t="shared" si="400"/>
        <v>2015</v>
      </c>
      <c r="V2837" s="8">
        <f t="shared" si="401"/>
        <v>42343</v>
      </c>
      <c r="W2837" s="8" t="str">
        <f t="shared" si="402"/>
        <v>Dec</v>
      </c>
      <c r="X2837" s="8" t="str">
        <f t="shared" si="403"/>
        <v>2015</v>
      </c>
      <c r="Y2837" s="7">
        <f t="shared" si="404"/>
        <v>29</v>
      </c>
    </row>
    <row r="2838" spans="1:25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6">
        <f t="shared" si="396"/>
        <v>107.77777777777777</v>
      </c>
      <c r="P2838" s="10">
        <f t="shared" si="397"/>
        <v>44.090909090909093</v>
      </c>
      <c r="Q2838" t="s">
        <v>8318</v>
      </c>
      <c r="R2838" t="s">
        <v>8319</v>
      </c>
      <c r="S2838" s="8">
        <f t="shared" si="398"/>
        <v>42746.261782407411</v>
      </c>
      <c r="T2838" s="8" t="str">
        <f t="shared" si="399"/>
        <v>Jan</v>
      </c>
      <c r="U2838" s="8" t="str">
        <f t="shared" si="400"/>
        <v>2017</v>
      </c>
      <c r="V2838" s="8">
        <f t="shared" si="401"/>
        <v>42784.207638888889</v>
      </c>
      <c r="W2838" s="8" t="str">
        <f t="shared" si="402"/>
        <v>Feb</v>
      </c>
      <c r="X2838" s="8" t="str">
        <f t="shared" si="403"/>
        <v>2017</v>
      </c>
      <c r="Y2838" s="7">
        <f t="shared" si="404"/>
        <v>6</v>
      </c>
    </row>
    <row r="2839" spans="1:25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6">
        <f t="shared" si="396"/>
        <v>100</v>
      </c>
      <c r="P2839" s="10">
        <f t="shared" si="397"/>
        <v>40.476190476190474</v>
      </c>
      <c r="Q2839" t="s">
        <v>8318</v>
      </c>
      <c r="R2839" t="s">
        <v>8319</v>
      </c>
      <c r="S2839" s="8">
        <f t="shared" si="398"/>
        <v>42307.908379629633</v>
      </c>
      <c r="T2839" s="8" t="str">
        <f t="shared" si="399"/>
        <v>Oct</v>
      </c>
      <c r="U2839" s="8" t="str">
        <f t="shared" si="400"/>
        <v>2015</v>
      </c>
      <c r="V2839" s="8">
        <f t="shared" si="401"/>
        <v>42347.950046296297</v>
      </c>
      <c r="W2839" s="8" t="str">
        <f t="shared" si="402"/>
        <v>Dec</v>
      </c>
      <c r="X2839" s="8" t="str">
        <f t="shared" si="403"/>
        <v>2015</v>
      </c>
      <c r="Y2839" s="7">
        <f t="shared" si="404"/>
        <v>9</v>
      </c>
    </row>
    <row r="2840" spans="1:25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6">
        <f t="shared" si="396"/>
        <v>120.24999999999999</v>
      </c>
      <c r="P2840" s="10">
        <f t="shared" si="397"/>
        <v>44.537037037037038</v>
      </c>
      <c r="Q2840" t="s">
        <v>8318</v>
      </c>
      <c r="R2840" t="s">
        <v>8319</v>
      </c>
      <c r="S2840" s="8">
        <f t="shared" si="398"/>
        <v>41842.607592592591</v>
      </c>
      <c r="T2840" s="8" t="str">
        <f t="shared" si="399"/>
        <v>Jul</v>
      </c>
      <c r="U2840" s="8" t="str">
        <f t="shared" si="400"/>
        <v>2014</v>
      </c>
      <c r="V2840" s="8">
        <f t="shared" si="401"/>
        <v>41864.916666666664</v>
      </c>
      <c r="W2840" s="8" t="str">
        <f t="shared" si="402"/>
        <v>Aug</v>
      </c>
      <c r="X2840" s="8" t="str">
        <f t="shared" si="403"/>
        <v>2014</v>
      </c>
      <c r="Y2840" s="7">
        <f t="shared" si="404"/>
        <v>22</v>
      </c>
    </row>
    <row r="2841" spans="1:25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6">
        <f t="shared" si="396"/>
        <v>111.42857142857143</v>
      </c>
      <c r="P2841" s="10">
        <f t="shared" si="397"/>
        <v>125.80645161290323</v>
      </c>
      <c r="Q2841" t="s">
        <v>8318</v>
      </c>
      <c r="R2841" t="s">
        <v>8319</v>
      </c>
      <c r="S2841" s="8">
        <f t="shared" si="398"/>
        <v>41853.240208333329</v>
      </c>
      <c r="T2841" s="8" t="str">
        <f t="shared" si="399"/>
        <v>Aug</v>
      </c>
      <c r="U2841" s="8" t="str">
        <f t="shared" si="400"/>
        <v>2014</v>
      </c>
      <c r="V2841" s="8">
        <f t="shared" si="401"/>
        <v>41876.207638888889</v>
      </c>
      <c r="W2841" s="8" t="str">
        <f t="shared" si="402"/>
        <v>Aug</v>
      </c>
      <c r="X2841" s="8" t="str">
        <f t="shared" si="403"/>
        <v>2014</v>
      </c>
      <c r="Y2841" s="7">
        <f t="shared" si="404"/>
        <v>22</v>
      </c>
    </row>
    <row r="2842" spans="1:25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6">
        <f t="shared" si="396"/>
        <v>104</v>
      </c>
      <c r="P2842" s="10">
        <f t="shared" si="397"/>
        <v>19.696969696969695</v>
      </c>
      <c r="Q2842" t="s">
        <v>8318</v>
      </c>
      <c r="R2842" t="s">
        <v>8319</v>
      </c>
      <c r="S2842" s="8">
        <f t="shared" si="398"/>
        <v>42060.035636574074</v>
      </c>
      <c r="T2842" s="8" t="str">
        <f t="shared" si="399"/>
        <v>Feb</v>
      </c>
      <c r="U2842" s="8" t="str">
        <f t="shared" si="400"/>
        <v>2015</v>
      </c>
      <c r="V2842" s="8">
        <f t="shared" si="401"/>
        <v>42081.708333333328</v>
      </c>
      <c r="W2842" s="8" t="str">
        <f t="shared" si="402"/>
        <v>Mar</v>
      </c>
      <c r="X2842" s="8" t="str">
        <f t="shared" si="403"/>
        <v>2015</v>
      </c>
      <c r="Y2842" s="7">
        <f t="shared" si="404"/>
        <v>21</v>
      </c>
    </row>
    <row r="2843" spans="1:25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6">
        <f t="shared" si="396"/>
        <v>1</v>
      </c>
      <c r="P2843" s="10">
        <f t="shared" si="397"/>
        <v>10</v>
      </c>
      <c r="Q2843" t="s">
        <v>8318</v>
      </c>
      <c r="R2843" t="s">
        <v>8319</v>
      </c>
      <c r="S2843" s="8">
        <f t="shared" si="398"/>
        <v>42291.739548611105</v>
      </c>
      <c r="T2843" s="8" t="str">
        <f t="shared" si="399"/>
        <v>Oct</v>
      </c>
      <c r="U2843" s="8" t="str">
        <f t="shared" si="400"/>
        <v>2015</v>
      </c>
      <c r="V2843" s="8">
        <f t="shared" si="401"/>
        <v>42351.781215277777</v>
      </c>
      <c r="W2843" s="8" t="str">
        <f t="shared" si="402"/>
        <v>Dec</v>
      </c>
      <c r="X2843" s="8" t="str">
        <f t="shared" si="403"/>
        <v>2015</v>
      </c>
      <c r="Y2843" s="7">
        <f t="shared" si="404"/>
        <v>29</v>
      </c>
    </row>
    <row r="2844" spans="1:25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6">
        <f t="shared" si="396"/>
        <v>0</v>
      </c>
      <c r="P2844" s="10">
        <f t="shared" si="397"/>
        <v>0</v>
      </c>
      <c r="Q2844" t="s">
        <v>8318</v>
      </c>
      <c r="R2844" t="s">
        <v>8319</v>
      </c>
      <c r="S2844" s="8">
        <f t="shared" si="398"/>
        <v>41784.952488425923</v>
      </c>
      <c r="T2844" s="8" t="str">
        <f t="shared" si="399"/>
        <v>May</v>
      </c>
      <c r="U2844" s="8" t="str">
        <f t="shared" si="400"/>
        <v>2014</v>
      </c>
      <c r="V2844" s="8">
        <f t="shared" si="401"/>
        <v>41811.458333333336</v>
      </c>
      <c r="W2844" s="8" t="str">
        <f t="shared" si="402"/>
        <v>Jun</v>
      </c>
      <c r="X2844" s="8" t="str">
        <f t="shared" si="403"/>
        <v>2014</v>
      </c>
      <c r="Y2844" s="7">
        <f t="shared" si="404"/>
        <v>26</v>
      </c>
    </row>
    <row r="2845" spans="1:25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6">
        <f t="shared" si="396"/>
        <v>0</v>
      </c>
      <c r="P2845" s="10">
        <f t="shared" si="397"/>
        <v>0</v>
      </c>
      <c r="Q2845" t="s">
        <v>8318</v>
      </c>
      <c r="R2845" t="s">
        <v>8319</v>
      </c>
      <c r="S2845" s="8">
        <f t="shared" si="398"/>
        <v>42492.737847222219</v>
      </c>
      <c r="T2845" s="8" t="str">
        <f t="shared" si="399"/>
        <v>May</v>
      </c>
      <c r="U2845" s="8" t="str">
        <f t="shared" si="400"/>
        <v>2016</v>
      </c>
      <c r="V2845" s="8">
        <f t="shared" si="401"/>
        <v>42534.166666666672</v>
      </c>
      <c r="W2845" s="8" t="str">
        <f t="shared" si="402"/>
        <v>Jun</v>
      </c>
      <c r="X2845" s="8" t="str">
        <f t="shared" si="403"/>
        <v>2016</v>
      </c>
      <c r="Y2845" s="7">
        <f t="shared" si="404"/>
        <v>10</v>
      </c>
    </row>
    <row r="2846" spans="1:25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6">
        <f t="shared" si="396"/>
        <v>5.4545454545454541</v>
      </c>
      <c r="P2846" s="10">
        <f t="shared" si="397"/>
        <v>30</v>
      </c>
      <c r="Q2846" t="s">
        <v>8318</v>
      </c>
      <c r="R2846" t="s">
        <v>8319</v>
      </c>
      <c r="S2846" s="8">
        <f t="shared" si="398"/>
        <v>42709.546064814815</v>
      </c>
      <c r="T2846" s="8" t="str">
        <f t="shared" si="399"/>
        <v>Dec</v>
      </c>
      <c r="U2846" s="8" t="str">
        <f t="shared" si="400"/>
        <v>2016</v>
      </c>
      <c r="V2846" s="8">
        <f t="shared" si="401"/>
        <v>42739.546064814815</v>
      </c>
      <c r="W2846" s="8" t="str">
        <f t="shared" si="402"/>
        <v>Jan</v>
      </c>
      <c r="X2846" s="8" t="str">
        <f t="shared" si="403"/>
        <v>2017</v>
      </c>
      <c r="Y2846" s="7">
        <f t="shared" si="404"/>
        <v>30</v>
      </c>
    </row>
    <row r="2847" spans="1:25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6">
        <f t="shared" si="396"/>
        <v>31.546666666666667</v>
      </c>
      <c r="P2847" s="10">
        <f t="shared" si="397"/>
        <v>60.666666666666664</v>
      </c>
      <c r="Q2847" t="s">
        <v>8318</v>
      </c>
      <c r="R2847" t="s">
        <v>8319</v>
      </c>
      <c r="S2847" s="8">
        <f t="shared" si="398"/>
        <v>42103.016585648147</v>
      </c>
      <c r="T2847" s="8" t="str">
        <f t="shared" si="399"/>
        <v>Apr</v>
      </c>
      <c r="U2847" s="8" t="str">
        <f t="shared" si="400"/>
        <v>2015</v>
      </c>
      <c r="V2847" s="8">
        <f t="shared" si="401"/>
        <v>42163.016585648147</v>
      </c>
      <c r="W2847" s="8" t="str">
        <f t="shared" si="402"/>
        <v>Jun</v>
      </c>
      <c r="X2847" s="8" t="str">
        <f t="shared" si="403"/>
        <v>2015</v>
      </c>
      <c r="Y2847" s="7">
        <f t="shared" si="404"/>
        <v>29</v>
      </c>
    </row>
    <row r="2848" spans="1:25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6">
        <f t="shared" si="396"/>
        <v>0</v>
      </c>
      <c r="P2848" s="10">
        <f t="shared" si="397"/>
        <v>0</v>
      </c>
      <c r="Q2848" t="s">
        <v>8318</v>
      </c>
      <c r="R2848" t="s">
        <v>8319</v>
      </c>
      <c r="S2848" s="8">
        <f t="shared" si="398"/>
        <v>42108.692060185189</v>
      </c>
      <c r="T2848" s="8" t="str">
        <f t="shared" si="399"/>
        <v>Apr</v>
      </c>
      <c r="U2848" s="8" t="str">
        <f t="shared" si="400"/>
        <v>2015</v>
      </c>
      <c r="V2848" s="8">
        <f t="shared" si="401"/>
        <v>42153.692060185189</v>
      </c>
      <c r="W2848" s="8" t="str">
        <f t="shared" si="402"/>
        <v>May</v>
      </c>
      <c r="X2848" s="8" t="str">
        <f t="shared" si="403"/>
        <v>2015</v>
      </c>
      <c r="Y2848" s="7">
        <f t="shared" si="404"/>
        <v>14</v>
      </c>
    </row>
    <row r="2849" spans="1:25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6">
        <f t="shared" si="396"/>
        <v>0</v>
      </c>
      <c r="P2849" s="10">
        <f t="shared" si="397"/>
        <v>0</v>
      </c>
      <c r="Q2849" t="s">
        <v>8318</v>
      </c>
      <c r="R2849" t="s">
        <v>8319</v>
      </c>
      <c r="S2849" s="8">
        <f t="shared" si="398"/>
        <v>42453.806307870371</v>
      </c>
      <c r="T2849" s="8" t="str">
        <f t="shared" si="399"/>
        <v>Mar</v>
      </c>
      <c r="U2849" s="8" t="str">
        <f t="shared" si="400"/>
        <v>2016</v>
      </c>
      <c r="V2849" s="8">
        <f t="shared" si="401"/>
        <v>42513.806307870371</v>
      </c>
      <c r="W2849" s="8" t="str">
        <f t="shared" si="402"/>
        <v>May</v>
      </c>
      <c r="X2849" s="8" t="str">
        <f t="shared" si="403"/>
        <v>2016</v>
      </c>
      <c r="Y2849" s="7">
        <f t="shared" si="404"/>
        <v>29</v>
      </c>
    </row>
    <row r="2850" spans="1:25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6">
        <f t="shared" si="396"/>
        <v>0.2</v>
      </c>
      <c r="P2850" s="10">
        <f t="shared" si="397"/>
        <v>23.333333333333332</v>
      </c>
      <c r="Q2850" t="s">
        <v>8318</v>
      </c>
      <c r="R2850" t="s">
        <v>8319</v>
      </c>
      <c r="S2850" s="8">
        <f t="shared" si="398"/>
        <v>42123.648831018523</v>
      </c>
      <c r="T2850" s="8" t="str">
        <f t="shared" si="399"/>
        <v>Apr</v>
      </c>
      <c r="U2850" s="8" t="str">
        <f t="shared" si="400"/>
        <v>2015</v>
      </c>
      <c r="V2850" s="8">
        <f t="shared" si="401"/>
        <v>42153.648831018523</v>
      </c>
      <c r="W2850" s="8" t="str">
        <f t="shared" si="402"/>
        <v>May</v>
      </c>
      <c r="X2850" s="8" t="str">
        <f t="shared" si="403"/>
        <v>2015</v>
      </c>
      <c r="Y2850" s="7">
        <f t="shared" si="404"/>
        <v>30</v>
      </c>
    </row>
    <row r="2851" spans="1:25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6">
        <f t="shared" si="396"/>
        <v>1</v>
      </c>
      <c r="P2851" s="10">
        <f t="shared" si="397"/>
        <v>5</v>
      </c>
      <c r="Q2851" t="s">
        <v>8318</v>
      </c>
      <c r="R2851" t="s">
        <v>8319</v>
      </c>
      <c r="S2851" s="8">
        <f t="shared" si="398"/>
        <v>42453.428240740745</v>
      </c>
      <c r="T2851" s="8" t="str">
        <f t="shared" si="399"/>
        <v>Mar</v>
      </c>
      <c r="U2851" s="8" t="str">
        <f t="shared" si="400"/>
        <v>2016</v>
      </c>
      <c r="V2851" s="8">
        <f t="shared" si="401"/>
        <v>42483.428240740745</v>
      </c>
      <c r="W2851" s="8" t="str">
        <f t="shared" si="402"/>
        <v>Apr</v>
      </c>
      <c r="X2851" s="8" t="str">
        <f t="shared" si="403"/>
        <v>2016</v>
      </c>
      <c r="Y2851" s="7">
        <f t="shared" si="404"/>
        <v>30</v>
      </c>
    </row>
    <row r="2852" spans="1:25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6">
        <f t="shared" si="396"/>
        <v>3.8875000000000002</v>
      </c>
      <c r="P2852" s="10">
        <f t="shared" si="397"/>
        <v>23.923076923076923</v>
      </c>
      <c r="Q2852" t="s">
        <v>8318</v>
      </c>
      <c r="R2852" t="s">
        <v>8319</v>
      </c>
      <c r="S2852" s="8">
        <f t="shared" si="398"/>
        <v>41858.007071759261</v>
      </c>
      <c r="T2852" s="8" t="str">
        <f t="shared" si="399"/>
        <v>Aug</v>
      </c>
      <c r="U2852" s="8" t="str">
        <f t="shared" si="400"/>
        <v>2014</v>
      </c>
      <c r="V2852" s="8">
        <f t="shared" si="401"/>
        <v>41888.007071759261</v>
      </c>
      <c r="W2852" s="8" t="str">
        <f t="shared" si="402"/>
        <v>Sep</v>
      </c>
      <c r="X2852" s="8" t="str">
        <f t="shared" si="403"/>
        <v>2014</v>
      </c>
      <c r="Y2852" s="7">
        <f t="shared" si="404"/>
        <v>30</v>
      </c>
    </row>
    <row r="2853" spans="1:25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6">
        <f t="shared" si="396"/>
        <v>0</v>
      </c>
      <c r="P2853" s="10">
        <f t="shared" si="397"/>
        <v>0</v>
      </c>
      <c r="Q2853" t="s">
        <v>8318</v>
      </c>
      <c r="R2853" t="s">
        <v>8319</v>
      </c>
      <c r="S2853" s="8">
        <f t="shared" si="398"/>
        <v>42390.002650462964</v>
      </c>
      <c r="T2853" s="8" t="str">
        <f t="shared" si="399"/>
        <v>Jan</v>
      </c>
      <c r="U2853" s="8" t="str">
        <f t="shared" si="400"/>
        <v>2016</v>
      </c>
      <c r="V2853" s="8">
        <f t="shared" si="401"/>
        <v>42398.970138888893</v>
      </c>
      <c r="W2853" s="8" t="str">
        <f t="shared" si="402"/>
        <v>Jan</v>
      </c>
      <c r="X2853" s="8" t="str">
        <f t="shared" si="403"/>
        <v>2016</v>
      </c>
      <c r="Y2853" s="7">
        <f t="shared" si="404"/>
        <v>8</v>
      </c>
    </row>
    <row r="2854" spans="1:25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6">
        <f t="shared" si="396"/>
        <v>1.9</v>
      </c>
      <c r="P2854" s="10">
        <f t="shared" si="397"/>
        <v>15.833333333333334</v>
      </c>
      <c r="Q2854" t="s">
        <v>8318</v>
      </c>
      <c r="R2854" t="s">
        <v>8319</v>
      </c>
      <c r="S2854" s="8">
        <f t="shared" si="398"/>
        <v>41781.045173611114</v>
      </c>
      <c r="T2854" s="8" t="str">
        <f t="shared" si="399"/>
        <v>May</v>
      </c>
      <c r="U2854" s="8" t="str">
        <f t="shared" si="400"/>
        <v>2014</v>
      </c>
      <c r="V2854" s="8">
        <f t="shared" si="401"/>
        <v>41811.045173611114</v>
      </c>
      <c r="W2854" s="8" t="str">
        <f t="shared" si="402"/>
        <v>Jun</v>
      </c>
      <c r="X2854" s="8" t="str">
        <f t="shared" si="403"/>
        <v>2014</v>
      </c>
      <c r="Y2854" s="7">
        <f t="shared" si="404"/>
        <v>30</v>
      </c>
    </row>
    <row r="2855" spans="1:25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6">
        <f t="shared" si="396"/>
        <v>0</v>
      </c>
      <c r="P2855" s="10">
        <f t="shared" si="397"/>
        <v>0</v>
      </c>
      <c r="Q2855" t="s">
        <v>8318</v>
      </c>
      <c r="R2855" t="s">
        <v>8319</v>
      </c>
      <c r="S2855" s="8">
        <f t="shared" si="398"/>
        <v>41836.190937499996</v>
      </c>
      <c r="T2855" s="8" t="str">
        <f t="shared" si="399"/>
        <v>Jul</v>
      </c>
      <c r="U2855" s="8" t="str">
        <f t="shared" si="400"/>
        <v>2014</v>
      </c>
      <c r="V2855" s="8">
        <f t="shared" si="401"/>
        <v>41896.190937499996</v>
      </c>
      <c r="W2855" s="8" t="str">
        <f t="shared" si="402"/>
        <v>Sep</v>
      </c>
      <c r="X2855" s="8" t="str">
        <f t="shared" si="403"/>
        <v>2014</v>
      </c>
      <c r="Y2855" s="7">
        <f t="shared" si="404"/>
        <v>29</v>
      </c>
    </row>
    <row r="2856" spans="1:25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6">
        <f t="shared" si="396"/>
        <v>41.699999999999996</v>
      </c>
      <c r="P2856" s="10">
        <f t="shared" si="397"/>
        <v>29.785714285714285</v>
      </c>
      <c r="Q2856" t="s">
        <v>8318</v>
      </c>
      <c r="R2856" t="s">
        <v>8319</v>
      </c>
      <c r="S2856" s="8">
        <f t="shared" si="398"/>
        <v>42111.71665509259</v>
      </c>
      <c r="T2856" s="8" t="str">
        <f t="shared" si="399"/>
        <v>Apr</v>
      </c>
      <c r="U2856" s="8" t="str">
        <f t="shared" si="400"/>
        <v>2015</v>
      </c>
      <c r="V2856" s="8">
        <f t="shared" si="401"/>
        <v>42131.71665509259</v>
      </c>
      <c r="W2856" s="8" t="str">
        <f t="shared" si="402"/>
        <v>May</v>
      </c>
      <c r="X2856" s="8" t="str">
        <f t="shared" si="403"/>
        <v>2015</v>
      </c>
      <c r="Y2856" s="7">
        <f t="shared" si="404"/>
        <v>20</v>
      </c>
    </row>
    <row r="2857" spans="1:25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6">
        <f t="shared" si="396"/>
        <v>50</v>
      </c>
      <c r="P2857" s="10">
        <f t="shared" si="397"/>
        <v>60</v>
      </c>
      <c r="Q2857" t="s">
        <v>8318</v>
      </c>
      <c r="R2857" t="s">
        <v>8319</v>
      </c>
      <c r="S2857" s="8">
        <f t="shared" si="398"/>
        <v>42370.007766203707</v>
      </c>
      <c r="T2857" s="8" t="str">
        <f t="shared" si="399"/>
        <v>Jan</v>
      </c>
      <c r="U2857" s="8" t="str">
        <f t="shared" si="400"/>
        <v>2016</v>
      </c>
      <c r="V2857" s="8">
        <f t="shared" si="401"/>
        <v>42398.981944444444</v>
      </c>
      <c r="W2857" s="8" t="str">
        <f t="shared" si="402"/>
        <v>Jan</v>
      </c>
      <c r="X2857" s="8" t="str">
        <f t="shared" si="403"/>
        <v>2016</v>
      </c>
      <c r="Y2857" s="7">
        <f t="shared" si="404"/>
        <v>28</v>
      </c>
    </row>
    <row r="2858" spans="1:25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6">
        <f t="shared" si="396"/>
        <v>4.8666666666666663</v>
      </c>
      <c r="P2858" s="10">
        <f t="shared" si="397"/>
        <v>24.333333333333332</v>
      </c>
      <c r="Q2858" t="s">
        <v>8318</v>
      </c>
      <c r="R2858" t="s">
        <v>8319</v>
      </c>
      <c r="S2858" s="8">
        <f t="shared" si="398"/>
        <v>42165.037581018521</v>
      </c>
      <c r="T2858" s="8" t="str">
        <f t="shared" si="399"/>
        <v>Jun</v>
      </c>
      <c r="U2858" s="8" t="str">
        <f t="shared" si="400"/>
        <v>2015</v>
      </c>
      <c r="V2858" s="8">
        <f t="shared" si="401"/>
        <v>42224.898611111115</v>
      </c>
      <c r="W2858" s="8" t="str">
        <f t="shared" si="402"/>
        <v>Aug</v>
      </c>
      <c r="X2858" s="8" t="str">
        <f t="shared" si="403"/>
        <v>2015</v>
      </c>
      <c r="Y2858" s="7">
        <f t="shared" si="404"/>
        <v>28</v>
      </c>
    </row>
    <row r="2859" spans="1:25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6">
        <f t="shared" si="396"/>
        <v>19.736842105263158</v>
      </c>
      <c r="P2859" s="10">
        <f t="shared" si="397"/>
        <v>500</v>
      </c>
      <c r="Q2859" t="s">
        <v>8318</v>
      </c>
      <c r="R2859" t="s">
        <v>8319</v>
      </c>
      <c r="S2859" s="8">
        <f t="shared" si="398"/>
        <v>42726.920081018514</v>
      </c>
      <c r="T2859" s="8" t="str">
        <f t="shared" si="399"/>
        <v>Dec</v>
      </c>
      <c r="U2859" s="8" t="str">
        <f t="shared" si="400"/>
        <v>2016</v>
      </c>
      <c r="V2859" s="8">
        <f t="shared" si="401"/>
        <v>42786.75</v>
      </c>
      <c r="W2859" s="8" t="str">
        <f t="shared" si="402"/>
        <v>Feb</v>
      </c>
      <c r="X2859" s="8" t="str">
        <f t="shared" si="403"/>
        <v>2017</v>
      </c>
      <c r="Y2859" s="7">
        <f t="shared" si="404"/>
        <v>28</v>
      </c>
    </row>
    <row r="2860" spans="1:25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6">
        <f t="shared" si="396"/>
        <v>0</v>
      </c>
      <c r="P2860" s="10">
        <f t="shared" si="397"/>
        <v>0</v>
      </c>
      <c r="Q2860" t="s">
        <v>8318</v>
      </c>
      <c r="R2860" t="s">
        <v>8319</v>
      </c>
      <c r="S2860" s="8">
        <f t="shared" si="398"/>
        <v>41954.545081018514</v>
      </c>
      <c r="T2860" s="8" t="str">
        <f t="shared" si="399"/>
        <v>Nov</v>
      </c>
      <c r="U2860" s="8" t="str">
        <f t="shared" si="400"/>
        <v>2014</v>
      </c>
      <c r="V2860" s="8">
        <f t="shared" si="401"/>
        <v>41978.477777777778</v>
      </c>
      <c r="W2860" s="8" t="str">
        <f t="shared" si="402"/>
        <v>Dec</v>
      </c>
      <c r="X2860" s="8" t="str">
        <f t="shared" si="403"/>
        <v>2014</v>
      </c>
      <c r="Y2860" s="7">
        <f t="shared" si="404"/>
        <v>23</v>
      </c>
    </row>
    <row r="2861" spans="1:25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6">
        <f t="shared" si="396"/>
        <v>1.7500000000000002</v>
      </c>
      <c r="P2861" s="10">
        <f t="shared" si="397"/>
        <v>35</v>
      </c>
      <c r="Q2861" t="s">
        <v>8318</v>
      </c>
      <c r="R2861" t="s">
        <v>8319</v>
      </c>
      <c r="S2861" s="8">
        <f t="shared" si="398"/>
        <v>42233.362314814818</v>
      </c>
      <c r="T2861" s="8" t="str">
        <f t="shared" si="399"/>
        <v>Aug</v>
      </c>
      <c r="U2861" s="8" t="str">
        <f t="shared" si="400"/>
        <v>2015</v>
      </c>
      <c r="V2861" s="8">
        <f t="shared" si="401"/>
        <v>42293.362314814818</v>
      </c>
      <c r="W2861" s="8" t="str">
        <f t="shared" si="402"/>
        <v>Oct</v>
      </c>
      <c r="X2861" s="8" t="str">
        <f t="shared" si="403"/>
        <v>2015</v>
      </c>
      <c r="Y2861" s="7">
        <f t="shared" si="404"/>
        <v>29</v>
      </c>
    </row>
    <row r="2862" spans="1:25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6">
        <f t="shared" si="396"/>
        <v>6.65</v>
      </c>
      <c r="P2862" s="10">
        <f t="shared" si="397"/>
        <v>29.555555555555557</v>
      </c>
      <c r="Q2862" t="s">
        <v>8318</v>
      </c>
      <c r="R2862" t="s">
        <v>8319</v>
      </c>
      <c r="S2862" s="8">
        <f t="shared" si="398"/>
        <v>42480.800648148142</v>
      </c>
      <c r="T2862" s="8" t="str">
        <f t="shared" si="399"/>
        <v>Apr</v>
      </c>
      <c r="U2862" s="8" t="str">
        <f t="shared" si="400"/>
        <v>2016</v>
      </c>
      <c r="V2862" s="8">
        <f t="shared" si="401"/>
        <v>42540.800648148142</v>
      </c>
      <c r="W2862" s="8" t="str">
        <f t="shared" si="402"/>
        <v>Jun</v>
      </c>
      <c r="X2862" s="8" t="str">
        <f t="shared" si="403"/>
        <v>2016</v>
      </c>
      <c r="Y2862" s="7">
        <f t="shared" si="404"/>
        <v>29</v>
      </c>
    </row>
    <row r="2863" spans="1:25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6">
        <f t="shared" si="396"/>
        <v>32</v>
      </c>
      <c r="P2863" s="10">
        <f t="shared" si="397"/>
        <v>26.666666666666668</v>
      </c>
      <c r="Q2863" t="s">
        <v>8318</v>
      </c>
      <c r="R2863" t="s">
        <v>8319</v>
      </c>
      <c r="S2863" s="8">
        <f t="shared" si="398"/>
        <v>42257.590833333335</v>
      </c>
      <c r="T2863" s="8" t="str">
        <f t="shared" si="399"/>
        <v>Sep</v>
      </c>
      <c r="U2863" s="8" t="str">
        <f t="shared" si="400"/>
        <v>2015</v>
      </c>
      <c r="V2863" s="8">
        <f t="shared" si="401"/>
        <v>42271.590833333335</v>
      </c>
      <c r="W2863" s="8" t="str">
        <f t="shared" si="402"/>
        <v>Sep</v>
      </c>
      <c r="X2863" s="8" t="str">
        <f t="shared" si="403"/>
        <v>2015</v>
      </c>
      <c r="Y2863" s="7">
        <f t="shared" si="404"/>
        <v>14</v>
      </c>
    </row>
    <row r="2864" spans="1:25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6">
        <f t="shared" si="396"/>
        <v>0.43307086614173229</v>
      </c>
      <c r="P2864" s="10">
        <f t="shared" si="397"/>
        <v>18.333333333333332</v>
      </c>
      <c r="Q2864" t="s">
        <v>8318</v>
      </c>
      <c r="R2864" t="s">
        <v>8319</v>
      </c>
      <c r="S2864" s="8">
        <f t="shared" si="398"/>
        <v>41784.789687500001</v>
      </c>
      <c r="T2864" s="8" t="str">
        <f t="shared" si="399"/>
        <v>May</v>
      </c>
      <c r="U2864" s="8" t="str">
        <f t="shared" si="400"/>
        <v>2014</v>
      </c>
      <c r="V2864" s="8">
        <f t="shared" si="401"/>
        <v>41814.789687500001</v>
      </c>
      <c r="W2864" s="8" t="str">
        <f t="shared" si="402"/>
        <v>Jun</v>
      </c>
      <c r="X2864" s="8" t="str">
        <f t="shared" si="403"/>
        <v>2014</v>
      </c>
      <c r="Y2864" s="7">
        <f t="shared" si="404"/>
        <v>30</v>
      </c>
    </row>
    <row r="2865" spans="1:25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6">
        <f t="shared" si="396"/>
        <v>0.04</v>
      </c>
      <c r="P2865" s="10">
        <f t="shared" si="397"/>
        <v>20</v>
      </c>
      <c r="Q2865" t="s">
        <v>8318</v>
      </c>
      <c r="R2865" t="s">
        <v>8319</v>
      </c>
      <c r="S2865" s="8">
        <f t="shared" si="398"/>
        <v>41831.675034722226</v>
      </c>
      <c r="T2865" s="8" t="str">
        <f t="shared" si="399"/>
        <v>Jul</v>
      </c>
      <c r="U2865" s="8" t="str">
        <f t="shared" si="400"/>
        <v>2014</v>
      </c>
      <c r="V2865" s="8">
        <f t="shared" si="401"/>
        <v>41891.675034722226</v>
      </c>
      <c r="W2865" s="8" t="str">
        <f t="shared" si="402"/>
        <v>Sep</v>
      </c>
      <c r="X2865" s="8" t="str">
        <f t="shared" si="403"/>
        <v>2014</v>
      </c>
      <c r="Y2865" s="7">
        <f t="shared" si="404"/>
        <v>29</v>
      </c>
    </row>
    <row r="2866" spans="1:25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6">
        <f t="shared" si="396"/>
        <v>1.6</v>
      </c>
      <c r="P2866" s="10">
        <f t="shared" si="397"/>
        <v>13.333333333333334</v>
      </c>
      <c r="Q2866" t="s">
        <v>8318</v>
      </c>
      <c r="R2866" t="s">
        <v>8319</v>
      </c>
      <c r="S2866" s="8">
        <f t="shared" si="398"/>
        <v>42172.613506944443</v>
      </c>
      <c r="T2866" s="8" t="str">
        <f t="shared" si="399"/>
        <v>Jun</v>
      </c>
      <c r="U2866" s="8" t="str">
        <f t="shared" si="400"/>
        <v>2015</v>
      </c>
      <c r="V2866" s="8">
        <f t="shared" si="401"/>
        <v>42202.554166666669</v>
      </c>
      <c r="W2866" s="8" t="str">
        <f t="shared" si="402"/>
        <v>Jul</v>
      </c>
      <c r="X2866" s="8" t="str">
        <f t="shared" si="403"/>
        <v>2015</v>
      </c>
      <c r="Y2866" s="7">
        <f t="shared" si="404"/>
        <v>29</v>
      </c>
    </row>
    <row r="2867" spans="1:25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6">
        <f t="shared" si="396"/>
        <v>0</v>
      </c>
      <c r="P2867" s="10">
        <f t="shared" si="397"/>
        <v>0</v>
      </c>
      <c r="Q2867" t="s">
        <v>8318</v>
      </c>
      <c r="R2867" t="s">
        <v>8319</v>
      </c>
      <c r="S2867" s="8">
        <f t="shared" si="398"/>
        <v>41950.114108796297</v>
      </c>
      <c r="T2867" s="8" t="str">
        <f t="shared" si="399"/>
        <v>Nov</v>
      </c>
      <c r="U2867" s="8" t="str">
        <f t="shared" si="400"/>
        <v>2014</v>
      </c>
      <c r="V2867" s="8">
        <f t="shared" si="401"/>
        <v>42010.114108796297</v>
      </c>
      <c r="W2867" s="8" t="str">
        <f t="shared" si="402"/>
        <v>Jan</v>
      </c>
      <c r="X2867" s="8" t="str">
        <f t="shared" si="403"/>
        <v>2015</v>
      </c>
      <c r="Y2867" s="7">
        <f t="shared" si="404"/>
        <v>29</v>
      </c>
    </row>
    <row r="2868" spans="1:25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6">
        <f t="shared" si="396"/>
        <v>0.89999999999999991</v>
      </c>
      <c r="P2868" s="10">
        <f t="shared" si="397"/>
        <v>22.5</v>
      </c>
      <c r="Q2868" t="s">
        <v>8318</v>
      </c>
      <c r="R2868" t="s">
        <v>8319</v>
      </c>
      <c r="S2868" s="8">
        <f t="shared" si="398"/>
        <v>42627.955104166671</v>
      </c>
      <c r="T2868" s="8" t="str">
        <f t="shared" si="399"/>
        <v>Sep</v>
      </c>
      <c r="U2868" s="8" t="str">
        <f t="shared" si="400"/>
        <v>2016</v>
      </c>
      <c r="V2868" s="8">
        <f t="shared" si="401"/>
        <v>42657.916666666672</v>
      </c>
      <c r="W2868" s="8" t="str">
        <f t="shared" si="402"/>
        <v>Oct</v>
      </c>
      <c r="X2868" s="8" t="str">
        <f t="shared" si="403"/>
        <v>2016</v>
      </c>
      <c r="Y2868" s="7">
        <f t="shared" si="404"/>
        <v>29</v>
      </c>
    </row>
    <row r="2869" spans="1:25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6">
        <f t="shared" si="396"/>
        <v>20.16</v>
      </c>
      <c r="P2869" s="10">
        <f t="shared" si="397"/>
        <v>50.4</v>
      </c>
      <c r="Q2869" t="s">
        <v>8318</v>
      </c>
      <c r="R2869" t="s">
        <v>8319</v>
      </c>
      <c r="S2869" s="8">
        <f t="shared" si="398"/>
        <v>42531.195277777777</v>
      </c>
      <c r="T2869" s="8" t="str">
        <f t="shared" si="399"/>
        <v>Jun</v>
      </c>
      <c r="U2869" s="8" t="str">
        <f t="shared" si="400"/>
        <v>2016</v>
      </c>
      <c r="V2869" s="8">
        <f t="shared" si="401"/>
        <v>42555.166666666672</v>
      </c>
      <c r="W2869" s="8" t="str">
        <f t="shared" si="402"/>
        <v>Jul</v>
      </c>
      <c r="X2869" s="8" t="str">
        <f t="shared" si="403"/>
        <v>2016</v>
      </c>
      <c r="Y2869" s="7">
        <f t="shared" si="404"/>
        <v>23</v>
      </c>
    </row>
    <row r="2870" spans="1:25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6">
        <f t="shared" si="396"/>
        <v>42.011733333333332</v>
      </c>
      <c r="P2870" s="10">
        <f t="shared" si="397"/>
        <v>105.02933333333334</v>
      </c>
      <c r="Q2870" t="s">
        <v>8318</v>
      </c>
      <c r="R2870" t="s">
        <v>8319</v>
      </c>
      <c r="S2870" s="8">
        <f t="shared" si="398"/>
        <v>42618.827013888891</v>
      </c>
      <c r="T2870" s="8" t="str">
        <f t="shared" si="399"/>
        <v>Sep</v>
      </c>
      <c r="U2870" s="8" t="str">
        <f t="shared" si="400"/>
        <v>2016</v>
      </c>
      <c r="V2870" s="8">
        <f t="shared" si="401"/>
        <v>42648.827013888891</v>
      </c>
      <c r="W2870" s="8" t="str">
        <f t="shared" si="402"/>
        <v>Oct</v>
      </c>
      <c r="X2870" s="8" t="str">
        <f t="shared" si="403"/>
        <v>2016</v>
      </c>
      <c r="Y2870" s="7">
        <f t="shared" si="404"/>
        <v>30</v>
      </c>
    </row>
    <row r="2871" spans="1:25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6">
        <f t="shared" si="396"/>
        <v>0.88500000000000001</v>
      </c>
      <c r="P2871" s="10">
        <f t="shared" si="397"/>
        <v>35.4</v>
      </c>
      <c r="Q2871" t="s">
        <v>8318</v>
      </c>
      <c r="R2871" t="s">
        <v>8319</v>
      </c>
      <c r="S2871" s="8">
        <f t="shared" si="398"/>
        <v>42540.593530092592</v>
      </c>
      <c r="T2871" s="8" t="str">
        <f t="shared" si="399"/>
        <v>Jun</v>
      </c>
      <c r="U2871" s="8" t="str">
        <f t="shared" si="400"/>
        <v>2016</v>
      </c>
      <c r="V2871" s="8">
        <f t="shared" si="401"/>
        <v>42570.593530092592</v>
      </c>
      <c r="W2871" s="8" t="str">
        <f t="shared" si="402"/>
        <v>Jul</v>
      </c>
      <c r="X2871" s="8" t="str">
        <f t="shared" si="403"/>
        <v>2016</v>
      </c>
      <c r="Y2871" s="7">
        <f t="shared" si="404"/>
        <v>30</v>
      </c>
    </row>
    <row r="2872" spans="1:25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6">
        <f t="shared" si="396"/>
        <v>15</v>
      </c>
      <c r="P2872" s="10">
        <f t="shared" si="397"/>
        <v>83.333333333333329</v>
      </c>
      <c r="Q2872" t="s">
        <v>8318</v>
      </c>
      <c r="R2872" t="s">
        <v>8319</v>
      </c>
      <c r="S2872" s="8">
        <f t="shared" si="398"/>
        <v>41746.189409722225</v>
      </c>
      <c r="T2872" s="8" t="str">
        <f t="shared" si="399"/>
        <v>Apr</v>
      </c>
      <c r="U2872" s="8" t="str">
        <f t="shared" si="400"/>
        <v>2014</v>
      </c>
      <c r="V2872" s="8">
        <f t="shared" si="401"/>
        <v>41776.189409722225</v>
      </c>
      <c r="W2872" s="8" t="str">
        <f t="shared" si="402"/>
        <v>May</v>
      </c>
      <c r="X2872" s="8" t="str">
        <f t="shared" si="403"/>
        <v>2014</v>
      </c>
      <c r="Y2872" s="7">
        <f t="shared" si="404"/>
        <v>30</v>
      </c>
    </row>
    <row r="2873" spans="1:25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6">
        <f t="shared" si="396"/>
        <v>4.67</v>
      </c>
      <c r="P2873" s="10">
        <f t="shared" si="397"/>
        <v>35.92307692307692</v>
      </c>
      <c r="Q2873" t="s">
        <v>8318</v>
      </c>
      <c r="R2873" t="s">
        <v>8319</v>
      </c>
      <c r="S2873" s="8">
        <f t="shared" si="398"/>
        <v>41974.738576388889</v>
      </c>
      <c r="T2873" s="8" t="str">
        <f t="shared" si="399"/>
        <v>Dec</v>
      </c>
      <c r="U2873" s="8" t="str">
        <f t="shared" si="400"/>
        <v>2014</v>
      </c>
      <c r="V2873" s="8">
        <f t="shared" si="401"/>
        <v>41994.738576388889</v>
      </c>
      <c r="W2873" s="8" t="str">
        <f t="shared" si="402"/>
        <v>Dec</v>
      </c>
      <c r="X2873" s="8" t="str">
        <f t="shared" si="403"/>
        <v>2014</v>
      </c>
      <c r="Y2873" s="7">
        <f t="shared" si="404"/>
        <v>20</v>
      </c>
    </row>
    <row r="2874" spans="1:25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6">
        <f t="shared" si="396"/>
        <v>0</v>
      </c>
      <c r="P2874" s="10">
        <f t="shared" si="397"/>
        <v>0</v>
      </c>
      <c r="Q2874" t="s">
        <v>8318</v>
      </c>
      <c r="R2874" t="s">
        <v>8319</v>
      </c>
      <c r="S2874" s="8">
        <f t="shared" si="398"/>
        <v>42115.11618055556</v>
      </c>
      <c r="T2874" s="8" t="str">
        <f t="shared" si="399"/>
        <v>Apr</v>
      </c>
      <c r="U2874" s="8" t="str">
        <f t="shared" si="400"/>
        <v>2015</v>
      </c>
      <c r="V2874" s="8">
        <f t="shared" si="401"/>
        <v>42175.11618055556</v>
      </c>
      <c r="W2874" s="8" t="str">
        <f t="shared" si="402"/>
        <v>Jun</v>
      </c>
      <c r="X2874" s="8" t="str">
        <f t="shared" si="403"/>
        <v>2015</v>
      </c>
      <c r="Y2874" s="7">
        <f t="shared" si="404"/>
        <v>29</v>
      </c>
    </row>
    <row r="2875" spans="1:25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6">
        <f t="shared" si="396"/>
        <v>38.119999999999997</v>
      </c>
      <c r="P2875" s="10">
        <f t="shared" si="397"/>
        <v>119.125</v>
      </c>
      <c r="Q2875" t="s">
        <v>8318</v>
      </c>
      <c r="R2875" t="s">
        <v>8319</v>
      </c>
      <c r="S2875" s="8">
        <f t="shared" si="398"/>
        <v>42002.817488425921</v>
      </c>
      <c r="T2875" s="8" t="str">
        <f t="shared" si="399"/>
        <v>Dec</v>
      </c>
      <c r="U2875" s="8" t="str">
        <f t="shared" si="400"/>
        <v>2014</v>
      </c>
      <c r="V2875" s="8">
        <f t="shared" si="401"/>
        <v>42032.817488425921</v>
      </c>
      <c r="W2875" s="8" t="str">
        <f t="shared" si="402"/>
        <v>Jan</v>
      </c>
      <c r="X2875" s="8" t="str">
        <f t="shared" si="403"/>
        <v>2015</v>
      </c>
      <c r="Y2875" s="7">
        <f t="shared" si="404"/>
        <v>30</v>
      </c>
    </row>
    <row r="2876" spans="1:25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6">
        <f t="shared" si="396"/>
        <v>5.42</v>
      </c>
      <c r="P2876" s="10">
        <f t="shared" si="397"/>
        <v>90.333333333333329</v>
      </c>
      <c r="Q2876" t="s">
        <v>8318</v>
      </c>
      <c r="R2876" t="s">
        <v>8319</v>
      </c>
      <c r="S2876" s="8">
        <f t="shared" si="398"/>
        <v>42722.84474537037</v>
      </c>
      <c r="T2876" s="8" t="str">
        <f t="shared" si="399"/>
        <v>Dec</v>
      </c>
      <c r="U2876" s="8" t="str">
        <f t="shared" si="400"/>
        <v>2016</v>
      </c>
      <c r="V2876" s="8">
        <f t="shared" si="401"/>
        <v>42752.84474537037</v>
      </c>
      <c r="W2876" s="8" t="str">
        <f t="shared" si="402"/>
        <v>Jan</v>
      </c>
      <c r="X2876" s="8" t="str">
        <f t="shared" si="403"/>
        <v>2017</v>
      </c>
      <c r="Y2876" s="7">
        <f t="shared" si="404"/>
        <v>30</v>
      </c>
    </row>
    <row r="2877" spans="1:25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6">
        <f t="shared" si="396"/>
        <v>3.4999999999999996E-2</v>
      </c>
      <c r="P2877" s="10">
        <f t="shared" si="397"/>
        <v>2.3333333333333335</v>
      </c>
      <c r="Q2877" t="s">
        <v>8318</v>
      </c>
      <c r="R2877" t="s">
        <v>8319</v>
      </c>
      <c r="S2877" s="8">
        <f t="shared" si="398"/>
        <v>42465.128391203703</v>
      </c>
      <c r="T2877" s="8" t="str">
        <f t="shared" si="399"/>
        <v>Apr</v>
      </c>
      <c r="U2877" s="8" t="str">
        <f t="shared" si="400"/>
        <v>2016</v>
      </c>
      <c r="V2877" s="8">
        <f t="shared" si="401"/>
        <v>42495.128391203703</v>
      </c>
      <c r="W2877" s="8" t="str">
        <f t="shared" si="402"/>
        <v>May</v>
      </c>
      <c r="X2877" s="8" t="str">
        <f t="shared" si="403"/>
        <v>2016</v>
      </c>
      <c r="Y2877" s="7">
        <f t="shared" si="404"/>
        <v>30</v>
      </c>
    </row>
    <row r="2878" spans="1:25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6">
        <f t="shared" si="396"/>
        <v>0</v>
      </c>
      <c r="P2878" s="10">
        <f t="shared" si="397"/>
        <v>0</v>
      </c>
      <c r="Q2878" t="s">
        <v>8318</v>
      </c>
      <c r="R2878" t="s">
        <v>8319</v>
      </c>
      <c r="S2878" s="8">
        <f t="shared" si="398"/>
        <v>42171.743969907402</v>
      </c>
      <c r="T2878" s="8" t="str">
        <f t="shared" si="399"/>
        <v>Jun</v>
      </c>
      <c r="U2878" s="8" t="str">
        <f t="shared" si="400"/>
        <v>2015</v>
      </c>
      <c r="V2878" s="8">
        <f t="shared" si="401"/>
        <v>42201.743969907402</v>
      </c>
      <c r="W2878" s="8" t="str">
        <f t="shared" si="402"/>
        <v>Jul</v>
      </c>
      <c r="X2878" s="8" t="str">
        <f t="shared" si="403"/>
        <v>2015</v>
      </c>
      <c r="Y2878" s="7">
        <f t="shared" si="404"/>
        <v>30</v>
      </c>
    </row>
    <row r="2879" spans="1:25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6">
        <f t="shared" si="396"/>
        <v>10.833333333333334</v>
      </c>
      <c r="P2879" s="10">
        <f t="shared" si="397"/>
        <v>108.33333333333333</v>
      </c>
      <c r="Q2879" t="s">
        <v>8318</v>
      </c>
      <c r="R2879" t="s">
        <v>8319</v>
      </c>
      <c r="S2879" s="8">
        <f t="shared" si="398"/>
        <v>42672.955138888887</v>
      </c>
      <c r="T2879" s="8" t="str">
        <f t="shared" si="399"/>
        <v>Oct</v>
      </c>
      <c r="U2879" s="8" t="str">
        <f t="shared" si="400"/>
        <v>2016</v>
      </c>
      <c r="V2879" s="8">
        <f t="shared" si="401"/>
        <v>42704.708333333328</v>
      </c>
      <c r="W2879" s="8" t="str">
        <f t="shared" si="402"/>
        <v>Nov</v>
      </c>
      <c r="X2879" s="8" t="str">
        <f t="shared" si="403"/>
        <v>2016</v>
      </c>
      <c r="Y2879" s="7">
        <f t="shared" si="404"/>
        <v>31</v>
      </c>
    </row>
    <row r="2880" spans="1:25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6">
        <f t="shared" si="396"/>
        <v>2.1</v>
      </c>
      <c r="P2880" s="10">
        <f t="shared" si="397"/>
        <v>15.75</v>
      </c>
      <c r="Q2880" t="s">
        <v>8318</v>
      </c>
      <c r="R2880" t="s">
        <v>8319</v>
      </c>
      <c r="S2880" s="8">
        <f t="shared" si="398"/>
        <v>42128.615682870368</v>
      </c>
      <c r="T2880" s="8" t="str">
        <f t="shared" si="399"/>
        <v>May</v>
      </c>
      <c r="U2880" s="8" t="str">
        <f t="shared" si="400"/>
        <v>2015</v>
      </c>
      <c r="V2880" s="8">
        <f t="shared" si="401"/>
        <v>42188.615682870368</v>
      </c>
      <c r="W2880" s="8" t="str">
        <f t="shared" si="402"/>
        <v>Jul</v>
      </c>
      <c r="X2880" s="8" t="str">
        <f t="shared" si="403"/>
        <v>2015</v>
      </c>
      <c r="Y2880" s="7">
        <f t="shared" si="404"/>
        <v>29</v>
      </c>
    </row>
    <row r="2881" spans="1:25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6">
        <f t="shared" si="396"/>
        <v>0.2589285714285714</v>
      </c>
      <c r="P2881" s="10">
        <f t="shared" si="397"/>
        <v>29</v>
      </c>
      <c r="Q2881" t="s">
        <v>8318</v>
      </c>
      <c r="R2881" t="s">
        <v>8319</v>
      </c>
      <c r="S2881" s="8">
        <f t="shared" si="398"/>
        <v>42359.725243055553</v>
      </c>
      <c r="T2881" s="8" t="str">
        <f t="shared" si="399"/>
        <v>Dec</v>
      </c>
      <c r="U2881" s="8" t="str">
        <f t="shared" si="400"/>
        <v>2015</v>
      </c>
      <c r="V2881" s="8">
        <f t="shared" si="401"/>
        <v>42389.725243055553</v>
      </c>
      <c r="W2881" s="8" t="str">
        <f t="shared" si="402"/>
        <v>Jan</v>
      </c>
      <c r="X2881" s="8" t="str">
        <f t="shared" si="403"/>
        <v>2016</v>
      </c>
      <c r="Y2881" s="7">
        <f t="shared" si="404"/>
        <v>30</v>
      </c>
    </row>
    <row r="2882" spans="1:25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6">
        <f t="shared" si="396"/>
        <v>23.333333333333332</v>
      </c>
      <c r="P2882" s="10">
        <f t="shared" si="397"/>
        <v>96.551724137931032</v>
      </c>
      <c r="Q2882" t="s">
        <v>8318</v>
      </c>
      <c r="R2882" t="s">
        <v>8319</v>
      </c>
      <c r="S2882" s="8">
        <f t="shared" si="398"/>
        <v>42192.905694444446</v>
      </c>
      <c r="T2882" s="8" t="str">
        <f t="shared" si="399"/>
        <v>Jul</v>
      </c>
      <c r="U2882" s="8" t="str">
        <f t="shared" si="400"/>
        <v>2015</v>
      </c>
      <c r="V2882" s="8">
        <f t="shared" si="401"/>
        <v>42236.711805555555</v>
      </c>
      <c r="W2882" s="8" t="str">
        <f t="shared" si="402"/>
        <v>Aug</v>
      </c>
      <c r="X2882" s="8" t="str">
        <f t="shared" si="403"/>
        <v>2015</v>
      </c>
      <c r="Y2882" s="7">
        <f t="shared" si="404"/>
        <v>12</v>
      </c>
    </row>
    <row r="2883" spans="1:25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6">
        <f t="shared" ref="O2883:O2946" si="405">E2883/D2883*100</f>
        <v>0</v>
      </c>
      <c r="P2883" s="10">
        <f t="shared" ref="P2883:P2946" si="406">IFERROR(E2883/L2883,0)</f>
        <v>0</v>
      </c>
      <c r="Q2883" t="s">
        <v>8318</v>
      </c>
      <c r="R2883" t="s">
        <v>8319</v>
      </c>
      <c r="S2883" s="8">
        <f t="shared" ref="S2883:S2946" si="407">(((J2883/60)/60)/24)+DATE(1970,1,1)</f>
        <v>41916.597638888888</v>
      </c>
      <c r="T2883" s="8" t="str">
        <f t="shared" ref="T2883:T2946" si="408">TEXT(S2883,"MMM")</f>
        <v>Oct</v>
      </c>
      <c r="U2883" s="8" t="str">
        <f t="shared" ref="U2883:U2946" si="409">TEXT(S2883,"YYYY")</f>
        <v>2014</v>
      </c>
      <c r="V2883" s="8">
        <f t="shared" ref="V2883:V2946" si="410">(((I2883/60)/60)/24)+DATE(1970,1,1)</f>
        <v>41976.639305555553</v>
      </c>
      <c r="W2883" s="8" t="str">
        <f t="shared" ref="W2883:W2946" si="411">TEXT(V2883,"MMM")</f>
        <v>Dec</v>
      </c>
      <c r="X2883" s="8" t="str">
        <f t="shared" ref="X2883:X2946" si="412">TEXT(V2883,"YYYY")</f>
        <v>2014</v>
      </c>
      <c r="Y2883" s="7">
        <f t="shared" ref="Y2883:Y2946" si="413">DAY(V2883-S2883)</f>
        <v>29</v>
      </c>
    </row>
    <row r="2884" spans="1:25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6">
        <f t="shared" si="405"/>
        <v>33.6</v>
      </c>
      <c r="P2884" s="10">
        <f t="shared" si="406"/>
        <v>63</v>
      </c>
      <c r="Q2884" t="s">
        <v>8318</v>
      </c>
      <c r="R2884" t="s">
        <v>8319</v>
      </c>
      <c r="S2884" s="8">
        <f t="shared" si="407"/>
        <v>42461.596273148149</v>
      </c>
      <c r="T2884" s="8" t="str">
        <f t="shared" si="408"/>
        <v>Apr</v>
      </c>
      <c r="U2884" s="8" t="str">
        <f t="shared" si="409"/>
        <v>2016</v>
      </c>
      <c r="V2884" s="8">
        <f t="shared" si="410"/>
        <v>42491.596273148149</v>
      </c>
      <c r="W2884" s="8" t="str">
        <f t="shared" si="411"/>
        <v>May</v>
      </c>
      <c r="X2884" s="8" t="str">
        <f t="shared" si="412"/>
        <v>2016</v>
      </c>
      <c r="Y2884" s="7">
        <f t="shared" si="413"/>
        <v>30</v>
      </c>
    </row>
    <row r="2885" spans="1:25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6">
        <f t="shared" si="405"/>
        <v>19.079999999999998</v>
      </c>
      <c r="P2885" s="10">
        <f t="shared" si="406"/>
        <v>381.6</v>
      </c>
      <c r="Q2885" t="s">
        <v>8318</v>
      </c>
      <c r="R2885" t="s">
        <v>8319</v>
      </c>
      <c r="S2885" s="8">
        <f t="shared" si="407"/>
        <v>42370.90320601852</v>
      </c>
      <c r="T2885" s="8" t="str">
        <f t="shared" si="408"/>
        <v>Jan</v>
      </c>
      <c r="U2885" s="8" t="str">
        <f t="shared" si="409"/>
        <v>2016</v>
      </c>
      <c r="V2885" s="8">
        <f t="shared" si="410"/>
        <v>42406.207638888889</v>
      </c>
      <c r="W2885" s="8" t="str">
        <f t="shared" si="411"/>
        <v>Feb</v>
      </c>
      <c r="X2885" s="8" t="str">
        <f t="shared" si="412"/>
        <v>2016</v>
      </c>
      <c r="Y2885" s="7">
        <f t="shared" si="413"/>
        <v>4</v>
      </c>
    </row>
    <row r="2886" spans="1:25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6">
        <f t="shared" si="405"/>
        <v>0.41111111111111115</v>
      </c>
      <c r="P2886" s="10">
        <f t="shared" si="406"/>
        <v>46.25</v>
      </c>
      <c r="Q2886" t="s">
        <v>8318</v>
      </c>
      <c r="R2886" t="s">
        <v>8319</v>
      </c>
      <c r="S2886" s="8">
        <f t="shared" si="407"/>
        <v>41948.727256944447</v>
      </c>
      <c r="T2886" s="8" t="str">
        <f t="shared" si="408"/>
        <v>Nov</v>
      </c>
      <c r="U2886" s="8" t="str">
        <f t="shared" si="409"/>
        <v>2014</v>
      </c>
      <c r="V2886" s="8">
        <f t="shared" si="410"/>
        <v>41978.727256944447</v>
      </c>
      <c r="W2886" s="8" t="str">
        <f t="shared" si="411"/>
        <v>Dec</v>
      </c>
      <c r="X2886" s="8" t="str">
        <f t="shared" si="412"/>
        <v>2014</v>
      </c>
      <c r="Y2886" s="7">
        <f t="shared" si="413"/>
        <v>30</v>
      </c>
    </row>
    <row r="2887" spans="1:25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6">
        <f t="shared" si="405"/>
        <v>32.5</v>
      </c>
      <c r="P2887" s="10">
        <f t="shared" si="406"/>
        <v>26</v>
      </c>
      <c r="Q2887" t="s">
        <v>8318</v>
      </c>
      <c r="R2887" t="s">
        <v>8319</v>
      </c>
      <c r="S2887" s="8">
        <f t="shared" si="407"/>
        <v>42047.07640046296</v>
      </c>
      <c r="T2887" s="8" t="str">
        <f t="shared" si="408"/>
        <v>Feb</v>
      </c>
      <c r="U2887" s="8" t="str">
        <f t="shared" si="409"/>
        <v>2015</v>
      </c>
      <c r="V2887" s="8">
        <f t="shared" si="410"/>
        <v>42077.034733796296</v>
      </c>
      <c r="W2887" s="8" t="str">
        <f t="shared" si="411"/>
        <v>Mar</v>
      </c>
      <c r="X2887" s="8" t="str">
        <f t="shared" si="412"/>
        <v>2015</v>
      </c>
      <c r="Y2887" s="7">
        <f t="shared" si="413"/>
        <v>29</v>
      </c>
    </row>
    <row r="2888" spans="1:25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6">
        <f t="shared" si="405"/>
        <v>5</v>
      </c>
      <c r="P2888" s="10">
        <f t="shared" si="406"/>
        <v>10</v>
      </c>
      <c r="Q2888" t="s">
        <v>8318</v>
      </c>
      <c r="R2888" t="s">
        <v>8319</v>
      </c>
      <c r="S2888" s="8">
        <f t="shared" si="407"/>
        <v>42261.632916666669</v>
      </c>
      <c r="T2888" s="8" t="str">
        <f t="shared" si="408"/>
        <v>Sep</v>
      </c>
      <c r="U2888" s="8" t="str">
        <f t="shared" si="409"/>
        <v>2015</v>
      </c>
      <c r="V2888" s="8">
        <f t="shared" si="410"/>
        <v>42266.165972222225</v>
      </c>
      <c r="W2888" s="8" t="str">
        <f t="shared" si="411"/>
        <v>Sep</v>
      </c>
      <c r="X2888" s="8" t="str">
        <f t="shared" si="412"/>
        <v>2015</v>
      </c>
      <c r="Y2888" s="7">
        <f t="shared" si="413"/>
        <v>4</v>
      </c>
    </row>
    <row r="2889" spans="1:25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6">
        <f t="shared" si="405"/>
        <v>0.16666666666666669</v>
      </c>
      <c r="P2889" s="10">
        <f t="shared" si="406"/>
        <v>5</v>
      </c>
      <c r="Q2889" t="s">
        <v>8318</v>
      </c>
      <c r="R2889" t="s">
        <v>8319</v>
      </c>
      <c r="S2889" s="8">
        <f t="shared" si="407"/>
        <v>41985.427361111113</v>
      </c>
      <c r="T2889" s="8" t="str">
        <f t="shared" si="408"/>
        <v>Dec</v>
      </c>
      <c r="U2889" s="8" t="str">
        <f t="shared" si="409"/>
        <v>2014</v>
      </c>
      <c r="V2889" s="8">
        <f t="shared" si="410"/>
        <v>42015.427361111113</v>
      </c>
      <c r="W2889" s="8" t="str">
        <f t="shared" si="411"/>
        <v>Jan</v>
      </c>
      <c r="X2889" s="8" t="str">
        <f t="shared" si="412"/>
        <v>2015</v>
      </c>
      <c r="Y2889" s="7">
        <f t="shared" si="413"/>
        <v>30</v>
      </c>
    </row>
    <row r="2890" spans="1:25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6">
        <f t="shared" si="405"/>
        <v>0</v>
      </c>
      <c r="P2890" s="10">
        <f t="shared" si="406"/>
        <v>0</v>
      </c>
      <c r="Q2890" t="s">
        <v>8318</v>
      </c>
      <c r="R2890" t="s">
        <v>8319</v>
      </c>
      <c r="S2890" s="8">
        <f t="shared" si="407"/>
        <v>41922.535185185188</v>
      </c>
      <c r="T2890" s="8" t="str">
        <f t="shared" si="408"/>
        <v>Oct</v>
      </c>
      <c r="U2890" s="8" t="str">
        <f t="shared" si="409"/>
        <v>2014</v>
      </c>
      <c r="V2890" s="8">
        <f t="shared" si="410"/>
        <v>41930.207638888889</v>
      </c>
      <c r="W2890" s="8" t="str">
        <f t="shared" si="411"/>
        <v>Oct</v>
      </c>
      <c r="X2890" s="8" t="str">
        <f t="shared" si="412"/>
        <v>2014</v>
      </c>
      <c r="Y2890" s="7">
        <f t="shared" si="413"/>
        <v>7</v>
      </c>
    </row>
    <row r="2891" spans="1:25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6">
        <f t="shared" si="405"/>
        <v>38.066666666666663</v>
      </c>
      <c r="P2891" s="10">
        <f t="shared" si="406"/>
        <v>81.571428571428569</v>
      </c>
      <c r="Q2891" t="s">
        <v>8318</v>
      </c>
      <c r="R2891" t="s">
        <v>8319</v>
      </c>
      <c r="S2891" s="8">
        <f t="shared" si="407"/>
        <v>41850.863252314812</v>
      </c>
      <c r="T2891" s="8" t="str">
        <f t="shared" si="408"/>
        <v>Jul</v>
      </c>
      <c r="U2891" s="8" t="str">
        <f t="shared" si="409"/>
        <v>2014</v>
      </c>
      <c r="V2891" s="8">
        <f t="shared" si="410"/>
        <v>41880.863252314812</v>
      </c>
      <c r="W2891" s="8" t="str">
        <f t="shared" si="411"/>
        <v>Aug</v>
      </c>
      <c r="X2891" s="8" t="str">
        <f t="shared" si="412"/>
        <v>2014</v>
      </c>
      <c r="Y2891" s="7">
        <f t="shared" si="413"/>
        <v>30</v>
      </c>
    </row>
    <row r="2892" spans="1:25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6">
        <f t="shared" si="405"/>
        <v>1.05</v>
      </c>
      <c r="P2892" s="10">
        <f t="shared" si="406"/>
        <v>7</v>
      </c>
      <c r="Q2892" t="s">
        <v>8318</v>
      </c>
      <c r="R2892" t="s">
        <v>8319</v>
      </c>
      <c r="S2892" s="8">
        <f t="shared" si="407"/>
        <v>41831.742962962962</v>
      </c>
      <c r="T2892" s="8" t="str">
        <f t="shared" si="408"/>
        <v>Jul</v>
      </c>
      <c r="U2892" s="8" t="str">
        <f t="shared" si="409"/>
        <v>2014</v>
      </c>
      <c r="V2892" s="8">
        <f t="shared" si="410"/>
        <v>41860.125</v>
      </c>
      <c r="W2892" s="8" t="str">
        <f t="shared" si="411"/>
        <v>Aug</v>
      </c>
      <c r="X2892" s="8" t="str">
        <f t="shared" si="412"/>
        <v>2014</v>
      </c>
      <c r="Y2892" s="7">
        <f t="shared" si="413"/>
        <v>28</v>
      </c>
    </row>
    <row r="2893" spans="1:25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6">
        <f t="shared" si="405"/>
        <v>2.73</v>
      </c>
      <c r="P2893" s="10">
        <f t="shared" si="406"/>
        <v>27.3</v>
      </c>
      <c r="Q2893" t="s">
        <v>8318</v>
      </c>
      <c r="R2893" t="s">
        <v>8319</v>
      </c>
      <c r="S2893" s="8">
        <f t="shared" si="407"/>
        <v>42415.883425925931</v>
      </c>
      <c r="T2893" s="8" t="str">
        <f t="shared" si="408"/>
        <v>Feb</v>
      </c>
      <c r="U2893" s="8" t="str">
        <f t="shared" si="409"/>
        <v>2016</v>
      </c>
      <c r="V2893" s="8">
        <f t="shared" si="410"/>
        <v>42475.84175925926</v>
      </c>
      <c r="W2893" s="8" t="str">
        <f t="shared" si="411"/>
        <v>Apr</v>
      </c>
      <c r="X2893" s="8" t="str">
        <f t="shared" si="412"/>
        <v>2016</v>
      </c>
      <c r="Y2893" s="7">
        <f t="shared" si="413"/>
        <v>28</v>
      </c>
    </row>
    <row r="2894" spans="1:25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6">
        <f t="shared" si="405"/>
        <v>9.0909090909090917</v>
      </c>
      <c r="P2894" s="10">
        <f t="shared" si="406"/>
        <v>29.411764705882351</v>
      </c>
      <c r="Q2894" t="s">
        <v>8318</v>
      </c>
      <c r="R2894" t="s">
        <v>8319</v>
      </c>
      <c r="S2894" s="8">
        <f t="shared" si="407"/>
        <v>41869.714166666665</v>
      </c>
      <c r="T2894" s="8" t="str">
        <f t="shared" si="408"/>
        <v>Aug</v>
      </c>
      <c r="U2894" s="8" t="str">
        <f t="shared" si="409"/>
        <v>2014</v>
      </c>
      <c r="V2894" s="8">
        <f t="shared" si="410"/>
        <v>41876.875</v>
      </c>
      <c r="W2894" s="8" t="str">
        <f t="shared" si="411"/>
        <v>Aug</v>
      </c>
      <c r="X2894" s="8" t="str">
        <f t="shared" si="412"/>
        <v>2014</v>
      </c>
      <c r="Y2894" s="7">
        <f t="shared" si="413"/>
        <v>7</v>
      </c>
    </row>
    <row r="2895" spans="1:25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6">
        <f t="shared" si="405"/>
        <v>0.5</v>
      </c>
      <c r="P2895" s="10">
        <f t="shared" si="406"/>
        <v>12.5</v>
      </c>
      <c r="Q2895" t="s">
        <v>8318</v>
      </c>
      <c r="R2895" t="s">
        <v>8319</v>
      </c>
      <c r="S2895" s="8">
        <f t="shared" si="407"/>
        <v>41953.773090277777</v>
      </c>
      <c r="T2895" s="8" t="str">
        <f t="shared" si="408"/>
        <v>Nov</v>
      </c>
      <c r="U2895" s="8" t="str">
        <f t="shared" si="409"/>
        <v>2014</v>
      </c>
      <c r="V2895" s="8">
        <f t="shared" si="410"/>
        <v>42013.083333333328</v>
      </c>
      <c r="W2895" s="8" t="str">
        <f t="shared" si="411"/>
        <v>Jan</v>
      </c>
      <c r="X2895" s="8" t="str">
        <f t="shared" si="412"/>
        <v>2015</v>
      </c>
      <c r="Y2895" s="7">
        <f t="shared" si="413"/>
        <v>28</v>
      </c>
    </row>
    <row r="2896" spans="1:25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6">
        <f t="shared" si="405"/>
        <v>0</v>
      </c>
      <c r="P2896" s="10">
        <f t="shared" si="406"/>
        <v>0</v>
      </c>
      <c r="Q2896" t="s">
        <v>8318</v>
      </c>
      <c r="R2896" t="s">
        <v>8319</v>
      </c>
      <c r="S2896" s="8">
        <f t="shared" si="407"/>
        <v>42037.986284722225</v>
      </c>
      <c r="T2896" s="8" t="str">
        <f t="shared" si="408"/>
        <v>Feb</v>
      </c>
      <c r="U2896" s="8" t="str">
        <f t="shared" si="409"/>
        <v>2015</v>
      </c>
      <c r="V2896" s="8">
        <f t="shared" si="410"/>
        <v>42097.944618055553</v>
      </c>
      <c r="W2896" s="8" t="str">
        <f t="shared" si="411"/>
        <v>Apr</v>
      </c>
      <c r="X2896" s="8" t="str">
        <f t="shared" si="412"/>
        <v>2015</v>
      </c>
      <c r="Y2896" s="7">
        <f t="shared" si="413"/>
        <v>28</v>
      </c>
    </row>
    <row r="2897" spans="1:25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6">
        <f t="shared" si="405"/>
        <v>4.5999999999999996</v>
      </c>
      <c r="P2897" s="10">
        <f t="shared" si="406"/>
        <v>5.75</v>
      </c>
      <c r="Q2897" t="s">
        <v>8318</v>
      </c>
      <c r="R2897" t="s">
        <v>8319</v>
      </c>
      <c r="S2897" s="8">
        <f t="shared" si="407"/>
        <v>41811.555462962962</v>
      </c>
      <c r="T2897" s="8" t="str">
        <f t="shared" si="408"/>
        <v>Jun</v>
      </c>
      <c r="U2897" s="8" t="str">
        <f t="shared" si="409"/>
        <v>2014</v>
      </c>
      <c r="V2897" s="8">
        <f t="shared" si="410"/>
        <v>41812.875</v>
      </c>
      <c r="W2897" s="8" t="str">
        <f t="shared" si="411"/>
        <v>Jun</v>
      </c>
      <c r="X2897" s="8" t="str">
        <f t="shared" si="412"/>
        <v>2014</v>
      </c>
      <c r="Y2897" s="7">
        <f t="shared" si="413"/>
        <v>1</v>
      </c>
    </row>
    <row r="2898" spans="1:25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6">
        <f t="shared" si="405"/>
        <v>20.833333333333336</v>
      </c>
      <c r="P2898" s="10">
        <f t="shared" si="406"/>
        <v>52.083333333333336</v>
      </c>
      <c r="Q2898" t="s">
        <v>8318</v>
      </c>
      <c r="R2898" t="s">
        <v>8319</v>
      </c>
      <c r="S2898" s="8">
        <f t="shared" si="407"/>
        <v>42701.908807870372</v>
      </c>
      <c r="T2898" s="8" t="str">
        <f t="shared" si="408"/>
        <v>Nov</v>
      </c>
      <c r="U2898" s="8" t="str">
        <f t="shared" si="409"/>
        <v>2016</v>
      </c>
      <c r="V2898" s="8">
        <f t="shared" si="410"/>
        <v>42716.25</v>
      </c>
      <c r="W2898" s="8" t="str">
        <f t="shared" si="411"/>
        <v>Dec</v>
      </c>
      <c r="X2898" s="8" t="str">
        <f t="shared" si="412"/>
        <v>2016</v>
      </c>
      <c r="Y2898" s="7">
        <f t="shared" si="413"/>
        <v>14</v>
      </c>
    </row>
    <row r="2899" spans="1:25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6">
        <f t="shared" si="405"/>
        <v>4.583333333333333</v>
      </c>
      <c r="P2899" s="10">
        <f t="shared" si="406"/>
        <v>183.33333333333334</v>
      </c>
      <c r="Q2899" t="s">
        <v>8318</v>
      </c>
      <c r="R2899" t="s">
        <v>8319</v>
      </c>
      <c r="S2899" s="8">
        <f t="shared" si="407"/>
        <v>42258.646504629629</v>
      </c>
      <c r="T2899" s="8" t="str">
        <f t="shared" si="408"/>
        <v>Sep</v>
      </c>
      <c r="U2899" s="8" t="str">
        <f t="shared" si="409"/>
        <v>2015</v>
      </c>
      <c r="V2899" s="8">
        <f t="shared" si="410"/>
        <v>42288.645196759258</v>
      </c>
      <c r="W2899" s="8" t="str">
        <f t="shared" si="411"/>
        <v>Oct</v>
      </c>
      <c r="X2899" s="8" t="str">
        <f t="shared" si="412"/>
        <v>2015</v>
      </c>
      <c r="Y2899" s="7">
        <f t="shared" si="413"/>
        <v>29</v>
      </c>
    </row>
    <row r="2900" spans="1:25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6">
        <f t="shared" si="405"/>
        <v>4.2133333333333338</v>
      </c>
      <c r="P2900" s="10">
        <f t="shared" si="406"/>
        <v>26.333333333333332</v>
      </c>
      <c r="Q2900" t="s">
        <v>8318</v>
      </c>
      <c r="R2900" t="s">
        <v>8319</v>
      </c>
      <c r="S2900" s="8">
        <f t="shared" si="407"/>
        <v>42278.664965277778</v>
      </c>
      <c r="T2900" s="8" t="str">
        <f t="shared" si="408"/>
        <v>Oct</v>
      </c>
      <c r="U2900" s="8" t="str">
        <f t="shared" si="409"/>
        <v>2015</v>
      </c>
      <c r="V2900" s="8">
        <f t="shared" si="410"/>
        <v>42308.664965277778</v>
      </c>
      <c r="W2900" s="8" t="str">
        <f t="shared" si="411"/>
        <v>Oct</v>
      </c>
      <c r="X2900" s="8" t="str">
        <f t="shared" si="412"/>
        <v>2015</v>
      </c>
      <c r="Y2900" s="7">
        <f t="shared" si="413"/>
        <v>30</v>
      </c>
    </row>
    <row r="2901" spans="1:25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6">
        <f t="shared" si="405"/>
        <v>0</v>
      </c>
      <c r="P2901" s="10">
        <f t="shared" si="406"/>
        <v>0</v>
      </c>
      <c r="Q2901" t="s">
        <v>8318</v>
      </c>
      <c r="R2901" t="s">
        <v>8319</v>
      </c>
      <c r="S2901" s="8">
        <f t="shared" si="407"/>
        <v>42515.078217592592</v>
      </c>
      <c r="T2901" s="8" t="str">
        <f t="shared" si="408"/>
        <v>May</v>
      </c>
      <c r="U2901" s="8" t="str">
        <f t="shared" si="409"/>
        <v>2016</v>
      </c>
      <c r="V2901" s="8">
        <f t="shared" si="410"/>
        <v>42575.078217592592</v>
      </c>
      <c r="W2901" s="8" t="str">
        <f t="shared" si="411"/>
        <v>Jul</v>
      </c>
      <c r="X2901" s="8" t="str">
        <f t="shared" si="412"/>
        <v>2016</v>
      </c>
      <c r="Y2901" s="7">
        <f t="shared" si="413"/>
        <v>29</v>
      </c>
    </row>
    <row r="2902" spans="1:25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6">
        <f t="shared" si="405"/>
        <v>61.909090909090914</v>
      </c>
      <c r="P2902" s="10">
        <f t="shared" si="406"/>
        <v>486.42857142857144</v>
      </c>
      <c r="Q2902" t="s">
        <v>8318</v>
      </c>
      <c r="R2902" t="s">
        <v>8319</v>
      </c>
      <c r="S2902" s="8">
        <f t="shared" si="407"/>
        <v>41830.234166666669</v>
      </c>
      <c r="T2902" s="8" t="str">
        <f t="shared" si="408"/>
        <v>Jul</v>
      </c>
      <c r="U2902" s="8" t="str">
        <f t="shared" si="409"/>
        <v>2014</v>
      </c>
      <c r="V2902" s="8">
        <f t="shared" si="410"/>
        <v>41860.234166666669</v>
      </c>
      <c r="W2902" s="8" t="str">
        <f t="shared" si="411"/>
        <v>Aug</v>
      </c>
      <c r="X2902" s="8" t="str">
        <f t="shared" si="412"/>
        <v>2014</v>
      </c>
      <c r="Y2902" s="7">
        <f t="shared" si="413"/>
        <v>30</v>
      </c>
    </row>
    <row r="2903" spans="1:25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6">
        <f t="shared" si="405"/>
        <v>0.8</v>
      </c>
      <c r="P2903" s="10">
        <f t="shared" si="406"/>
        <v>3</v>
      </c>
      <c r="Q2903" t="s">
        <v>8318</v>
      </c>
      <c r="R2903" t="s">
        <v>8319</v>
      </c>
      <c r="S2903" s="8">
        <f t="shared" si="407"/>
        <v>41982.904386574075</v>
      </c>
      <c r="T2903" s="8" t="str">
        <f t="shared" si="408"/>
        <v>Dec</v>
      </c>
      <c r="U2903" s="8" t="str">
        <f t="shared" si="409"/>
        <v>2014</v>
      </c>
      <c r="V2903" s="8">
        <f t="shared" si="410"/>
        <v>42042.904386574075</v>
      </c>
      <c r="W2903" s="8" t="str">
        <f t="shared" si="411"/>
        <v>Feb</v>
      </c>
      <c r="X2903" s="8" t="str">
        <f t="shared" si="412"/>
        <v>2015</v>
      </c>
      <c r="Y2903" s="7">
        <f t="shared" si="413"/>
        <v>29</v>
      </c>
    </row>
    <row r="2904" spans="1:25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6">
        <f t="shared" si="405"/>
        <v>1.6666666666666666E-2</v>
      </c>
      <c r="P2904" s="10">
        <f t="shared" si="406"/>
        <v>25</v>
      </c>
      <c r="Q2904" t="s">
        <v>8318</v>
      </c>
      <c r="R2904" t="s">
        <v>8319</v>
      </c>
      <c r="S2904" s="8">
        <f t="shared" si="407"/>
        <v>42210.439768518518</v>
      </c>
      <c r="T2904" s="8" t="str">
        <f t="shared" si="408"/>
        <v>Jul</v>
      </c>
      <c r="U2904" s="8" t="str">
        <f t="shared" si="409"/>
        <v>2015</v>
      </c>
      <c r="V2904" s="8">
        <f t="shared" si="410"/>
        <v>42240.439768518518</v>
      </c>
      <c r="W2904" s="8" t="str">
        <f t="shared" si="411"/>
        <v>Aug</v>
      </c>
      <c r="X2904" s="8" t="str">
        <f t="shared" si="412"/>
        <v>2015</v>
      </c>
      <c r="Y2904" s="7">
        <f t="shared" si="413"/>
        <v>30</v>
      </c>
    </row>
    <row r="2905" spans="1:25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6">
        <f t="shared" si="405"/>
        <v>0.77999999999999992</v>
      </c>
      <c r="P2905" s="10">
        <f t="shared" si="406"/>
        <v>9.75</v>
      </c>
      <c r="Q2905" t="s">
        <v>8318</v>
      </c>
      <c r="R2905" t="s">
        <v>8319</v>
      </c>
      <c r="S2905" s="8">
        <f t="shared" si="407"/>
        <v>42196.166874999995</v>
      </c>
      <c r="T2905" s="8" t="str">
        <f t="shared" si="408"/>
        <v>Jul</v>
      </c>
      <c r="U2905" s="8" t="str">
        <f t="shared" si="409"/>
        <v>2015</v>
      </c>
      <c r="V2905" s="8">
        <f t="shared" si="410"/>
        <v>42256.166874999995</v>
      </c>
      <c r="W2905" s="8" t="str">
        <f t="shared" si="411"/>
        <v>Sep</v>
      </c>
      <c r="X2905" s="8" t="str">
        <f t="shared" si="412"/>
        <v>2015</v>
      </c>
      <c r="Y2905" s="7">
        <f t="shared" si="413"/>
        <v>29</v>
      </c>
    </row>
    <row r="2906" spans="1:25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6">
        <f t="shared" si="405"/>
        <v>5</v>
      </c>
      <c r="P2906" s="10">
        <f t="shared" si="406"/>
        <v>18.75</v>
      </c>
      <c r="Q2906" t="s">
        <v>8318</v>
      </c>
      <c r="R2906" t="s">
        <v>8319</v>
      </c>
      <c r="S2906" s="8">
        <f t="shared" si="407"/>
        <v>41940.967951388891</v>
      </c>
      <c r="T2906" s="8" t="str">
        <f t="shared" si="408"/>
        <v>Oct</v>
      </c>
      <c r="U2906" s="8" t="str">
        <f t="shared" si="409"/>
        <v>2014</v>
      </c>
      <c r="V2906" s="8">
        <f t="shared" si="410"/>
        <v>41952.5</v>
      </c>
      <c r="W2906" s="8" t="str">
        <f t="shared" si="411"/>
        <v>Nov</v>
      </c>
      <c r="X2906" s="8" t="str">
        <f t="shared" si="412"/>
        <v>2014</v>
      </c>
      <c r="Y2906" s="7">
        <f t="shared" si="413"/>
        <v>11</v>
      </c>
    </row>
    <row r="2907" spans="1:25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6">
        <f t="shared" si="405"/>
        <v>17.771428571428572</v>
      </c>
      <c r="P2907" s="10">
        <f t="shared" si="406"/>
        <v>36.588235294117645</v>
      </c>
      <c r="Q2907" t="s">
        <v>8318</v>
      </c>
      <c r="R2907" t="s">
        <v>8319</v>
      </c>
      <c r="S2907" s="8">
        <f t="shared" si="407"/>
        <v>42606.056863425925</v>
      </c>
      <c r="T2907" s="8" t="str">
        <f t="shared" si="408"/>
        <v>Aug</v>
      </c>
      <c r="U2907" s="8" t="str">
        <f t="shared" si="409"/>
        <v>2016</v>
      </c>
      <c r="V2907" s="8">
        <f t="shared" si="410"/>
        <v>42620.056863425925</v>
      </c>
      <c r="W2907" s="8" t="str">
        <f t="shared" si="411"/>
        <v>Sep</v>
      </c>
      <c r="X2907" s="8" t="str">
        <f t="shared" si="412"/>
        <v>2016</v>
      </c>
      <c r="Y2907" s="7">
        <f t="shared" si="413"/>
        <v>14</v>
      </c>
    </row>
    <row r="2908" spans="1:25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6">
        <f t="shared" si="405"/>
        <v>9.4166666666666661</v>
      </c>
      <c r="P2908" s="10">
        <f t="shared" si="406"/>
        <v>80.714285714285708</v>
      </c>
      <c r="Q2908" t="s">
        <v>8318</v>
      </c>
      <c r="R2908" t="s">
        <v>8319</v>
      </c>
      <c r="S2908" s="8">
        <f t="shared" si="407"/>
        <v>42199.648912037039</v>
      </c>
      <c r="T2908" s="8" t="str">
        <f t="shared" si="408"/>
        <v>Jul</v>
      </c>
      <c r="U2908" s="8" t="str">
        <f t="shared" si="409"/>
        <v>2015</v>
      </c>
      <c r="V2908" s="8">
        <f t="shared" si="410"/>
        <v>42217.041666666672</v>
      </c>
      <c r="W2908" s="8" t="str">
        <f t="shared" si="411"/>
        <v>Aug</v>
      </c>
      <c r="X2908" s="8" t="str">
        <f t="shared" si="412"/>
        <v>2015</v>
      </c>
      <c r="Y2908" s="7">
        <f t="shared" si="413"/>
        <v>17</v>
      </c>
    </row>
    <row r="2909" spans="1:25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6">
        <f t="shared" si="405"/>
        <v>0.08</v>
      </c>
      <c r="P2909" s="10">
        <f t="shared" si="406"/>
        <v>1</v>
      </c>
      <c r="Q2909" t="s">
        <v>8318</v>
      </c>
      <c r="R2909" t="s">
        <v>8319</v>
      </c>
      <c r="S2909" s="8">
        <f t="shared" si="407"/>
        <v>42444.877743055549</v>
      </c>
      <c r="T2909" s="8" t="str">
        <f t="shared" si="408"/>
        <v>Mar</v>
      </c>
      <c r="U2909" s="8" t="str">
        <f t="shared" si="409"/>
        <v>2016</v>
      </c>
      <c r="V2909" s="8">
        <f t="shared" si="410"/>
        <v>42504.877743055549</v>
      </c>
      <c r="W2909" s="8" t="str">
        <f t="shared" si="411"/>
        <v>May</v>
      </c>
      <c r="X2909" s="8" t="str">
        <f t="shared" si="412"/>
        <v>2016</v>
      </c>
      <c r="Y2909" s="7">
        <f t="shared" si="413"/>
        <v>29</v>
      </c>
    </row>
    <row r="2910" spans="1:25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6">
        <f t="shared" si="405"/>
        <v>2.75</v>
      </c>
      <c r="P2910" s="10">
        <f t="shared" si="406"/>
        <v>52.8</v>
      </c>
      <c r="Q2910" t="s">
        <v>8318</v>
      </c>
      <c r="R2910" t="s">
        <v>8319</v>
      </c>
      <c r="S2910" s="8">
        <f t="shared" si="407"/>
        <v>42499.731701388882</v>
      </c>
      <c r="T2910" s="8" t="str">
        <f t="shared" si="408"/>
        <v>May</v>
      </c>
      <c r="U2910" s="8" t="str">
        <f t="shared" si="409"/>
        <v>2016</v>
      </c>
      <c r="V2910" s="8">
        <f t="shared" si="410"/>
        <v>42529.731701388882</v>
      </c>
      <c r="W2910" s="8" t="str">
        <f t="shared" si="411"/>
        <v>Jun</v>
      </c>
      <c r="X2910" s="8" t="str">
        <f t="shared" si="412"/>
        <v>2016</v>
      </c>
      <c r="Y2910" s="7">
        <f t="shared" si="413"/>
        <v>30</v>
      </c>
    </row>
    <row r="2911" spans="1:25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6">
        <f t="shared" si="405"/>
        <v>1.1111111111111112E-2</v>
      </c>
      <c r="P2911" s="10">
        <f t="shared" si="406"/>
        <v>20</v>
      </c>
      <c r="Q2911" t="s">
        <v>8318</v>
      </c>
      <c r="R2911" t="s">
        <v>8319</v>
      </c>
      <c r="S2911" s="8">
        <f t="shared" si="407"/>
        <v>41929.266215277778</v>
      </c>
      <c r="T2911" s="8" t="str">
        <f t="shared" si="408"/>
        <v>Oct</v>
      </c>
      <c r="U2911" s="8" t="str">
        <f t="shared" si="409"/>
        <v>2014</v>
      </c>
      <c r="V2911" s="8">
        <f t="shared" si="410"/>
        <v>41968.823611111111</v>
      </c>
      <c r="W2911" s="8" t="str">
        <f t="shared" si="411"/>
        <v>Nov</v>
      </c>
      <c r="X2911" s="8" t="str">
        <f t="shared" si="412"/>
        <v>2014</v>
      </c>
      <c r="Y2911" s="7">
        <f t="shared" si="413"/>
        <v>8</v>
      </c>
    </row>
    <row r="2912" spans="1:25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6">
        <f t="shared" si="405"/>
        <v>3.3333333333333335E-3</v>
      </c>
      <c r="P2912" s="10">
        <f t="shared" si="406"/>
        <v>1</v>
      </c>
      <c r="Q2912" t="s">
        <v>8318</v>
      </c>
      <c r="R2912" t="s">
        <v>8319</v>
      </c>
      <c r="S2912" s="8">
        <f t="shared" si="407"/>
        <v>42107.841284722221</v>
      </c>
      <c r="T2912" s="8" t="str">
        <f t="shared" si="408"/>
        <v>Apr</v>
      </c>
      <c r="U2912" s="8" t="str">
        <f t="shared" si="409"/>
        <v>2015</v>
      </c>
      <c r="V2912" s="8">
        <f t="shared" si="410"/>
        <v>42167.841284722221</v>
      </c>
      <c r="W2912" s="8" t="str">
        <f t="shared" si="411"/>
        <v>Jun</v>
      </c>
      <c r="X2912" s="8" t="str">
        <f t="shared" si="412"/>
        <v>2015</v>
      </c>
      <c r="Y2912" s="7">
        <f t="shared" si="413"/>
        <v>29</v>
      </c>
    </row>
    <row r="2913" spans="1:25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6">
        <f t="shared" si="405"/>
        <v>36.5</v>
      </c>
      <c r="P2913" s="10">
        <f t="shared" si="406"/>
        <v>46.928571428571431</v>
      </c>
      <c r="Q2913" t="s">
        <v>8318</v>
      </c>
      <c r="R2913" t="s">
        <v>8319</v>
      </c>
      <c r="S2913" s="8">
        <f t="shared" si="407"/>
        <v>42142.768819444449</v>
      </c>
      <c r="T2913" s="8" t="str">
        <f t="shared" si="408"/>
        <v>May</v>
      </c>
      <c r="U2913" s="8" t="str">
        <f t="shared" si="409"/>
        <v>2015</v>
      </c>
      <c r="V2913" s="8">
        <f t="shared" si="410"/>
        <v>42182.768819444449</v>
      </c>
      <c r="W2913" s="8" t="str">
        <f t="shared" si="411"/>
        <v>Jun</v>
      </c>
      <c r="X2913" s="8" t="str">
        <f t="shared" si="412"/>
        <v>2015</v>
      </c>
      <c r="Y2913" s="7">
        <f t="shared" si="413"/>
        <v>9</v>
      </c>
    </row>
    <row r="2914" spans="1:25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6">
        <f t="shared" si="405"/>
        <v>14.058171745152354</v>
      </c>
      <c r="P2914" s="10">
        <f t="shared" si="406"/>
        <v>78.07692307692308</v>
      </c>
      <c r="Q2914" t="s">
        <v>8318</v>
      </c>
      <c r="R2914" t="s">
        <v>8319</v>
      </c>
      <c r="S2914" s="8">
        <f t="shared" si="407"/>
        <v>42354.131643518514</v>
      </c>
      <c r="T2914" s="8" t="str">
        <f t="shared" si="408"/>
        <v>Dec</v>
      </c>
      <c r="U2914" s="8" t="str">
        <f t="shared" si="409"/>
        <v>2015</v>
      </c>
      <c r="V2914" s="8">
        <f t="shared" si="410"/>
        <v>42384.131643518514</v>
      </c>
      <c r="W2914" s="8" t="str">
        <f t="shared" si="411"/>
        <v>Jan</v>
      </c>
      <c r="X2914" s="8" t="str">
        <f t="shared" si="412"/>
        <v>2016</v>
      </c>
      <c r="Y2914" s="7">
        <f t="shared" si="413"/>
        <v>30</v>
      </c>
    </row>
    <row r="2915" spans="1:25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6">
        <f t="shared" si="405"/>
        <v>0.02</v>
      </c>
      <c r="P2915" s="10">
        <f t="shared" si="406"/>
        <v>1</v>
      </c>
      <c r="Q2915" t="s">
        <v>8318</v>
      </c>
      <c r="R2915" t="s">
        <v>8319</v>
      </c>
      <c r="S2915" s="8">
        <f t="shared" si="407"/>
        <v>41828.922905092593</v>
      </c>
      <c r="T2915" s="8" t="str">
        <f t="shared" si="408"/>
        <v>Jul</v>
      </c>
      <c r="U2915" s="8" t="str">
        <f t="shared" si="409"/>
        <v>2014</v>
      </c>
      <c r="V2915" s="8">
        <f t="shared" si="410"/>
        <v>41888.922905092593</v>
      </c>
      <c r="W2915" s="8" t="str">
        <f t="shared" si="411"/>
        <v>Sep</v>
      </c>
      <c r="X2915" s="8" t="str">
        <f t="shared" si="412"/>
        <v>2014</v>
      </c>
      <c r="Y2915" s="7">
        <f t="shared" si="413"/>
        <v>29</v>
      </c>
    </row>
    <row r="2916" spans="1:25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6">
        <f t="shared" si="405"/>
        <v>4.0000000000000001E-3</v>
      </c>
      <c r="P2916" s="10">
        <f t="shared" si="406"/>
        <v>1</v>
      </c>
      <c r="Q2916" t="s">
        <v>8318</v>
      </c>
      <c r="R2916" t="s">
        <v>8319</v>
      </c>
      <c r="S2916" s="8">
        <f t="shared" si="407"/>
        <v>42017.907337962963</v>
      </c>
      <c r="T2916" s="8" t="str">
        <f t="shared" si="408"/>
        <v>Jan</v>
      </c>
      <c r="U2916" s="8" t="str">
        <f t="shared" si="409"/>
        <v>2015</v>
      </c>
      <c r="V2916" s="8">
        <f t="shared" si="410"/>
        <v>42077.865671296298</v>
      </c>
      <c r="W2916" s="8" t="str">
        <f t="shared" si="411"/>
        <v>Mar</v>
      </c>
      <c r="X2916" s="8" t="str">
        <f t="shared" si="412"/>
        <v>2015</v>
      </c>
      <c r="Y2916" s="7">
        <f t="shared" si="413"/>
        <v>28</v>
      </c>
    </row>
    <row r="2917" spans="1:25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6">
        <f t="shared" si="405"/>
        <v>61.1</v>
      </c>
      <c r="P2917" s="10">
        <f t="shared" si="406"/>
        <v>203.66666666666666</v>
      </c>
      <c r="Q2917" t="s">
        <v>8318</v>
      </c>
      <c r="R2917" t="s">
        <v>8319</v>
      </c>
      <c r="S2917" s="8">
        <f t="shared" si="407"/>
        <v>42415.398032407407</v>
      </c>
      <c r="T2917" s="8" t="str">
        <f t="shared" si="408"/>
        <v>Feb</v>
      </c>
      <c r="U2917" s="8" t="str">
        <f t="shared" si="409"/>
        <v>2016</v>
      </c>
      <c r="V2917" s="8">
        <f t="shared" si="410"/>
        <v>42445.356365740736</v>
      </c>
      <c r="W2917" s="8" t="str">
        <f t="shared" si="411"/>
        <v>Mar</v>
      </c>
      <c r="X2917" s="8" t="str">
        <f t="shared" si="412"/>
        <v>2016</v>
      </c>
      <c r="Y2917" s="7">
        <f t="shared" si="413"/>
        <v>29</v>
      </c>
    </row>
    <row r="2918" spans="1:25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6">
        <f t="shared" si="405"/>
        <v>7.8378378378378386</v>
      </c>
      <c r="P2918" s="10">
        <f t="shared" si="406"/>
        <v>20.714285714285715</v>
      </c>
      <c r="Q2918" t="s">
        <v>8318</v>
      </c>
      <c r="R2918" t="s">
        <v>8319</v>
      </c>
      <c r="S2918" s="8">
        <f t="shared" si="407"/>
        <v>41755.476724537039</v>
      </c>
      <c r="T2918" s="8" t="str">
        <f t="shared" si="408"/>
        <v>Apr</v>
      </c>
      <c r="U2918" s="8" t="str">
        <f t="shared" si="409"/>
        <v>2014</v>
      </c>
      <c r="V2918" s="8">
        <f t="shared" si="410"/>
        <v>41778.476724537039</v>
      </c>
      <c r="W2918" s="8" t="str">
        <f t="shared" si="411"/>
        <v>May</v>
      </c>
      <c r="X2918" s="8" t="str">
        <f t="shared" si="412"/>
        <v>2014</v>
      </c>
      <c r="Y2918" s="7">
        <f t="shared" si="413"/>
        <v>23</v>
      </c>
    </row>
    <row r="2919" spans="1:25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6">
        <f t="shared" si="405"/>
        <v>21.85</v>
      </c>
      <c r="P2919" s="10">
        <f t="shared" si="406"/>
        <v>48.555555555555557</v>
      </c>
      <c r="Q2919" t="s">
        <v>8318</v>
      </c>
      <c r="R2919" t="s">
        <v>8319</v>
      </c>
      <c r="S2919" s="8">
        <f t="shared" si="407"/>
        <v>42245.234340277777</v>
      </c>
      <c r="T2919" s="8" t="str">
        <f t="shared" si="408"/>
        <v>Aug</v>
      </c>
      <c r="U2919" s="8" t="str">
        <f t="shared" si="409"/>
        <v>2015</v>
      </c>
      <c r="V2919" s="8">
        <f t="shared" si="410"/>
        <v>42263.234340277777</v>
      </c>
      <c r="W2919" s="8" t="str">
        <f t="shared" si="411"/>
        <v>Sep</v>
      </c>
      <c r="X2919" s="8" t="str">
        <f t="shared" si="412"/>
        <v>2015</v>
      </c>
      <c r="Y2919" s="7">
        <f t="shared" si="413"/>
        <v>18</v>
      </c>
    </row>
    <row r="2920" spans="1:25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6">
        <f t="shared" si="405"/>
        <v>27.24</v>
      </c>
      <c r="P2920" s="10">
        <f t="shared" si="406"/>
        <v>68.099999999999994</v>
      </c>
      <c r="Q2920" t="s">
        <v>8318</v>
      </c>
      <c r="R2920" t="s">
        <v>8319</v>
      </c>
      <c r="S2920" s="8">
        <f t="shared" si="407"/>
        <v>42278.629710648151</v>
      </c>
      <c r="T2920" s="8" t="str">
        <f t="shared" si="408"/>
        <v>Oct</v>
      </c>
      <c r="U2920" s="8" t="str">
        <f t="shared" si="409"/>
        <v>2015</v>
      </c>
      <c r="V2920" s="8">
        <f t="shared" si="410"/>
        <v>42306.629710648151</v>
      </c>
      <c r="W2920" s="8" t="str">
        <f t="shared" si="411"/>
        <v>Oct</v>
      </c>
      <c r="X2920" s="8" t="str">
        <f t="shared" si="412"/>
        <v>2015</v>
      </c>
      <c r="Y2920" s="7">
        <f t="shared" si="413"/>
        <v>28</v>
      </c>
    </row>
    <row r="2921" spans="1:25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6">
        <f t="shared" si="405"/>
        <v>8.5</v>
      </c>
      <c r="P2921" s="10">
        <f t="shared" si="406"/>
        <v>8.5</v>
      </c>
      <c r="Q2921" t="s">
        <v>8318</v>
      </c>
      <c r="R2921" t="s">
        <v>8319</v>
      </c>
      <c r="S2921" s="8">
        <f t="shared" si="407"/>
        <v>41826.61954861111</v>
      </c>
      <c r="T2921" s="8" t="str">
        <f t="shared" si="408"/>
        <v>Jul</v>
      </c>
      <c r="U2921" s="8" t="str">
        <f t="shared" si="409"/>
        <v>2014</v>
      </c>
      <c r="V2921" s="8">
        <f t="shared" si="410"/>
        <v>41856.61954861111</v>
      </c>
      <c r="W2921" s="8" t="str">
        <f t="shared" si="411"/>
        <v>Aug</v>
      </c>
      <c r="X2921" s="8" t="str">
        <f t="shared" si="412"/>
        <v>2014</v>
      </c>
      <c r="Y2921" s="7">
        <f t="shared" si="413"/>
        <v>30</v>
      </c>
    </row>
    <row r="2922" spans="1:25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6">
        <f t="shared" si="405"/>
        <v>26.840000000000003</v>
      </c>
      <c r="P2922" s="10">
        <f t="shared" si="406"/>
        <v>51.615384615384613</v>
      </c>
      <c r="Q2922" t="s">
        <v>8318</v>
      </c>
      <c r="R2922" t="s">
        <v>8319</v>
      </c>
      <c r="S2922" s="8">
        <f t="shared" si="407"/>
        <v>42058.792476851857</v>
      </c>
      <c r="T2922" s="8" t="str">
        <f t="shared" si="408"/>
        <v>Feb</v>
      </c>
      <c r="U2922" s="8" t="str">
        <f t="shared" si="409"/>
        <v>2015</v>
      </c>
      <c r="V2922" s="8">
        <f t="shared" si="410"/>
        <v>42088.750810185185</v>
      </c>
      <c r="W2922" s="8" t="str">
        <f t="shared" si="411"/>
        <v>Mar</v>
      </c>
      <c r="X2922" s="8" t="str">
        <f t="shared" si="412"/>
        <v>2015</v>
      </c>
      <c r="Y2922" s="7">
        <f t="shared" si="413"/>
        <v>29</v>
      </c>
    </row>
    <row r="2923" spans="1:25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6">
        <f t="shared" si="405"/>
        <v>129</v>
      </c>
      <c r="P2923" s="10">
        <f t="shared" si="406"/>
        <v>43</v>
      </c>
      <c r="Q2923" t="s">
        <v>8318</v>
      </c>
      <c r="R2923" t="s">
        <v>8360</v>
      </c>
      <c r="S2923" s="8">
        <f t="shared" si="407"/>
        <v>41877.886620370373</v>
      </c>
      <c r="T2923" s="8" t="str">
        <f t="shared" si="408"/>
        <v>Aug</v>
      </c>
      <c r="U2923" s="8" t="str">
        <f t="shared" si="409"/>
        <v>2014</v>
      </c>
      <c r="V2923" s="8">
        <f t="shared" si="410"/>
        <v>41907.886620370373</v>
      </c>
      <c r="W2923" s="8" t="str">
        <f t="shared" si="411"/>
        <v>Sep</v>
      </c>
      <c r="X2923" s="8" t="str">
        <f t="shared" si="412"/>
        <v>2014</v>
      </c>
      <c r="Y2923" s="7">
        <f t="shared" si="413"/>
        <v>30</v>
      </c>
    </row>
    <row r="2924" spans="1:25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6">
        <f t="shared" si="405"/>
        <v>100</v>
      </c>
      <c r="P2924" s="10">
        <f t="shared" si="406"/>
        <v>83.333333333333329</v>
      </c>
      <c r="Q2924" t="s">
        <v>8318</v>
      </c>
      <c r="R2924" t="s">
        <v>8360</v>
      </c>
      <c r="S2924" s="8">
        <f t="shared" si="407"/>
        <v>42097.874155092592</v>
      </c>
      <c r="T2924" s="8" t="str">
        <f t="shared" si="408"/>
        <v>Apr</v>
      </c>
      <c r="U2924" s="8" t="str">
        <f t="shared" si="409"/>
        <v>2015</v>
      </c>
      <c r="V2924" s="8">
        <f t="shared" si="410"/>
        <v>42142.874155092592</v>
      </c>
      <c r="W2924" s="8" t="str">
        <f t="shared" si="411"/>
        <v>May</v>
      </c>
      <c r="X2924" s="8" t="str">
        <f t="shared" si="412"/>
        <v>2015</v>
      </c>
      <c r="Y2924" s="7">
        <f t="shared" si="413"/>
        <v>14</v>
      </c>
    </row>
    <row r="2925" spans="1:25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6">
        <f t="shared" si="405"/>
        <v>100</v>
      </c>
      <c r="P2925" s="10">
        <f t="shared" si="406"/>
        <v>30</v>
      </c>
      <c r="Q2925" t="s">
        <v>8318</v>
      </c>
      <c r="R2925" t="s">
        <v>8360</v>
      </c>
      <c r="S2925" s="8">
        <f t="shared" si="407"/>
        <v>42013.15253472222</v>
      </c>
      <c r="T2925" s="8" t="str">
        <f t="shared" si="408"/>
        <v>Jan</v>
      </c>
      <c r="U2925" s="8" t="str">
        <f t="shared" si="409"/>
        <v>2015</v>
      </c>
      <c r="V2925" s="8">
        <f t="shared" si="410"/>
        <v>42028.125</v>
      </c>
      <c r="W2925" s="8" t="str">
        <f t="shared" si="411"/>
        <v>Jan</v>
      </c>
      <c r="X2925" s="8" t="str">
        <f t="shared" si="412"/>
        <v>2015</v>
      </c>
      <c r="Y2925" s="7">
        <f t="shared" si="413"/>
        <v>14</v>
      </c>
    </row>
    <row r="2926" spans="1:25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6">
        <f t="shared" si="405"/>
        <v>103.2</v>
      </c>
      <c r="P2926" s="10">
        <f t="shared" si="406"/>
        <v>175.51020408163265</v>
      </c>
      <c r="Q2926" t="s">
        <v>8318</v>
      </c>
      <c r="R2926" t="s">
        <v>8360</v>
      </c>
      <c r="S2926" s="8">
        <f t="shared" si="407"/>
        <v>42103.556828703702</v>
      </c>
      <c r="T2926" s="8" t="str">
        <f t="shared" si="408"/>
        <v>Apr</v>
      </c>
      <c r="U2926" s="8" t="str">
        <f t="shared" si="409"/>
        <v>2015</v>
      </c>
      <c r="V2926" s="8">
        <f t="shared" si="410"/>
        <v>42133.165972222225</v>
      </c>
      <c r="W2926" s="8" t="str">
        <f t="shared" si="411"/>
        <v>May</v>
      </c>
      <c r="X2926" s="8" t="str">
        <f t="shared" si="412"/>
        <v>2015</v>
      </c>
      <c r="Y2926" s="7">
        <f t="shared" si="413"/>
        <v>29</v>
      </c>
    </row>
    <row r="2927" spans="1:25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6">
        <f t="shared" si="405"/>
        <v>102.44597777777777</v>
      </c>
      <c r="P2927" s="10">
        <f t="shared" si="406"/>
        <v>231.66175879396985</v>
      </c>
      <c r="Q2927" t="s">
        <v>8318</v>
      </c>
      <c r="R2927" t="s">
        <v>8360</v>
      </c>
      <c r="S2927" s="8">
        <f t="shared" si="407"/>
        <v>41863.584120370368</v>
      </c>
      <c r="T2927" s="8" t="str">
        <f t="shared" si="408"/>
        <v>Aug</v>
      </c>
      <c r="U2927" s="8" t="str">
        <f t="shared" si="409"/>
        <v>2014</v>
      </c>
      <c r="V2927" s="8">
        <f t="shared" si="410"/>
        <v>41893.584120370368</v>
      </c>
      <c r="W2927" s="8" t="str">
        <f t="shared" si="411"/>
        <v>Sep</v>
      </c>
      <c r="X2927" s="8" t="str">
        <f t="shared" si="412"/>
        <v>2014</v>
      </c>
      <c r="Y2927" s="7">
        <f t="shared" si="413"/>
        <v>30</v>
      </c>
    </row>
    <row r="2928" spans="1:25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6">
        <f t="shared" si="405"/>
        <v>125</v>
      </c>
      <c r="P2928" s="10">
        <f t="shared" si="406"/>
        <v>75</v>
      </c>
      <c r="Q2928" t="s">
        <v>8318</v>
      </c>
      <c r="R2928" t="s">
        <v>8360</v>
      </c>
      <c r="S2928" s="8">
        <f t="shared" si="407"/>
        <v>42044.765960648147</v>
      </c>
      <c r="T2928" s="8" t="str">
        <f t="shared" si="408"/>
        <v>Feb</v>
      </c>
      <c r="U2928" s="8" t="str">
        <f t="shared" si="409"/>
        <v>2015</v>
      </c>
      <c r="V2928" s="8">
        <f t="shared" si="410"/>
        <v>42058.765960648147</v>
      </c>
      <c r="W2928" s="8" t="str">
        <f t="shared" si="411"/>
        <v>Feb</v>
      </c>
      <c r="X2928" s="8" t="str">
        <f t="shared" si="412"/>
        <v>2015</v>
      </c>
      <c r="Y2928" s="7">
        <f t="shared" si="413"/>
        <v>14</v>
      </c>
    </row>
    <row r="2929" spans="1:25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6">
        <f t="shared" si="405"/>
        <v>130.83333333333334</v>
      </c>
      <c r="P2929" s="10">
        <f t="shared" si="406"/>
        <v>112.14285714285714</v>
      </c>
      <c r="Q2929" t="s">
        <v>8318</v>
      </c>
      <c r="R2929" t="s">
        <v>8360</v>
      </c>
      <c r="S2929" s="8">
        <f t="shared" si="407"/>
        <v>41806.669317129628</v>
      </c>
      <c r="T2929" s="8" t="str">
        <f t="shared" si="408"/>
        <v>Jun</v>
      </c>
      <c r="U2929" s="8" t="str">
        <f t="shared" si="409"/>
        <v>2014</v>
      </c>
      <c r="V2929" s="8">
        <f t="shared" si="410"/>
        <v>41835.208333333336</v>
      </c>
      <c r="W2929" s="8" t="str">
        <f t="shared" si="411"/>
        <v>Jul</v>
      </c>
      <c r="X2929" s="8" t="str">
        <f t="shared" si="412"/>
        <v>2014</v>
      </c>
      <c r="Y2929" s="7">
        <f t="shared" si="413"/>
        <v>28</v>
      </c>
    </row>
    <row r="2930" spans="1:25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6">
        <f t="shared" si="405"/>
        <v>100</v>
      </c>
      <c r="P2930" s="10">
        <f t="shared" si="406"/>
        <v>41.666666666666664</v>
      </c>
      <c r="Q2930" t="s">
        <v>8318</v>
      </c>
      <c r="R2930" t="s">
        <v>8360</v>
      </c>
      <c r="S2930" s="8">
        <f t="shared" si="407"/>
        <v>42403.998217592598</v>
      </c>
      <c r="T2930" s="8" t="str">
        <f t="shared" si="408"/>
        <v>Feb</v>
      </c>
      <c r="U2930" s="8" t="str">
        <f t="shared" si="409"/>
        <v>2016</v>
      </c>
      <c r="V2930" s="8">
        <f t="shared" si="410"/>
        <v>42433.998217592598</v>
      </c>
      <c r="W2930" s="8" t="str">
        <f t="shared" si="411"/>
        <v>Mar</v>
      </c>
      <c r="X2930" s="8" t="str">
        <f t="shared" si="412"/>
        <v>2016</v>
      </c>
      <c r="Y2930" s="7">
        <f t="shared" si="413"/>
        <v>30</v>
      </c>
    </row>
    <row r="2931" spans="1:25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6">
        <f t="shared" si="405"/>
        <v>102.06937499999999</v>
      </c>
      <c r="P2931" s="10">
        <f t="shared" si="406"/>
        <v>255.17343750000001</v>
      </c>
      <c r="Q2931" t="s">
        <v>8318</v>
      </c>
      <c r="R2931" t="s">
        <v>8360</v>
      </c>
      <c r="S2931" s="8">
        <f t="shared" si="407"/>
        <v>41754.564328703702</v>
      </c>
      <c r="T2931" s="8" t="str">
        <f t="shared" si="408"/>
        <v>Apr</v>
      </c>
      <c r="U2931" s="8" t="str">
        <f t="shared" si="409"/>
        <v>2014</v>
      </c>
      <c r="V2931" s="8">
        <f t="shared" si="410"/>
        <v>41784.564328703702</v>
      </c>
      <c r="W2931" s="8" t="str">
        <f t="shared" si="411"/>
        <v>May</v>
      </c>
      <c r="X2931" s="8" t="str">
        <f t="shared" si="412"/>
        <v>2014</v>
      </c>
      <c r="Y2931" s="7">
        <f t="shared" si="413"/>
        <v>30</v>
      </c>
    </row>
    <row r="2932" spans="1:25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6">
        <f t="shared" si="405"/>
        <v>100.92000000000002</v>
      </c>
      <c r="P2932" s="10">
        <f t="shared" si="406"/>
        <v>162.7741935483871</v>
      </c>
      <c r="Q2932" t="s">
        <v>8318</v>
      </c>
      <c r="R2932" t="s">
        <v>8360</v>
      </c>
      <c r="S2932" s="8">
        <f t="shared" si="407"/>
        <v>42101.584074074075</v>
      </c>
      <c r="T2932" s="8" t="str">
        <f t="shared" si="408"/>
        <v>Apr</v>
      </c>
      <c r="U2932" s="8" t="str">
        <f t="shared" si="409"/>
        <v>2015</v>
      </c>
      <c r="V2932" s="8">
        <f t="shared" si="410"/>
        <v>42131.584074074075</v>
      </c>
      <c r="W2932" s="8" t="str">
        <f t="shared" si="411"/>
        <v>May</v>
      </c>
      <c r="X2932" s="8" t="str">
        <f t="shared" si="412"/>
        <v>2015</v>
      </c>
      <c r="Y2932" s="7">
        <f t="shared" si="413"/>
        <v>30</v>
      </c>
    </row>
    <row r="2933" spans="1:25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6">
        <f t="shared" si="405"/>
        <v>106</v>
      </c>
      <c r="P2933" s="10">
        <f t="shared" si="406"/>
        <v>88.333333333333329</v>
      </c>
      <c r="Q2933" t="s">
        <v>8318</v>
      </c>
      <c r="R2933" t="s">
        <v>8360</v>
      </c>
      <c r="S2933" s="8">
        <f t="shared" si="407"/>
        <v>41872.291238425925</v>
      </c>
      <c r="T2933" s="8" t="str">
        <f t="shared" si="408"/>
        <v>Aug</v>
      </c>
      <c r="U2933" s="8" t="str">
        <f t="shared" si="409"/>
        <v>2014</v>
      </c>
      <c r="V2933" s="8">
        <f t="shared" si="410"/>
        <v>41897.255555555559</v>
      </c>
      <c r="W2933" s="8" t="str">
        <f t="shared" si="411"/>
        <v>Sep</v>
      </c>
      <c r="X2933" s="8" t="str">
        <f t="shared" si="412"/>
        <v>2014</v>
      </c>
      <c r="Y2933" s="7">
        <f t="shared" si="413"/>
        <v>24</v>
      </c>
    </row>
    <row r="2934" spans="1:25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6">
        <f t="shared" si="405"/>
        <v>105.0967741935484</v>
      </c>
      <c r="P2934" s="10">
        <f t="shared" si="406"/>
        <v>85.736842105263165</v>
      </c>
      <c r="Q2934" t="s">
        <v>8318</v>
      </c>
      <c r="R2934" t="s">
        <v>8360</v>
      </c>
      <c r="S2934" s="8">
        <f t="shared" si="407"/>
        <v>42025.164780092593</v>
      </c>
      <c r="T2934" s="8" t="str">
        <f t="shared" si="408"/>
        <v>Jan</v>
      </c>
      <c r="U2934" s="8" t="str">
        <f t="shared" si="409"/>
        <v>2015</v>
      </c>
      <c r="V2934" s="8">
        <f t="shared" si="410"/>
        <v>42056.458333333328</v>
      </c>
      <c r="W2934" s="8" t="str">
        <f t="shared" si="411"/>
        <v>Feb</v>
      </c>
      <c r="X2934" s="8" t="str">
        <f t="shared" si="412"/>
        <v>2015</v>
      </c>
      <c r="Y2934" s="7">
        <f t="shared" si="413"/>
        <v>31</v>
      </c>
    </row>
    <row r="2935" spans="1:25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6">
        <f t="shared" si="405"/>
        <v>102.76</v>
      </c>
      <c r="P2935" s="10">
        <f t="shared" si="406"/>
        <v>47.574074074074076</v>
      </c>
      <c r="Q2935" t="s">
        <v>8318</v>
      </c>
      <c r="R2935" t="s">
        <v>8360</v>
      </c>
      <c r="S2935" s="8">
        <f t="shared" si="407"/>
        <v>42495.956631944442</v>
      </c>
      <c r="T2935" s="8" t="str">
        <f t="shared" si="408"/>
        <v>May</v>
      </c>
      <c r="U2935" s="8" t="str">
        <f t="shared" si="409"/>
        <v>2016</v>
      </c>
      <c r="V2935" s="8">
        <f t="shared" si="410"/>
        <v>42525.956631944442</v>
      </c>
      <c r="W2935" s="8" t="str">
        <f t="shared" si="411"/>
        <v>Jun</v>
      </c>
      <c r="X2935" s="8" t="str">
        <f t="shared" si="412"/>
        <v>2016</v>
      </c>
      <c r="Y2935" s="7">
        <f t="shared" si="413"/>
        <v>30</v>
      </c>
    </row>
    <row r="2936" spans="1:25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6">
        <f t="shared" si="405"/>
        <v>108</v>
      </c>
      <c r="P2936" s="10">
        <f t="shared" si="406"/>
        <v>72.972972972972968</v>
      </c>
      <c r="Q2936" t="s">
        <v>8318</v>
      </c>
      <c r="R2936" t="s">
        <v>8360</v>
      </c>
      <c r="S2936" s="8">
        <f t="shared" si="407"/>
        <v>41775.636157407411</v>
      </c>
      <c r="T2936" s="8" t="str">
        <f t="shared" si="408"/>
        <v>May</v>
      </c>
      <c r="U2936" s="8" t="str">
        <f t="shared" si="409"/>
        <v>2014</v>
      </c>
      <c r="V2936" s="8">
        <f t="shared" si="410"/>
        <v>41805.636157407411</v>
      </c>
      <c r="W2936" s="8" t="str">
        <f t="shared" si="411"/>
        <v>Jun</v>
      </c>
      <c r="X2936" s="8" t="str">
        <f t="shared" si="412"/>
        <v>2014</v>
      </c>
      <c r="Y2936" s="7">
        <f t="shared" si="413"/>
        <v>30</v>
      </c>
    </row>
    <row r="2937" spans="1:25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6">
        <f t="shared" si="405"/>
        <v>100.88571428571429</v>
      </c>
      <c r="P2937" s="10">
        <f t="shared" si="406"/>
        <v>90.538461538461533</v>
      </c>
      <c r="Q2937" t="s">
        <v>8318</v>
      </c>
      <c r="R2937" t="s">
        <v>8360</v>
      </c>
      <c r="S2937" s="8">
        <f t="shared" si="407"/>
        <v>42553.583425925928</v>
      </c>
      <c r="T2937" s="8" t="str">
        <f t="shared" si="408"/>
        <v>Jul</v>
      </c>
      <c r="U2937" s="8" t="str">
        <f t="shared" si="409"/>
        <v>2016</v>
      </c>
      <c r="V2937" s="8">
        <f t="shared" si="410"/>
        <v>42611.708333333328</v>
      </c>
      <c r="W2937" s="8" t="str">
        <f t="shared" si="411"/>
        <v>Aug</v>
      </c>
      <c r="X2937" s="8" t="str">
        <f t="shared" si="412"/>
        <v>2016</v>
      </c>
      <c r="Y2937" s="7">
        <f t="shared" si="413"/>
        <v>27</v>
      </c>
    </row>
    <row r="2938" spans="1:25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6">
        <f t="shared" si="405"/>
        <v>128</v>
      </c>
      <c r="P2938" s="10">
        <f t="shared" si="406"/>
        <v>37.647058823529413</v>
      </c>
      <c r="Q2938" t="s">
        <v>8318</v>
      </c>
      <c r="R2938" t="s">
        <v>8360</v>
      </c>
      <c r="S2938" s="8">
        <f t="shared" si="407"/>
        <v>41912.650729166664</v>
      </c>
      <c r="T2938" s="8" t="str">
        <f t="shared" si="408"/>
        <v>Sep</v>
      </c>
      <c r="U2938" s="8" t="str">
        <f t="shared" si="409"/>
        <v>2014</v>
      </c>
      <c r="V2938" s="8">
        <f t="shared" si="410"/>
        <v>41925.207638888889</v>
      </c>
      <c r="W2938" s="8" t="str">
        <f t="shared" si="411"/>
        <v>Oct</v>
      </c>
      <c r="X2938" s="8" t="str">
        <f t="shared" si="412"/>
        <v>2014</v>
      </c>
      <c r="Y2938" s="7">
        <f t="shared" si="413"/>
        <v>12</v>
      </c>
    </row>
    <row r="2939" spans="1:25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6">
        <f t="shared" si="405"/>
        <v>133.33333333333331</v>
      </c>
      <c r="P2939" s="10">
        <f t="shared" si="406"/>
        <v>36.363636363636367</v>
      </c>
      <c r="Q2939" t="s">
        <v>8318</v>
      </c>
      <c r="R2939" t="s">
        <v>8360</v>
      </c>
      <c r="S2939" s="8">
        <f t="shared" si="407"/>
        <v>41803.457326388889</v>
      </c>
      <c r="T2939" s="8" t="str">
        <f t="shared" si="408"/>
        <v>Jun</v>
      </c>
      <c r="U2939" s="8" t="str">
        <f t="shared" si="409"/>
        <v>2014</v>
      </c>
      <c r="V2939" s="8">
        <f t="shared" si="410"/>
        <v>41833.457326388889</v>
      </c>
      <c r="W2939" s="8" t="str">
        <f t="shared" si="411"/>
        <v>Jul</v>
      </c>
      <c r="X2939" s="8" t="str">
        <f t="shared" si="412"/>
        <v>2014</v>
      </c>
      <c r="Y2939" s="7">
        <f t="shared" si="413"/>
        <v>30</v>
      </c>
    </row>
    <row r="2940" spans="1:25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6">
        <f t="shared" si="405"/>
        <v>101.375</v>
      </c>
      <c r="P2940" s="10">
        <f t="shared" si="406"/>
        <v>126.71875</v>
      </c>
      <c r="Q2940" t="s">
        <v>8318</v>
      </c>
      <c r="R2940" t="s">
        <v>8360</v>
      </c>
      <c r="S2940" s="8">
        <f t="shared" si="407"/>
        <v>42004.703865740739</v>
      </c>
      <c r="T2940" s="8" t="str">
        <f t="shared" si="408"/>
        <v>Dec</v>
      </c>
      <c r="U2940" s="8" t="str">
        <f t="shared" si="409"/>
        <v>2014</v>
      </c>
      <c r="V2940" s="8">
        <f t="shared" si="410"/>
        <v>42034.703865740739</v>
      </c>
      <c r="W2940" s="8" t="str">
        <f t="shared" si="411"/>
        <v>Jan</v>
      </c>
      <c r="X2940" s="8" t="str">
        <f t="shared" si="412"/>
        <v>2015</v>
      </c>
      <c r="Y2940" s="7">
        <f t="shared" si="413"/>
        <v>30</v>
      </c>
    </row>
    <row r="2941" spans="1:25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6">
        <f t="shared" si="405"/>
        <v>102.875</v>
      </c>
      <c r="P2941" s="10">
        <f t="shared" si="406"/>
        <v>329.2</v>
      </c>
      <c r="Q2941" t="s">
        <v>8318</v>
      </c>
      <c r="R2941" t="s">
        <v>8360</v>
      </c>
      <c r="S2941" s="8">
        <f t="shared" si="407"/>
        <v>41845.809166666666</v>
      </c>
      <c r="T2941" s="8" t="str">
        <f t="shared" si="408"/>
        <v>Jul</v>
      </c>
      <c r="U2941" s="8" t="str">
        <f t="shared" si="409"/>
        <v>2014</v>
      </c>
      <c r="V2941" s="8">
        <f t="shared" si="410"/>
        <v>41879.041666666664</v>
      </c>
      <c r="W2941" s="8" t="str">
        <f t="shared" si="411"/>
        <v>Aug</v>
      </c>
      <c r="X2941" s="8" t="str">
        <f t="shared" si="412"/>
        <v>2014</v>
      </c>
      <c r="Y2941" s="7">
        <f t="shared" si="413"/>
        <v>2</v>
      </c>
    </row>
    <row r="2942" spans="1:25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6">
        <f t="shared" si="405"/>
        <v>107.24000000000001</v>
      </c>
      <c r="P2942" s="10">
        <f t="shared" si="406"/>
        <v>81.242424242424249</v>
      </c>
      <c r="Q2942" t="s">
        <v>8318</v>
      </c>
      <c r="R2942" t="s">
        <v>8360</v>
      </c>
      <c r="S2942" s="8">
        <f t="shared" si="407"/>
        <v>41982.773356481484</v>
      </c>
      <c r="T2942" s="8" t="str">
        <f t="shared" si="408"/>
        <v>Dec</v>
      </c>
      <c r="U2942" s="8" t="str">
        <f t="shared" si="409"/>
        <v>2014</v>
      </c>
      <c r="V2942" s="8">
        <f t="shared" si="410"/>
        <v>42022.773356481484</v>
      </c>
      <c r="W2942" s="8" t="str">
        <f t="shared" si="411"/>
        <v>Jan</v>
      </c>
      <c r="X2942" s="8" t="str">
        <f t="shared" si="412"/>
        <v>2015</v>
      </c>
      <c r="Y2942" s="7">
        <f t="shared" si="413"/>
        <v>9</v>
      </c>
    </row>
    <row r="2943" spans="1:25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6">
        <f t="shared" si="405"/>
        <v>4.0000000000000001E-3</v>
      </c>
      <c r="P2943" s="10">
        <f t="shared" si="406"/>
        <v>1</v>
      </c>
      <c r="Q2943" t="s">
        <v>8318</v>
      </c>
      <c r="R2943" t="s">
        <v>8358</v>
      </c>
      <c r="S2943" s="8">
        <f t="shared" si="407"/>
        <v>42034.960127314815</v>
      </c>
      <c r="T2943" s="8" t="str">
        <f t="shared" si="408"/>
        <v>Jan</v>
      </c>
      <c r="U2943" s="8" t="str">
        <f t="shared" si="409"/>
        <v>2015</v>
      </c>
      <c r="V2943" s="8">
        <f t="shared" si="410"/>
        <v>42064.960127314815</v>
      </c>
      <c r="W2943" s="8" t="str">
        <f t="shared" si="411"/>
        <v>Mar</v>
      </c>
      <c r="X2943" s="8" t="str">
        <f t="shared" si="412"/>
        <v>2015</v>
      </c>
      <c r="Y2943" s="7">
        <f t="shared" si="413"/>
        <v>30</v>
      </c>
    </row>
    <row r="2944" spans="1:25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6">
        <f t="shared" si="405"/>
        <v>20.424999999999997</v>
      </c>
      <c r="P2944" s="10">
        <f t="shared" si="406"/>
        <v>202.22772277227722</v>
      </c>
      <c r="Q2944" t="s">
        <v>8318</v>
      </c>
      <c r="R2944" t="s">
        <v>8358</v>
      </c>
      <c r="S2944" s="8">
        <f t="shared" si="407"/>
        <v>42334.803923611107</v>
      </c>
      <c r="T2944" s="8" t="str">
        <f t="shared" si="408"/>
        <v>Nov</v>
      </c>
      <c r="U2944" s="8" t="str">
        <f t="shared" si="409"/>
        <v>2015</v>
      </c>
      <c r="V2944" s="8">
        <f t="shared" si="410"/>
        <v>42354.845833333333</v>
      </c>
      <c r="W2944" s="8" t="str">
        <f t="shared" si="411"/>
        <v>Dec</v>
      </c>
      <c r="X2944" s="8" t="str">
        <f t="shared" si="412"/>
        <v>2015</v>
      </c>
      <c r="Y2944" s="7">
        <f t="shared" si="413"/>
        <v>20</v>
      </c>
    </row>
    <row r="2945" spans="1:25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6">
        <f t="shared" si="405"/>
        <v>0</v>
      </c>
      <c r="P2945" s="10">
        <f t="shared" si="406"/>
        <v>0</v>
      </c>
      <c r="Q2945" t="s">
        <v>8318</v>
      </c>
      <c r="R2945" t="s">
        <v>8358</v>
      </c>
      <c r="S2945" s="8">
        <f t="shared" si="407"/>
        <v>42077.129398148143</v>
      </c>
      <c r="T2945" s="8" t="str">
        <f t="shared" si="408"/>
        <v>Mar</v>
      </c>
      <c r="U2945" s="8" t="str">
        <f t="shared" si="409"/>
        <v>2015</v>
      </c>
      <c r="V2945" s="8">
        <f t="shared" si="410"/>
        <v>42107.129398148143</v>
      </c>
      <c r="W2945" s="8" t="str">
        <f t="shared" si="411"/>
        <v>Apr</v>
      </c>
      <c r="X2945" s="8" t="str">
        <f t="shared" si="412"/>
        <v>2015</v>
      </c>
      <c r="Y2945" s="7">
        <f t="shared" si="413"/>
        <v>30</v>
      </c>
    </row>
    <row r="2946" spans="1:25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6">
        <f t="shared" si="405"/>
        <v>1</v>
      </c>
      <c r="P2946" s="10">
        <f t="shared" si="406"/>
        <v>100</v>
      </c>
      <c r="Q2946" t="s">
        <v>8318</v>
      </c>
      <c r="R2946" t="s">
        <v>8358</v>
      </c>
      <c r="S2946" s="8">
        <f t="shared" si="407"/>
        <v>42132.9143287037</v>
      </c>
      <c r="T2946" s="8" t="str">
        <f t="shared" si="408"/>
        <v>May</v>
      </c>
      <c r="U2946" s="8" t="str">
        <f t="shared" si="409"/>
        <v>2015</v>
      </c>
      <c r="V2946" s="8">
        <f t="shared" si="410"/>
        <v>42162.9143287037</v>
      </c>
      <c r="W2946" s="8" t="str">
        <f t="shared" si="411"/>
        <v>Jun</v>
      </c>
      <c r="X2946" s="8" t="str">
        <f t="shared" si="412"/>
        <v>2015</v>
      </c>
      <c r="Y2946" s="7">
        <f t="shared" si="413"/>
        <v>30</v>
      </c>
    </row>
    <row r="2947" spans="1:25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6">
        <f t="shared" ref="O2947:O3010" si="414">E2947/D2947*100</f>
        <v>0</v>
      </c>
      <c r="P2947" s="10">
        <f t="shared" ref="P2947:P3010" si="415">IFERROR(E2947/L2947,0)</f>
        <v>0</v>
      </c>
      <c r="Q2947" t="s">
        <v>8318</v>
      </c>
      <c r="R2947" t="s">
        <v>8358</v>
      </c>
      <c r="S2947" s="8">
        <f t="shared" ref="S2947:S3010" si="416">(((J2947/60)/60)/24)+DATE(1970,1,1)</f>
        <v>42118.139583333337</v>
      </c>
      <c r="T2947" s="8" t="str">
        <f t="shared" ref="T2947:T3010" si="417">TEXT(S2947,"MMM")</f>
        <v>Apr</v>
      </c>
      <c r="U2947" s="8" t="str">
        <f t="shared" ref="U2947:U3010" si="418">TEXT(S2947,"YYYY")</f>
        <v>2015</v>
      </c>
      <c r="V2947" s="8">
        <f t="shared" ref="V2947:V3010" si="419">(((I2947/60)/60)/24)+DATE(1970,1,1)</f>
        <v>42148.139583333337</v>
      </c>
      <c r="W2947" s="8" t="str">
        <f t="shared" ref="W2947:W3010" si="420">TEXT(V2947,"MMM")</f>
        <v>May</v>
      </c>
      <c r="X2947" s="8" t="str">
        <f t="shared" ref="X2947:X3010" si="421">TEXT(V2947,"YYYY")</f>
        <v>2015</v>
      </c>
      <c r="Y2947" s="7">
        <f t="shared" ref="Y2947:Y3010" si="422">DAY(V2947-S2947)</f>
        <v>30</v>
      </c>
    </row>
    <row r="2948" spans="1:25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6">
        <f t="shared" si="414"/>
        <v>0.1</v>
      </c>
      <c r="P2948" s="10">
        <f t="shared" si="415"/>
        <v>1</v>
      </c>
      <c r="Q2948" t="s">
        <v>8318</v>
      </c>
      <c r="R2948" t="s">
        <v>8358</v>
      </c>
      <c r="S2948" s="8">
        <f t="shared" si="416"/>
        <v>42567.531157407408</v>
      </c>
      <c r="T2948" s="8" t="str">
        <f t="shared" si="417"/>
        <v>Jul</v>
      </c>
      <c r="U2948" s="8" t="str">
        <f t="shared" si="418"/>
        <v>2016</v>
      </c>
      <c r="V2948" s="8">
        <f t="shared" si="419"/>
        <v>42597.531157407408</v>
      </c>
      <c r="W2948" s="8" t="str">
        <f t="shared" si="420"/>
        <v>Aug</v>
      </c>
      <c r="X2948" s="8" t="str">
        <f t="shared" si="421"/>
        <v>2016</v>
      </c>
      <c r="Y2948" s="7">
        <f t="shared" si="422"/>
        <v>30</v>
      </c>
    </row>
    <row r="2949" spans="1:25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6">
        <f t="shared" si="414"/>
        <v>4.2880000000000003</v>
      </c>
      <c r="P2949" s="10">
        <f t="shared" si="415"/>
        <v>82.461538461538467</v>
      </c>
      <c r="Q2949" t="s">
        <v>8318</v>
      </c>
      <c r="R2949" t="s">
        <v>8358</v>
      </c>
      <c r="S2949" s="8">
        <f t="shared" si="416"/>
        <v>42649.562118055561</v>
      </c>
      <c r="T2949" s="8" t="str">
        <f t="shared" si="417"/>
        <v>Oct</v>
      </c>
      <c r="U2949" s="8" t="str">
        <f t="shared" si="418"/>
        <v>2016</v>
      </c>
      <c r="V2949" s="8">
        <f t="shared" si="419"/>
        <v>42698.715972222228</v>
      </c>
      <c r="W2949" s="8" t="str">
        <f t="shared" si="420"/>
        <v>Nov</v>
      </c>
      <c r="X2949" s="8" t="str">
        <f t="shared" si="421"/>
        <v>2016</v>
      </c>
      <c r="Y2949" s="7">
        <f t="shared" si="422"/>
        <v>18</v>
      </c>
    </row>
    <row r="2950" spans="1:25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6">
        <f t="shared" si="414"/>
        <v>4.8000000000000004E-3</v>
      </c>
      <c r="P2950" s="10">
        <f t="shared" si="415"/>
        <v>2.6666666666666665</v>
      </c>
      <c r="Q2950" t="s">
        <v>8318</v>
      </c>
      <c r="R2950" t="s">
        <v>8358</v>
      </c>
      <c r="S2950" s="8">
        <f t="shared" si="416"/>
        <v>42097.649224537032</v>
      </c>
      <c r="T2950" s="8" t="str">
        <f t="shared" si="417"/>
        <v>Apr</v>
      </c>
      <c r="U2950" s="8" t="str">
        <f t="shared" si="418"/>
        <v>2015</v>
      </c>
      <c r="V2950" s="8">
        <f t="shared" si="419"/>
        <v>42157.649224537032</v>
      </c>
      <c r="W2950" s="8" t="str">
        <f t="shared" si="420"/>
        <v>Jun</v>
      </c>
      <c r="X2950" s="8" t="str">
        <f t="shared" si="421"/>
        <v>2015</v>
      </c>
      <c r="Y2950" s="7">
        <f t="shared" si="422"/>
        <v>29</v>
      </c>
    </row>
    <row r="2951" spans="1:25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6">
        <f t="shared" si="414"/>
        <v>2.5</v>
      </c>
      <c r="P2951" s="10">
        <f t="shared" si="415"/>
        <v>12.5</v>
      </c>
      <c r="Q2951" t="s">
        <v>8318</v>
      </c>
      <c r="R2951" t="s">
        <v>8358</v>
      </c>
      <c r="S2951" s="8">
        <f t="shared" si="416"/>
        <v>42297.823113425926</v>
      </c>
      <c r="T2951" s="8" t="str">
        <f t="shared" si="417"/>
        <v>Oct</v>
      </c>
      <c r="U2951" s="8" t="str">
        <f t="shared" si="418"/>
        <v>2015</v>
      </c>
      <c r="V2951" s="8">
        <f t="shared" si="419"/>
        <v>42327.864780092597</v>
      </c>
      <c r="W2951" s="8" t="str">
        <f t="shared" si="420"/>
        <v>Nov</v>
      </c>
      <c r="X2951" s="8" t="str">
        <f t="shared" si="421"/>
        <v>2015</v>
      </c>
      <c r="Y2951" s="7">
        <f t="shared" si="422"/>
        <v>30</v>
      </c>
    </row>
    <row r="2952" spans="1:25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6">
        <f t="shared" si="414"/>
        <v>0</v>
      </c>
      <c r="P2952" s="10">
        <f t="shared" si="415"/>
        <v>0</v>
      </c>
      <c r="Q2952" t="s">
        <v>8318</v>
      </c>
      <c r="R2952" t="s">
        <v>8358</v>
      </c>
      <c r="S2952" s="8">
        <f t="shared" si="416"/>
        <v>42362.36518518519</v>
      </c>
      <c r="T2952" s="8" t="str">
        <f t="shared" si="417"/>
        <v>Dec</v>
      </c>
      <c r="U2952" s="8" t="str">
        <f t="shared" si="418"/>
        <v>2015</v>
      </c>
      <c r="V2952" s="8">
        <f t="shared" si="419"/>
        <v>42392.36518518519</v>
      </c>
      <c r="W2952" s="8" t="str">
        <f t="shared" si="420"/>
        <v>Jan</v>
      </c>
      <c r="X2952" s="8" t="str">
        <f t="shared" si="421"/>
        <v>2016</v>
      </c>
      <c r="Y2952" s="7">
        <f t="shared" si="422"/>
        <v>30</v>
      </c>
    </row>
    <row r="2953" spans="1:25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6">
        <f t="shared" si="414"/>
        <v>2.1919999999999997</v>
      </c>
      <c r="P2953" s="10">
        <f t="shared" si="415"/>
        <v>18.896551724137932</v>
      </c>
      <c r="Q2953" t="s">
        <v>8318</v>
      </c>
      <c r="R2953" t="s">
        <v>8358</v>
      </c>
      <c r="S2953" s="8">
        <f t="shared" si="416"/>
        <v>41872.802928240737</v>
      </c>
      <c r="T2953" s="8" t="str">
        <f t="shared" si="417"/>
        <v>Aug</v>
      </c>
      <c r="U2953" s="8" t="str">
        <f t="shared" si="418"/>
        <v>2014</v>
      </c>
      <c r="V2953" s="8">
        <f t="shared" si="419"/>
        <v>41917.802928240737</v>
      </c>
      <c r="W2953" s="8" t="str">
        <f t="shared" si="420"/>
        <v>Oct</v>
      </c>
      <c r="X2953" s="8" t="str">
        <f t="shared" si="421"/>
        <v>2014</v>
      </c>
      <c r="Y2953" s="7">
        <f t="shared" si="422"/>
        <v>14</v>
      </c>
    </row>
    <row r="2954" spans="1:25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6">
        <f t="shared" si="414"/>
        <v>8.0250000000000004</v>
      </c>
      <c r="P2954" s="10">
        <f t="shared" si="415"/>
        <v>200.625</v>
      </c>
      <c r="Q2954" t="s">
        <v>8318</v>
      </c>
      <c r="R2954" t="s">
        <v>8358</v>
      </c>
      <c r="S2954" s="8">
        <f t="shared" si="416"/>
        <v>42628.690266203703</v>
      </c>
      <c r="T2954" s="8" t="str">
        <f t="shared" si="417"/>
        <v>Sep</v>
      </c>
      <c r="U2954" s="8" t="str">
        <f t="shared" si="418"/>
        <v>2016</v>
      </c>
      <c r="V2954" s="8">
        <f t="shared" si="419"/>
        <v>42660.166666666672</v>
      </c>
      <c r="W2954" s="8" t="str">
        <f t="shared" si="420"/>
        <v>Oct</v>
      </c>
      <c r="X2954" s="8" t="str">
        <f t="shared" si="421"/>
        <v>2016</v>
      </c>
      <c r="Y2954" s="7">
        <f t="shared" si="422"/>
        <v>31</v>
      </c>
    </row>
    <row r="2955" spans="1:25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6">
        <f t="shared" si="414"/>
        <v>0.15125</v>
      </c>
      <c r="P2955" s="10">
        <f t="shared" si="415"/>
        <v>201.66666666666666</v>
      </c>
      <c r="Q2955" t="s">
        <v>8318</v>
      </c>
      <c r="R2955" t="s">
        <v>8358</v>
      </c>
      <c r="S2955" s="8">
        <f t="shared" si="416"/>
        <v>42255.791909722218</v>
      </c>
      <c r="T2955" s="8" t="str">
        <f t="shared" si="417"/>
        <v>Sep</v>
      </c>
      <c r="U2955" s="8" t="str">
        <f t="shared" si="418"/>
        <v>2015</v>
      </c>
      <c r="V2955" s="8">
        <f t="shared" si="419"/>
        <v>42285.791909722218</v>
      </c>
      <c r="W2955" s="8" t="str">
        <f t="shared" si="420"/>
        <v>Oct</v>
      </c>
      <c r="X2955" s="8" t="str">
        <f t="shared" si="421"/>
        <v>2015</v>
      </c>
      <c r="Y2955" s="7">
        <f t="shared" si="422"/>
        <v>30</v>
      </c>
    </row>
    <row r="2956" spans="1:25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6">
        <f t="shared" si="414"/>
        <v>0</v>
      </c>
      <c r="P2956" s="10">
        <f t="shared" si="415"/>
        <v>0</v>
      </c>
      <c r="Q2956" t="s">
        <v>8318</v>
      </c>
      <c r="R2956" t="s">
        <v>8358</v>
      </c>
      <c r="S2956" s="8">
        <f t="shared" si="416"/>
        <v>42790.583368055552</v>
      </c>
      <c r="T2956" s="8" t="str">
        <f t="shared" si="417"/>
        <v>Feb</v>
      </c>
      <c r="U2956" s="8" t="str">
        <f t="shared" si="418"/>
        <v>2017</v>
      </c>
      <c r="V2956" s="8">
        <f t="shared" si="419"/>
        <v>42810.541701388895</v>
      </c>
      <c r="W2956" s="8" t="str">
        <f t="shared" si="420"/>
        <v>Mar</v>
      </c>
      <c r="X2956" s="8" t="str">
        <f t="shared" si="421"/>
        <v>2017</v>
      </c>
      <c r="Y2956" s="7">
        <f t="shared" si="422"/>
        <v>19</v>
      </c>
    </row>
    <row r="2957" spans="1:25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6">
        <f t="shared" si="414"/>
        <v>59.583333333333336</v>
      </c>
      <c r="P2957" s="10">
        <f t="shared" si="415"/>
        <v>65</v>
      </c>
      <c r="Q2957" t="s">
        <v>8318</v>
      </c>
      <c r="R2957" t="s">
        <v>8358</v>
      </c>
      <c r="S2957" s="8">
        <f t="shared" si="416"/>
        <v>42141.741307870368</v>
      </c>
      <c r="T2957" s="8" t="str">
        <f t="shared" si="417"/>
        <v>May</v>
      </c>
      <c r="U2957" s="8" t="str">
        <f t="shared" si="418"/>
        <v>2015</v>
      </c>
      <c r="V2957" s="8">
        <f t="shared" si="419"/>
        <v>42171.741307870368</v>
      </c>
      <c r="W2957" s="8" t="str">
        <f t="shared" si="420"/>
        <v>Jun</v>
      </c>
      <c r="X2957" s="8" t="str">
        <f t="shared" si="421"/>
        <v>2015</v>
      </c>
      <c r="Y2957" s="7">
        <f t="shared" si="422"/>
        <v>30</v>
      </c>
    </row>
    <row r="2958" spans="1:25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6">
        <f t="shared" si="414"/>
        <v>16.734177215189874</v>
      </c>
      <c r="P2958" s="10">
        <f t="shared" si="415"/>
        <v>66.099999999999994</v>
      </c>
      <c r="Q2958" t="s">
        <v>8318</v>
      </c>
      <c r="R2958" t="s">
        <v>8358</v>
      </c>
      <c r="S2958" s="8">
        <f t="shared" si="416"/>
        <v>42464.958912037036</v>
      </c>
      <c r="T2958" s="8" t="str">
        <f t="shared" si="417"/>
        <v>Apr</v>
      </c>
      <c r="U2958" s="8" t="str">
        <f t="shared" si="418"/>
        <v>2016</v>
      </c>
      <c r="V2958" s="8">
        <f t="shared" si="419"/>
        <v>42494.958912037036</v>
      </c>
      <c r="W2958" s="8" t="str">
        <f t="shared" si="420"/>
        <v>May</v>
      </c>
      <c r="X2958" s="8" t="str">
        <f t="shared" si="421"/>
        <v>2016</v>
      </c>
      <c r="Y2958" s="7">
        <f t="shared" si="422"/>
        <v>30</v>
      </c>
    </row>
    <row r="2959" spans="1:25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6">
        <f t="shared" si="414"/>
        <v>1.8666666666666669</v>
      </c>
      <c r="P2959" s="10">
        <f t="shared" si="415"/>
        <v>93.333333333333329</v>
      </c>
      <c r="Q2959" t="s">
        <v>8318</v>
      </c>
      <c r="R2959" t="s">
        <v>8358</v>
      </c>
      <c r="S2959" s="8">
        <f t="shared" si="416"/>
        <v>42031.011249999996</v>
      </c>
      <c r="T2959" s="8" t="str">
        <f t="shared" si="417"/>
        <v>Jan</v>
      </c>
      <c r="U2959" s="8" t="str">
        <f t="shared" si="418"/>
        <v>2015</v>
      </c>
      <c r="V2959" s="8">
        <f t="shared" si="419"/>
        <v>42090.969583333332</v>
      </c>
      <c r="W2959" s="8" t="str">
        <f t="shared" si="420"/>
        <v>Mar</v>
      </c>
      <c r="X2959" s="8" t="str">
        <f t="shared" si="421"/>
        <v>2015</v>
      </c>
      <c r="Y2959" s="7">
        <f t="shared" si="422"/>
        <v>28</v>
      </c>
    </row>
    <row r="2960" spans="1:25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6">
        <f t="shared" si="414"/>
        <v>0</v>
      </c>
      <c r="P2960" s="10">
        <f t="shared" si="415"/>
        <v>0</v>
      </c>
      <c r="Q2960" t="s">
        <v>8318</v>
      </c>
      <c r="R2960" t="s">
        <v>8358</v>
      </c>
      <c r="S2960" s="8">
        <f t="shared" si="416"/>
        <v>42438.779131944444</v>
      </c>
      <c r="T2960" s="8" t="str">
        <f t="shared" si="417"/>
        <v>Mar</v>
      </c>
      <c r="U2960" s="8" t="str">
        <f t="shared" si="418"/>
        <v>2016</v>
      </c>
      <c r="V2960" s="8">
        <f t="shared" si="419"/>
        <v>42498.73746527778</v>
      </c>
      <c r="W2960" s="8" t="str">
        <f t="shared" si="420"/>
        <v>May</v>
      </c>
      <c r="X2960" s="8" t="str">
        <f t="shared" si="421"/>
        <v>2016</v>
      </c>
      <c r="Y2960" s="7">
        <f t="shared" si="422"/>
        <v>28</v>
      </c>
    </row>
    <row r="2961" spans="1:25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6">
        <f t="shared" si="414"/>
        <v>0</v>
      </c>
      <c r="P2961" s="10">
        <f t="shared" si="415"/>
        <v>0</v>
      </c>
      <c r="Q2961" t="s">
        <v>8318</v>
      </c>
      <c r="R2961" t="s">
        <v>8358</v>
      </c>
      <c r="S2961" s="8">
        <f t="shared" si="416"/>
        <v>42498.008391203708</v>
      </c>
      <c r="T2961" s="8" t="str">
        <f t="shared" si="417"/>
        <v>May</v>
      </c>
      <c r="U2961" s="8" t="str">
        <f t="shared" si="418"/>
        <v>2016</v>
      </c>
      <c r="V2961" s="8">
        <f t="shared" si="419"/>
        <v>42528.008391203708</v>
      </c>
      <c r="W2961" s="8" t="str">
        <f t="shared" si="420"/>
        <v>Jun</v>
      </c>
      <c r="X2961" s="8" t="str">
        <f t="shared" si="421"/>
        <v>2016</v>
      </c>
      <c r="Y2961" s="7">
        <f t="shared" si="422"/>
        <v>30</v>
      </c>
    </row>
    <row r="2962" spans="1:25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6">
        <f t="shared" si="414"/>
        <v>0</v>
      </c>
      <c r="P2962" s="10">
        <f t="shared" si="415"/>
        <v>0</v>
      </c>
      <c r="Q2962" t="s">
        <v>8318</v>
      </c>
      <c r="R2962" t="s">
        <v>8358</v>
      </c>
      <c r="S2962" s="8">
        <f t="shared" si="416"/>
        <v>41863.757210648146</v>
      </c>
      <c r="T2962" s="8" t="str">
        <f t="shared" si="417"/>
        <v>Aug</v>
      </c>
      <c r="U2962" s="8" t="str">
        <f t="shared" si="418"/>
        <v>2014</v>
      </c>
      <c r="V2962" s="8">
        <f t="shared" si="419"/>
        <v>41893.757210648146</v>
      </c>
      <c r="W2962" s="8" t="str">
        <f t="shared" si="420"/>
        <v>Sep</v>
      </c>
      <c r="X2962" s="8" t="str">
        <f t="shared" si="421"/>
        <v>2014</v>
      </c>
      <c r="Y2962" s="7">
        <f t="shared" si="422"/>
        <v>30</v>
      </c>
    </row>
    <row r="2963" spans="1:25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6">
        <f t="shared" si="414"/>
        <v>109.62</v>
      </c>
      <c r="P2963" s="10">
        <f t="shared" si="415"/>
        <v>50.75</v>
      </c>
      <c r="Q2963" t="s">
        <v>8318</v>
      </c>
      <c r="R2963" t="s">
        <v>8319</v>
      </c>
      <c r="S2963" s="8">
        <f t="shared" si="416"/>
        <v>42061.212488425925</v>
      </c>
      <c r="T2963" s="8" t="str">
        <f t="shared" si="417"/>
        <v>Feb</v>
      </c>
      <c r="U2963" s="8" t="str">
        <f t="shared" si="418"/>
        <v>2015</v>
      </c>
      <c r="V2963" s="8">
        <f t="shared" si="419"/>
        <v>42089.166666666672</v>
      </c>
      <c r="W2963" s="8" t="str">
        <f t="shared" si="420"/>
        <v>Mar</v>
      </c>
      <c r="X2963" s="8" t="str">
        <f t="shared" si="421"/>
        <v>2015</v>
      </c>
      <c r="Y2963" s="7">
        <f t="shared" si="422"/>
        <v>27</v>
      </c>
    </row>
    <row r="2964" spans="1:25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6">
        <f t="shared" si="414"/>
        <v>121.8</v>
      </c>
      <c r="P2964" s="10">
        <f t="shared" si="415"/>
        <v>60.9</v>
      </c>
      <c r="Q2964" t="s">
        <v>8318</v>
      </c>
      <c r="R2964" t="s">
        <v>8319</v>
      </c>
      <c r="S2964" s="8">
        <f t="shared" si="416"/>
        <v>42036.24428240741</v>
      </c>
      <c r="T2964" s="8" t="str">
        <f t="shared" si="417"/>
        <v>Feb</v>
      </c>
      <c r="U2964" s="8" t="str">
        <f t="shared" si="418"/>
        <v>2015</v>
      </c>
      <c r="V2964" s="8">
        <f t="shared" si="419"/>
        <v>42064.290972222225</v>
      </c>
      <c r="W2964" s="8" t="str">
        <f t="shared" si="420"/>
        <v>Mar</v>
      </c>
      <c r="X2964" s="8" t="str">
        <f t="shared" si="421"/>
        <v>2015</v>
      </c>
      <c r="Y2964" s="7">
        <f t="shared" si="422"/>
        <v>28</v>
      </c>
    </row>
    <row r="2965" spans="1:25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6">
        <f t="shared" si="414"/>
        <v>106.85</v>
      </c>
      <c r="P2965" s="10">
        <f t="shared" si="415"/>
        <v>109.03061224489795</v>
      </c>
      <c r="Q2965" t="s">
        <v>8318</v>
      </c>
      <c r="R2965" t="s">
        <v>8319</v>
      </c>
      <c r="S2965" s="8">
        <f t="shared" si="416"/>
        <v>42157.470185185186</v>
      </c>
      <c r="T2965" s="8" t="str">
        <f t="shared" si="417"/>
        <v>Jun</v>
      </c>
      <c r="U2965" s="8" t="str">
        <f t="shared" si="418"/>
        <v>2015</v>
      </c>
      <c r="V2965" s="8">
        <f t="shared" si="419"/>
        <v>42187.470185185186</v>
      </c>
      <c r="W2965" s="8" t="str">
        <f t="shared" si="420"/>
        <v>Jul</v>
      </c>
      <c r="X2965" s="8" t="str">
        <f t="shared" si="421"/>
        <v>2015</v>
      </c>
      <c r="Y2965" s="7">
        <f t="shared" si="422"/>
        <v>30</v>
      </c>
    </row>
    <row r="2966" spans="1:25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6">
        <f t="shared" si="414"/>
        <v>100.71379999999999</v>
      </c>
      <c r="P2966" s="10">
        <f t="shared" si="415"/>
        <v>25.692295918367346</v>
      </c>
      <c r="Q2966" t="s">
        <v>8318</v>
      </c>
      <c r="R2966" t="s">
        <v>8319</v>
      </c>
      <c r="S2966" s="8">
        <f t="shared" si="416"/>
        <v>41827.909942129627</v>
      </c>
      <c r="T2966" s="8" t="str">
        <f t="shared" si="417"/>
        <v>Jul</v>
      </c>
      <c r="U2966" s="8" t="str">
        <f t="shared" si="418"/>
        <v>2014</v>
      </c>
      <c r="V2966" s="8">
        <f t="shared" si="419"/>
        <v>41857.897222222222</v>
      </c>
      <c r="W2966" s="8" t="str">
        <f t="shared" si="420"/>
        <v>Aug</v>
      </c>
      <c r="X2966" s="8" t="str">
        <f t="shared" si="421"/>
        <v>2014</v>
      </c>
      <c r="Y2966" s="7">
        <f t="shared" si="422"/>
        <v>29</v>
      </c>
    </row>
    <row r="2967" spans="1:25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6">
        <f t="shared" si="414"/>
        <v>109.00000000000001</v>
      </c>
      <c r="P2967" s="10">
        <f t="shared" si="415"/>
        <v>41.92307692307692</v>
      </c>
      <c r="Q2967" t="s">
        <v>8318</v>
      </c>
      <c r="R2967" t="s">
        <v>8319</v>
      </c>
      <c r="S2967" s="8">
        <f t="shared" si="416"/>
        <v>42162.729548611111</v>
      </c>
      <c r="T2967" s="8" t="str">
        <f t="shared" si="417"/>
        <v>Jun</v>
      </c>
      <c r="U2967" s="8" t="str">
        <f t="shared" si="418"/>
        <v>2015</v>
      </c>
      <c r="V2967" s="8">
        <f t="shared" si="419"/>
        <v>42192.729548611111</v>
      </c>
      <c r="W2967" s="8" t="str">
        <f t="shared" si="420"/>
        <v>Jul</v>
      </c>
      <c r="X2967" s="8" t="str">
        <f t="shared" si="421"/>
        <v>2015</v>
      </c>
      <c r="Y2967" s="7">
        <f t="shared" si="422"/>
        <v>30</v>
      </c>
    </row>
    <row r="2968" spans="1:25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6">
        <f t="shared" si="414"/>
        <v>113.63000000000001</v>
      </c>
      <c r="P2968" s="10">
        <f t="shared" si="415"/>
        <v>88.7734375</v>
      </c>
      <c r="Q2968" t="s">
        <v>8318</v>
      </c>
      <c r="R2968" t="s">
        <v>8319</v>
      </c>
      <c r="S2968" s="8">
        <f t="shared" si="416"/>
        <v>42233.738564814819</v>
      </c>
      <c r="T2968" s="8" t="str">
        <f t="shared" si="417"/>
        <v>Aug</v>
      </c>
      <c r="U2968" s="8" t="str">
        <f t="shared" si="418"/>
        <v>2015</v>
      </c>
      <c r="V2968" s="8">
        <f t="shared" si="419"/>
        <v>42263.738564814819</v>
      </c>
      <c r="W2968" s="8" t="str">
        <f t="shared" si="420"/>
        <v>Sep</v>
      </c>
      <c r="X2968" s="8" t="str">
        <f t="shared" si="421"/>
        <v>2015</v>
      </c>
      <c r="Y2968" s="7">
        <f t="shared" si="422"/>
        <v>30</v>
      </c>
    </row>
    <row r="2969" spans="1:25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6">
        <f t="shared" si="414"/>
        <v>113.92</v>
      </c>
      <c r="P2969" s="10">
        <f t="shared" si="415"/>
        <v>80.225352112676063</v>
      </c>
      <c r="Q2969" t="s">
        <v>8318</v>
      </c>
      <c r="R2969" t="s">
        <v>8319</v>
      </c>
      <c r="S2969" s="8">
        <f t="shared" si="416"/>
        <v>42042.197824074072</v>
      </c>
      <c r="T2969" s="8" t="str">
        <f t="shared" si="417"/>
        <v>Feb</v>
      </c>
      <c r="U2969" s="8" t="str">
        <f t="shared" si="418"/>
        <v>2015</v>
      </c>
      <c r="V2969" s="8">
        <f t="shared" si="419"/>
        <v>42072.156157407408</v>
      </c>
      <c r="W2969" s="8" t="str">
        <f t="shared" si="420"/>
        <v>Mar</v>
      </c>
      <c r="X2969" s="8" t="str">
        <f t="shared" si="421"/>
        <v>2015</v>
      </c>
      <c r="Y2969" s="7">
        <f t="shared" si="422"/>
        <v>29</v>
      </c>
    </row>
    <row r="2970" spans="1:25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6">
        <f t="shared" si="414"/>
        <v>106</v>
      </c>
      <c r="P2970" s="10">
        <f t="shared" si="415"/>
        <v>78.936170212765958</v>
      </c>
      <c r="Q2970" t="s">
        <v>8318</v>
      </c>
      <c r="R2970" t="s">
        <v>8319</v>
      </c>
      <c r="S2970" s="8">
        <f t="shared" si="416"/>
        <v>42585.523842592593</v>
      </c>
      <c r="T2970" s="8" t="str">
        <f t="shared" si="417"/>
        <v>Aug</v>
      </c>
      <c r="U2970" s="8" t="str">
        <f t="shared" si="418"/>
        <v>2016</v>
      </c>
      <c r="V2970" s="8">
        <f t="shared" si="419"/>
        <v>42599.165972222225</v>
      </c>
      <c r="W2970" s="8" t="str">
        <f t="shared" si="420"/>
        <v>Aug</v>
      </c>
      <c r="X2970" s="8" t="str">
        <f t="shared" si="421"/>
        <v>2016</v>
      </c>
      <c r="Y2970" s="7">
        <f t="shared" si="422"/>
        <v>13</v>
      </c>
    </row>
    <row r="2971" spans="1:25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6">
        <f t="shared" si="414"/>
        <v>162.5</v>
      </c>
      <c r="P2971" s="10">
        <f t="shared" si="415"/>
        <v>95.588235294117652</v>
      </c>
      <c r="Q2971" t="s">
        <v>8318</v>
      </c>
      <c r="R2971" t="s">
        <v>8319</v>
      </c>
      <c r="S2971" s="8">
        <f t="shared" si="416"/>
        <v>42097.786493055552</v>
      </c>
      <c r="T2971" s="8" t="str">
        <f t="shared" si="417"/>
        <v>Apr</v>
      </c>
      <c r="U2971" s="8" t="str">
        <f t="shared" si="418"/>
        <v>2015</v>
      </c>
      <c r="V2971" s="8">
        <f t="shared" si="419"/>
        <v>42127.952083333337</v>
      </c>
      <c r="W2971" s="8" t="str">
        <f t="shared" si="420"/>
        <v>May</v>
      </c>
      <c r="X2971" s="8" t="str">
        <f t="shared" si="421"/>
        <v>2015</v>
      </c>
      <c r="Y2971" s="7">
        <f t="shared" si="422"/>
        <v>30</v>
      </c>
    </row>
    <row r="2972" spans="1:25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6">
        <f t="shared" si="414"/>
        <v>106</v>
      </c>
      <c r="P2972" s="10">
        <f t="shared" si="415"/>
        <v>69.890109890109883</v>
      </c>
      <c r="Q2972" t="s">
        <v>8318</v>
      </c>
      <c r="R2972" t="s">
        <v>8319</v>
      </c>
      <c r="S2972" s="8">
        <f t="shared" si="416"/>
        <v>41808.669571759259</v>
      </c>
      <c r="T2972" s="8" t="str">
        <f t="shared" si="417"/>
        <v>Jun</v>
      </c>
      <c r="U2972" s="8" t="str">
        <f t="shared" si="418"/>
        <v>2014</v>
      </c>
      <c r="V2972" s="8">
        <f t="shared" si="419"/>
        <v>41838.669571759259</v>
      </c>
      <c r="W2972" s="8" t="str">
        <f t="shared" si="420"/>
        <v>Jul</v>
      </c>
      <c r="X2972" s="8" t="str">
        <f t="shared" si="421"/>
        <v>2014</v>
      </c>
      <c r="Y2972" s="7">
        <f t="shared" si="422"/>
        <v>30</v>
      </c>
    </row>
    <row r="2973" spans="1:25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6">
        <f t="shared" si="414"/>
        <v>100.15624999999999</v>
      </c>
      <c r="P2973" s="10">
        <f t="shared" si="415"/>
        <v>74.534883720930239</v>
      </c>
      <c r="Q2973" t="s">
        <v>8318</v>
      </c>
      <c r="R2973" t="s">
        <v>8319</v>
      </c>
      <c r="S2973" s="8">
        <f t="shared" si="416"/>
        <v>41852.658310185187</v>
      </c>
      <c r="T2973" s="8" t="str">
        <f t="shared" si="417"/>
        <v>Aug</v>
      </c>
      <c r="U2973" s="8" t="str">
        <f t="shared" si="418"/>
        <v>2014</v>
      </c>
      <c r="V2973" s="8">
        <f t="shared" si="419"/>
        <v>41882.658310185187</v>
      </c>
      <c r="W2973" s="8" t="str">
        <f t="shared" si="420"/>
        <v>Aug</v>
      </c>
      <c r="X2973" s="8" t="str">
        <f t="shared" si="421"/>
        <v>2014</v>
      </c>
      <c r="Y2973" s="7">
        <f t="shared" si="422"/>
        <v>30</v>
      </c>
    </row>
    <row r="2974" spans="1:25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6">
        <f t="shared" si="414"/>
        <v>105.35000000000001</v>
      </c>
      <c r="P2974" s="10">
        <f t="shared" si="415"/>
        <v>123.94117647058823</v>
      </c>
      <c r="Q2974" t="s">
        <v>8318</v>
      </c>
      <c r="R2974" t="s">
        <v>8319</v>
      </c>
      <c r="S2974" s="8">
        <f t="shared" si="416"/>
        <v>42694.110185185185</v>
      </c>
      <c r="T2974" s="8" t="str">
        <f t="shared" si="417"/>
        <v>Nov</v>
      </c>
      <c r="U2974" s="8" t="str">
        <f t="shared" si="418"/>
        <v>2016</v>
      </c>
      <c r="V2974" s="8">
        <f t="shared" si="419"/>
        <v>42709.041666666672</v>
      </c>
      <c r="W2974" s="8" t="str">
        <f t="shared" si="420"/>
        <v>Dec</v>
      </c>
      <c r="X2974" s="8" t="str">
        <f t="shared" si="421"/>
        <v>2016</v>
      </c>
      <c r="Y2974" s="7">
        <f t="shared" si="422"/>
        <v>14</v>
      </c>
    </row>
    <row r="2975" spans="1:25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6">
        <f t="shared" si="414"/>
        <v>174.8</v>
      </c>
      <c r="P2975" s="10">
        <f t="shared" si="415"/>
        <v>264.84848484848487</v>
      </c>
      <c r="Q2975" t="s">
        <v>8318</v>
      </c>
      <c r="R2975" t="s">
        <v>8319</v>
      </c>
      <c r="S2975" s="8">
        <f t="shared" si="416"/>
        <v>42341.818379629629</v>
      </c>
      <c r="T2975" s="8" t="str">
        <f t="shared" si="417"/>
        <v>Dec</v>
      </c>
      <c r="U2975" s="8" t="str">
        <f t="shared" si="418"/>
        <v>2015</v>
      </c>
      <c r="V2975" s="8">
        <f t="shared" si="419"/>
        <v>42370.166666666672</v>
      </c>
      <c r="W2975" s="8" t="str">
        <f t="shared" si="420"/>
        <v>Jan</v>
      </c>
      <c r="X2975" s="8" t="str">
        <f t="shared" si="421"/>
        <v>2016</v>
      </c>
      <c r="Y2975" s="7">
        <f t="shared" si="422"/>
        <v>28</v>
      </c>
    </row>
    <row r="2976" spans="1:25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6">
        <f t="shared" si="414"/>
        <v>102</v>
      </c>
      <c r="P2976" s="10">
        <f t="shared" si="415"/>
        <v>58.620689655172413</v>
      </c>
      <c r="Q2976" t="s">
        <v>8318</v>
      </c>
      <c r="R2976" t="s">
        <v>8319</v>
      </c>
      <c r="S2976" s="8">
        <f t="shared" si="416"/>
        <v>41880.061006944445</v>
      </c>
      <c r="T2976" s="8" t="str">
        <f t="shared" si="417"/>
        <v>Aug</v>
      </c>
      <c r="U2976" s="8" t="str">
        <f t="shared" si="418"/>
        <v>2014</v>
      </c>
      <c r="V2976" s="8">
        <f t="shared" si="419"/>
        <v>41908.065972222219</v>
      </c>
      <c r="W2976" s="8" t="str">
        <f t="shared" si="420"/>
        <v>Sep</v>
      </c>
      <c r="X2976" s="8" t="str">
        <f t="shared" si="421"/>
        <v>2014</v>
      </c>
      <c r="Y2976" s="7">
        <f t="shared" si="422"/>
        <v>28</v>
      </c>
    </row>
    <row r="2977" spans="1:25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6">
        <f t="shared" si="414"/>
        <v>100.125</v>
      </c>
      <c r="P2977" s="10">
        <f t="shared" si="415"/>
        <v>70.884955752212392</v>
      </c>
      <c r="Q2977" t="s">
        <v>8318</v>
      </c>
      <c r="R2977" t="s">
        <v>8319</v>
      </c>
      <c r="S2977" s="8">
        <f t="shared" si="416"/>
        <v>41941.683865740742</v>
      </c>
      <c r="T2977" s="8" t="str">
        <f t="shared" si="417"/>
        <v>Oct</v>
      </c>
      <c r="U2977" s="8" t="str">
        <f t="shared" si="418"/>
        <v>2014</v>
      </c>
      <c r="V2977" s="8">
        <f t="shared" si="419"/>
        <v>41970.125</v>
      </c>
      <c r="W2977" s="8" t="str">
        <f t="shared" si="420"/>
        <v>Nov</v>
      </c>
      <c r="X2977" s="8" t="str">
        <f t="shared" si="421"/>
        <v>2014</v>
      </c>
      <c r="Y2977" s="7">
        <f t="shared" si="422"/>
        <v>28</v>
      </c>
    </row>
    <row r="2978" spans="1:25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6">
        <f t="shared" si="414"/>
        <v>171.42857142857142</v>
      </c>
      <c r="P2978" s="10">
        <f t="shared" si="415"/>
        <v>8.5714285714285712</v>
      </c>
      <c r="Q2978" t="s">
        <v>8318</v>
      </c>
      <c r="R2978" t="s">
        <v>8319</v>
      </c>
      <c r="S2978" s="8">
        <f t="shared" si="416"/>
        <v>42425.730671296296</v>
      </c>
      <c r="T2978" s="8" t="str">
        <f t="shared" si="417"/>
        <v>Feb</v>
      </c>
      <c r="U2978" s="8" t="str">
        <f t="shared" si="418"/>
        <v>2016</v>
      </c>
      <c r="V2978" s="8">
        <f t="shared" si="419"/>
        <v>42442.5</v>
      </c>
      <c r="W2978" s="8" t="str">
        <f t="shared" si="420"/>
        <v>Mar</v>
      </c>
      <c r="X2978" s="8" t="str">
        <f t="shared" si="421"/>
        <v>2016</v>
      </c>
      <c r="Y2978" s="7">
        <f t="shared" si="422"/>
        <v>16</v>
      </c>
    </row>
    <row r="2979" spans="1:25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6">
        <f t="shared" si="414"/>
        <v>113.56666666666666</v>
      </c>
      <c r="P2979" s="10">
        <f t="shared" si="415"/>
        <v>113.56666666666666</v>
      </c>
      <c r="Q2979" t="s">
        <v>8318</v>
      </c>
      <c r="R2979" t="s">
        <v>8319</v>
      </c>
      <c r="S2979" s="8">
        <f t="shared" si="416"/>
        <v>42026.88118055556</v>
      </c>
      <c r="T2979" s="8" t="str">
        <f t="shared" si="417"/>
        <v>Jan</v>
      </c>
      <c r="U2979" s="8" t="str">
        <f t="shared" si="418"/>
        <v>2015</v>
      </c>
      <c r="V2979" s="8">
        <f t="shared" si="419"/>
        <v>42086.093055555553</v>
      </c>
      <c r="W2979" s="8" t="str">
        <f t="shared" si="420"/>
        <v>Mar</v>
      </c>
      <c r="X2979" s="8" t="str">
        <f t="shared" si="421"/>
        <v>2015</v>
      </c>
      <c r="Y2979" s="7">
        <f t="shared" si="422"/>
        <v>28</v>
      </c>
    </row>
    <row r="2980" spans="1:25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6">
        <f t="shared" si="414"/>
        <v>129.46666666666667</v>
      </c>
      <c r="P2980" s="10">
        <f t="shared" si="415"/>
        <v>60.6875</v>
      </c>
      <c r="Q2980" t="s">
        <v>8318</v>
      </c>
      <c r="R2980" t="s">
        <v>8319</v>
      </c>
      <c r="S2980" s="8">
        <f t="shared" si="416"/>
        <v>41922.640590277777</v>
      </c>
      <c r="T2980" s="8" t="str">
        <f t="shared" si="417"/>
        <v>Oct</v>
      </c>
      <c r="U2980" s="8" t="str">
        <f t="shared" si="418"/>
        <v>2014</v>
      </c>
      <c r="V2980" s="8">
        <f t="shared" si="419"/>
        <v>41932.249305555553</v>
      </c>
      <c r="W2980" s="8" t="str">
        <f t="shared" si="420"/>
        <v>Oct</v>
      </c>
      <c r="X2980" s="8" t="str">
        <f t="shared" si="421"/>
        <v>2014</v>
      </c>
      <c r="Y2980" s="7">
        <f t="shared" si="422"/>
        <v>9</v>
      </c>
    </row>
    <row r="2981" spans="1:25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6">
        <f t="shared" si="414"/>
        <v>101.4</v>
      </c>
      <c r="P2981" s="10">
        <f t="shared" si="415"/>
        <v>110.21739130434783</v>
      </c>
      <c r="Q2981" t="s">
        <v>8318</v>
      </c>
      <c r="R2981" t="s">
        <v>8319</v>
      </c>
      <c r="S2981" s="8">
        <f t="shared" si="416"/>
        <v>41993.824340277773</v>
      </c>
      <c r="T2981" s="8" t="str">
        <f t="shared" si="417"/>
        <v>Dec</v>
      </c>
      <c r="U2981" s="8" t="str">
        <f t="shared" si="418"/>
        <v>2014</v>
      </c>
      <c r="V2981" s="8">
        <f t="shared" si="419"/>
        <v>42010.25</v>
      </c>
      <c r="W2981" s="8" t="str">
        <f t="shared" si="420"/>
        <v>Jan</v>
      </c>
      <c r="X2981" s="8" t="str">
        <f t="shared" si="421"/>
        <v>2015</v>
      </c>
      <c r="Y2981" s="7">
        <f t="shared" si="422"/>
        <v>16</v>
      </c>
    </row>
    <row r="2982" spans="1:25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6">
        <f t="shared" si="414"/>
        <v>109.16666666666666</v>
      </c>
      <c r="P2982" s="10">
        <f t="shared" si="415"/>
        <v>136.45833333333334</v>
      </c>
      <c r="Q2982" t="s">
        <v>8318</v>
      </c>
      <c r="R2982" t="s">
        <v>8319</v>
      </c>
      <c r="S2982" s="8">
        <f t="shared" si="416"/>
        <v>42219.915856481486</v>
      </c>
      <c r="T2982" s="8" t="str">
        <f t="shared" si="417"/>
        <v>Aug</v>
      </c>
      <c r="U2982" s="8" t="str">
        <f t="shared" si="418"/>
        <v>2015</v>
      </c>
      <c r="V2982" s="8">
        <f t="shared" si="419"/>
        <v>42240.083333333328</v>
      </c>
      <c r="W2982" s="8" t="str">
        <f t="shared" si="420"/>
        <v>Aug</v>
      </c>
      <c r="X2982" s="8" t="str">
        <f t="shared" si="421"/>
        <v>2015</v>
      </c>
      <c r="Y2982" s="7">
        <f t="shared" si="422"/>
        <v>20</v>
      </c>
    </row>
    <row r="2983" spans="1:25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6">
        <f t="shared" si="414"/>
        <v>128.92500000000001</v>
      </c>
      <c r="P2983" s="10">
        <f t="shared" si="415"/>
        <v>53.164948453608247</v>
      </c>
      <c r="Q2983" t="s">
        <v>8318</v>
      </c>
      <c r="R2983" t="s">
        <v>8358</v>
      </c>
      <c r="S2983" s="8">
        <f t="shared" si="416"/>
        <v>42225.559675925921</v>
      </c>
      <c r="T2983" s="8" t="str">
        <f t="shared" si="417"/>
        <v>Aug</v>
      </c>
      <c r="U2983" s="8" t="str">
        <f t="shared" si="418"/>
        <v>2015</v>
      </c>
      <c r="V2983" s="8">
        <f t="shared" si="419"/>
        <v>42270.559675925921</v>
      </c>
      <c r="W2983" s="8" t="str">
        <f t="shared" si="420"/>
        <v>Sep</v>
      </c>
      <c r="X2983" s="8" t="str">
        <f t="shared" si="421"/>
        <v>2015</v>
      </c>
      <c r="Y2983" s="7">
        <f t="shared" si="422"/>
        <v>14</v>
      </c>
    </row>
    <row r="2984" spans="1:25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6">
        <f t="shared" si="414"/>
        <v>102.06</v>
      </c>
      <c r="P2984" s="10">
        <f t="shared" si="415"/>
        <v>86.491525423728817</v>
      </c>
      <c r="Q2984" t="s">
        <v>8318</v>
      </c>
      <c r="R2984" t="s">
        <v>8358</v>
      </c>
      <c r="S2984" s="8">
        <f t="shared" si="416"/>
        <v>42381.686840277776</v>
      </c>
      <c r="T2984" s="8" t="str">
        <f t="shared" si="417"/>
        <v>Jan</v>
      </c>
      <c r="U2984" s="8" t="str">
        <f t="shared" si="418"/>
        <v>2016</v>
      </c>
      <c r="V2984" s="8">
        <f t="shared" si="419"/>
        <v>42411.686840277776</v>
      </c>
      <c r="W2984" s="8" t="str">
        <f t="shared" si="420"/>
        <v>Feb</v>
      </c>
      <c r="X2984" s="8" t="str">
        <f t="shared" si="421"/>
        <v>2016</v>
      </c>
      <c r="Y2984" s="7">
        <f t="shared" si="422"/>
        <v>30</v>
      </c>
    </row>
    <row r="2985" spans="1:25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6">
        <f t="shared" si="414"/>
        <v>146.53957758620692</v>
      </c>
      <c r="P2985" s="10">
        <f t="shared" si="415"/>
        <v>155.23827397260274</v>
      </c>
      <c r="Q2985" t="s">
        <v>8318</v>
      </c>
      <c r="R2985" t="s">
        <v>8358</v>
      </c>
      <c r="S2985" s="8">
        <f t="shared" si="416"/>
        <v>41894.632361111115</v>
      </c>
      <c r="T2985" s="8" t="str">
        <f t="shared" si="417"/>
        <v>Sep</v>
      </c>
      <c r="U2985" s="8" t="str">
        <f t="shared" si="418"/>
        <v>2014</v>
      </c>
      <c r="V2985" s="8">
        <f t="shared" si="419"/>
        <v>41954.674027777779</v>
      </c>
      <c r="W2985" s="8" t="str">
        <f t="shared" si="420"/>
        <v>Nov</v>
      </c>
      <c r="X2985" s="8" t="str">
        <f t="shared" si="421"/>
        <v>2014</v>
      </c>
      <c r="Y2985" s="7">
        <f t="shared" si="422"/>
        <v>29</v>
      </c>
    </row>
    <row r="2986" spans="1:25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6">
        <f t="shared" si="414"/>
        <v>100.352</v>
      </c>
      <c r="P2986" s="10">
        <f t="shared" si="415"/>
        <v>115.08256880733946</v>
      </c>
      <c r="Q2986" t="s">
        <v>8318</v>
      </c>
      <c r="R2986" t="s">
        <v>8358</v>
      </c>
      <c r="S2986" s="8">
        <f t="shared" si="416"/>
        <v>42576.278715277775</v>
      </c>
      <c r="T2986" s="8" t="str">
        <f t="shared" si="417"/>
        <v>Jul</v>
      </c>
      <c r="U2986" s="8" t="str">
        <f t="shared" si="418"/>
        <v>2016</v>
      </c>
      <c r="V2986" s="8">
        <f t="shared" si="419"/>
        <v>42606.278715277775</v>
      </c>
      <c r="W2986" s="8" t="str">
        <f t="shared" si="420"/>
        <v>Aug</v>
      </c>
      <c r="X2986" s="8" t="str">
        <f t="shared" si="421"/>
        <v>2016</v>
      </c>
      <c r="Y2986" s="7">
        <f t="shared" si="422"/>
        <v>30</v>
      </c>
    </row>
    <row r="2987" spans="1:25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6">
        <f t="shared" si="414"/>
        <v>121.64999999999999</v>
      </c>
      <c r="P2987" s="10">
        <f t="shared" si="415"/>
        <v>109.5945945945946</v>
      </c>
      <c r="Q2987" t="s">
        <v>8318</v>
      </c>
      <c r="R2987" t="s">
        <v>8358</v>
      </c>
      <c r="S2987" s="8">
        <f t="shared" si="416"/>
        <v>42654.973703703698</v>
      </c>
      <c r="T2987" s="8" t="str">
        <f t="shared" si="417"/>
        <v>Oct</v>
      </c>
      <c r="U2987" s="8" t="str">
        <f t="shared" si="418"/>
        <v>2016</v>
      </c>
      <c r="V2987" s="8">
        <f t="shared" si="419"/>
        <v>42674.166666666672</v>
      </c>
      <c r="W2987" s="8" t="str">
        <f t="shared" si="420"/>
        <v>Oct</v>
      </c>
      <c r="X2987" s="8" t="str">
        <f t="shared" si="421"/>
        <v>2016</v>
      </c>
      <c r="Y2987" s="7">
        <f t="shared" si="422"/>
        <v>19</v>
      </c>
    </row>
    <row r="2988" spans="1:25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6">
        <f t="shared" si="414"/>
        <v>105.5</v>
      </c>
      <c r="P2988" s="10">
        <f t="shared" si="415"/>
        <v>45.214285714285715</v>
      </c>
      <c r="Q2988" t="s">
        <v>8318</v>
      </c>
      <c r="R2988" t="s">
        <v>8358</v>
      </c>
      <c r="S2988" s="8">
        <f t="shared" si="416"/>
        <v>42431.500069444446</v>
      </c>
      <c r="T2988" s="8" t="str">
        <f t="shared" si="417"/>
        <v>Mar</v>
      </c>
      <c r="U2988" s="8" t="str">
        <f t="shared" si="418"/>
        <v>2016</v>
      </c>
      <c r="V2988" s="8">
        <f t="shared" si="419"/>
        <v>42491.458402777775</v>
      </c>
      <c r="W2988" s="8" t="str">
        <f t="shared" si="420"/>
        <v>May</v>
      </c>
      <c r="X2988" s="8" t="str">
        <f t="shared" si="421"/>
        <v>2016</v>
      </c>
      <c r="Y2988" s="7">
        <f t="shared" si="422"/>
        <v>28</v>
      </c>
    </row>
    <row r="2989" spans="1:25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6">
        <f t="shared" si="414"/>
        <v>110.4008</v>
      </c>
      <c r="P2989" s="10">
        <f t="shared" si="415"/>
        <v>104.15169811320754</v>
      </c>
      <c r="Q2989" t="s">
        <v>8318</v>
      </c>
      <c r="R2989" t="s">
        <v>8358</v>
      </c>
      <c r="S2989" s="8">
        <f t="shared" si="416"/>
        <v>42627.307303240741</v>
      </c>
      <c r="T2989" s="8" t="str">
        <f t="shared" si="417"/>
        <v>Sep</v>
      </c>
      <c r="U2989" s="8" t="str">
        <f t="shared" si="418"/>
        <v>2016</v>
      </c>
      <c r="V2989" s="8">
        <f t="shared" si="419"/>
        <v>42656</v>
      </c>
      <c r="W2989" s="8" t="str">
        <f t="shared" si="420"/>
        <v>Oct</v>
      </c>
      <c r="X2989" s="8" t="str">
        <f t="shared" si="421"/>
        <v>2016</v>
      </c>
      <c r="Y2989" s="7">
        <f t="shared" si="422"/>
        <v>28</v>
      </c>
    </row>
    <row r="2990" spans="1:25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6">
        <f t="shared" si="414"/>
        <v>100</v>
      </c>
      <c r="P2990" s="10">
        <f t="shared" si="415"/>
        <v>35.714285714285715</v>
      </c>
      <c r="Q2990" t="s">
        <v>8318</v>
      </c>
      <c r="R2990" t="s">
        <v>8358</v>
      </c>
      <c r="S2990" s="8">
        <f t="shared" si="416"/>
        <v>42511.362048611118</v>
      </c>
      <c r="T2990" s="8" t="str">
        <f t="shared" si="417"/>
        <v>May</v>
      </c>
      <c r="U2990" s="8" t="str">
        <f t="shared" si="418"/>
        <v>2016</v>
      </c>
      <c r="V2990" s="8">
        <f t="shared" si="419"/>
        <v>42541.362048611118</v>
      </c>
      <c r="W2990" s="8" t="str">
        <f t="shared" si="420"/>
        <v>Jun</v>
      </c>
      <c r="X2990" s="8" t="str">
        <f t="shared" si="421"/>
        <v>2016</v>
      </c>
      <c r="Y2990" s="7">
        <f t="shared" si="422"/>
        <v>30</v>
      </c>
    </row>
    <row r="2991" spans="1:25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6">
        <f t="shared" si="414"/>
        <v>176.535</v>
      </c>
      <c r="P2991" s="10">
        <f t="shared" si="415"/>
        <v>96.997252747252745</v>
      </c>
      <c r="Q2991" t="s">
        <v>8318</v>
      </c>
      <c r="R2991" t="s">
        <v>8358</v>
      </c>
      <c r="S2991" s="8">
        <f t="shared" si="416"/>
        <v>42337.02039351852</v>
      </c>
      <c r="T2991" s="8" t="str">
        <f t="shared" si="417"/>
        <v>Nov</v>
      </c>
      <c r="U2991" s="8" t="str">
        <f t="shared" si="418"/>
        <v>2015</v>
      </c>
      <c r="V2991" s="8">
        <f t="shared" si="419"/>
        <v>42359.207638888889</v>
      </c>
      <c r="W2991" s="8" t="str">
        <f t="shared" si="420"/>
        <v>Dec</v>
      </c>
      <c r="X2991" s="8" t="str">
        <f t="shared" si="421"/>
        <v>2015</v>
      </c>
      <c r="Y2991" s="7">
        <f t="shared" si="422"/>
        <v>22</v>
      </c>
    </row>
    <row r="2992" spans="1:25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6">
        <f t="shared" si="414"/>
        <v>100</v>
      </c>
      <c r="P2992" s="10">
        <f t="shared" si="415"/>
        <v>370.37037037037038</v>
      </c>
      <c r="Q2992" t="s">
        <v>8318</v>
      </c>
      <c r="R2992" t="s">
        <v>8358</v>
      </c>
      <c r="S2992" s="8">
        <f t="shared" si="416"/>
        <v>42341.57430555555</v>
      </c>
      <c r="T2992" s="8" t="str">
        <f t="shared" si="417"/>
        <v>Dec</v>
      </c>
      <c r="U2992" s="8" t="str">
        <f t="shared" si="418"/>
        <v>2015</v>
      </c>
      <c r="V2992" s="8">
        <f t="shared" si="419"/>
        <v>42376.57430555555</v>
      </c>
      <c r="W2992" s="8" t="str">
        <f t="shared" si="420"/>
        <v>Jan</v>
      </c>
      <c r="X2992" s="8" t="str">
        <f t="shared" si="421"/>
        <v>2016</v>
      </c>
      <c r="Y2992" s="7">
        <f t="shared" si="422"/>
        <v>4</v>
      </c>
    </row>
    <row r="2993" spans="1:25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6">
        <f t="shared" si="414"/>
        <v>103.29411764705883</v>
      </c>
      <c r="P2993" s="10">
        <f t="shared" si="415"/>
        <v>94.408602150537632</v>
      </c>
      <c r="Q2993" t="s">
        <v>8318</v>
      </c>
      <c r="R2993" t="s">
        <v>8358</v>
      </c>
      <c r="S2993" s="8">
        <f t="shared" si="416"/>
        <v>42740.837152777778</v>
      </c>
      <c r="T2993" s="8" t="str">
        <f t="shared" si="417"/>
        <v>Jan</v>
      </c>
      <c r="U2993" s="8" t="str">
        <f t="shared" si="418"/>
        <v>2017</v>
      </c>
      <c r="V2993" s="8">
        <f t="shared" si="419"/>
        <v>42762.837152777778</v>
      </c>
      <c r="W2993" s="8" t="str">
        <f t="shared" si="420"/>
        <v>Jan</v>
      </c>
      <c r="X2993" s="8" t="str">
        <f t="shared" si="421"/>
        <v>2017</v>
      </c>
      <c r="Y2993" s="7">
        <f t="shared" si="422"/>
        <v>22</v>
      </c>
    </row>
    <row r="2994" spans="1:25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6">
        <f t="shared" si="414"/>
        <v>104.5</v>
      </c>
      <c r="P2994" s="10">
        <f t="shared" si="415"/>
        <v>48.984375</v>
      </c>
      <c r="Q2994" t="s">
        <v>8318</v>
      </c>
      <c r="R2994" t="s">
        <v>8358</v>
      </c>
      <c r="S2994" s="8">
        <f t="shared" si="416"/>
        <v>42622.767476851848</v>
      </c>
      <c r="T2994" s="8" t="str">
        <f t="shared" si="417"/>
        <v>Sep</v>
      </c>
      <c r="U2994" s="8" t="str">
        <f t="shared" si="418"/>
        <v>2016</v>
      </c>
      <c r="V2994" s="8">
        <f t="shared" si="419"/>
        <v>42652.767476851848</v>
      </c>
      <c r="W2994" s="8" t="str">
        <f t="shared" si="420"/>
        <v>Oct</v>
      </c>
      <c r="X2994" s="8" t="str">
        <f t="shared" si="421"/>
        <v>2016</v>
      </c>
      <c r="Y2994" s="7">
        <f t="shared" si="422"/>
        <v>30</v>
      </c>
    </row>
    <row r="2995" spans="1:25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6">
        <f t="shared" si="414"/>
        <v>100.29999999999998</v>
      </c>
      <c r="P2995" s="10">
        <f t="shared" si="415"/>
        <v>45.590909090909093</v>
      </c>
      <c r="Q2995" t="s">
        <v>8318</v>
      </c>
      <c r="R2995" t="s">
        <v>8358</v>
      </c>
      <c r="S2995" s="8">
        <f t="shared" si="416"/>
        <v>42390.838738425926</v>
      </c>
      <c r="T2995" s="8" t="str">
        <f t="shared" si="417"/>
        <v>Jan</v>
      </c>
      <c r="U2995" s="8" t="str">
        <f t="shared" si="418"/>
        <v>2016</v>
      </c>
      <c r="V2995" s="8">
        <f t="shared" si="419"/>
        <v>42420.838738425926</v>
      </c>
      <c r="W2995" s="8" t="str">
        <f t="shared" si="420"/>
        <v>Feb</v>
      </c>
      <c r="X2995" s="8" t="str">
        <f t="shared" si="421"/>
        <v>2016</v>
      </c>
      <c r="Y2995" s="7">
        <f t="shared" si="422"/>
        <v>30</v>
      </c>
    </row>
    <row r="2996" spans="1:25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6">
        <f t="shared" si="414"/>
        <v>457.74666666666673</v>
      </c>
      <c r="P2996" s="10">
        <f t="shared" si="415"/>
        <v>23.275254237288134</v>
      </c>
      <c r="Q2996" t="s">
        <v>8318</v>
      </c>
      <c r="R2996" t="s">
        <v>8358</v>
      </c>
      <c r="S2996" s="8">
        <f t="shared" si="416"/>
        <v>41885.478842592594</v>
      </c>
      <c r="T2996" s="8" t="str">
        <f t="shared" si="417"/>
        <v>Sep</v>
      </c>
      <c r="U2996" s="8" t="str">
        <f t="shared" si="418"/>
        <v>2014</v>
      </c>
      <c r="V2996" s="8">
        <f t="shared" si="419"/>
        <v>41915.478842592594</v>
      </c>
      <c r="W2996" s="8" t="str">
        <f t="shared" si="420"/>
        <v>Oct</v>
      </c>
      <c r="X2996" s="8" t="str">
        <f t="shared" si="421"/>
        <v>2014</v>
      </c>
      <c r="Y2996" s="7">
        <f t="shared" si="422"/>
        <v>30</v>
      </c>
    </row>
    <row r="2997" spans="1:25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6">
        <f t="shared" si="414"/>
        <v>104.96000000000001</v>
      </c>
      <c r="P2997" s="10">
        <f t="shared" si="415"/>
        <v>63.2289156626506</v>
      </c>
      <c r="Q2997" t="s">
        <v>8318</v>
      </c>
      <c r="R2997" t="s">
        <v>8358</v>
      </c>
      <c r="S2997" s="8">
        <f t="shared" si="416"/>
        <v>42724.665173611109</v>
      </c>
      <c r="T2997" s="8" t="str">
        <f t="shared" si="417"/>
        <v>Dec</v>
      </c>
      <c r="U2997" s="8" t="str">
        <f t="shared" si="418"/>
        <v>2016</v>
      </c>
      <c r="V2997" s="8">
        <f t="shared" si="419"/>
        <v>42754.665173611109</v>
      </c>
      <c r="W2997" s="8" t="str">
        <f t="shared" si="420"/>
        <v>Jan</v>
      </c>
      <c r="X2997" s="8" t="str">
        <f t="shared" si="421"/>
        <v>2017</v>
      </c>
      <c r="Y2997" s="7">
        <f t="shared" si="422"/>
        <v>30</v>
      </c>
    </row>
    <row r="2998" spans="1:25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6">
        <f t="shared" si="414"/>
        <v>171.94285714285715</v>
      </c>
      <c r="P2998" s="10">
        <f t="shared" si="415"/>
        <v>153.5204081632653</v>
      </c>
      <c r="Q2998" t="s">
        <v>8318</v>
      </c>
      <c r="R2998" t="s">
        <v>8358</v>
      </c>
      <c r="S2998" s="8">
        <f t="shared" si="416"/>
        <v>42090.912500000006</v>
      </c>
      <c r="T2998" s="8" t="str">
        <f t="shared" si="417"/>
        <v>Mar</v>
      </c>
      <c r="U2998" s="8" t="str">
        <f t="shared" si="418"/>
        <v>2015</v>
      </c>
      <c r="V2998" s="8">
        <f t="shared" si="419"/>
        <v>42150.912500000006</v>
      </c>
      <c r="W2998" s="8" t="str">
        <f t="shared" si="420"/>
        <v>May</v>
      </c>
      <c r="X2998" s="8" t="str">
        <f t="shared" si="421"/>
        <v>2015</v>
      </c>
      <c r="Y2998" s="7">
        <f t="shared" si="422"/>
        <v>29</v>
      </c>
    </row>
    <row r="2999" spans="1:25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6">
        <f t="shared" si="414"/>
        <v>103.73000000000002</v>
      </c>
      <c r="P2999" s="10">
        <f t="shared" si="415"/>
        <v>90.2</v>
      </c>
      <c r="Q2999" t="s">
        <v>8318</v>
      </c>
      <c r="R2999" t="s">
        <v>8358</v>
      </c>
      <c r="S2999" s="8">
        <f t="shared" si="416"/>
        <v>42775.733715277776</v>
      </c>
      <c r="T2999" s="8" t="str">
        <f t="shared" si="417"/>
        <v>Feb</v>
      </c>
      <c r="U2999" s="8" t="str">
        <f t="shared" si="418"/>
        <v>2017</v>
      </c>
      <c r="V2999" s="8">
        <f t="shared" si="419"/>
        <v>42793.207638888889</v>
      </c>
      <c r="W2999" s="8" t="str">
        <f t="shared" si="420"/>
        <v>Feb</v>
      </c>
      <c r="X2999" s="8" t="str">
        <f t="shared" si="421"/>
        <v>2017</v>
      </c>
      <c r="Y2999" s="7">
        <f t="shared" si="422"/>
        <v>17</v>
      </c>
    </row>
    <row r="3000" spans="1:25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6">
        <f t="shared" si="414"/>
        <v>103.029</v>
      </c>
      <c r="P3000" s="10">
        <f t="shared" si="415"/>
        <v>118.97113163972287</v>
      </c>
      <c r="Q3000" t="s">
        <v>8318</v>
      </c>
      <c r="R3000" t="s">
        <v>8358</v>
      </c>
      <c r="S3000" s="8">
        <f t="shared" si="416"/>
        <v>41778.193622685183</v>
      </c>
      <c r="T3000" s="8" t="str">
        <f t="shared" si="417"/>
        <v>May</v>
      </c>
      <c r="U3000" s="8" t="str">
        <f t="shared" si="418"/>
        <v>2014</v>
      </c>
      <c r="V3000" s="8">
        <f t="shared" si="419"/>
        <v>41806.184027777781</v>
      </c>
      <c r="W3000" s="8" t="str">
        <f t="shared" si="420"/>
        <v>Jun</v>
      </c>
      <c r="X3000" s="8" t="str">
        <f t="shared" si="421"/>
        <v>2014</v>
      </c>
      <c r="Y3000" s="7">
        <f t="shared" si="422"/>
        <v>27</v>
      </c>
    </row>
    <row r="3001" spans="1:25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6">
        <f t="shared" si="414"/>
        <v>118.88888888888889</v>
      </c>
      <c r="P3001" s="10">
        <f t="shared" si="415"/>
        <v>80.25</v>
      </c>
      <c r="Q3001" t="s">
        <v>8318</v>
      </c>
      <c r="R3001" t="s">
        <v>8358</v>
      </c>
      <c r="S3001" s="8">
        <f t="shared" si="416"/>
        <v>42780.740277777775</v>
      </c>
      <c r="T3001" s="8" t="str">
        <f t="shared" si="417"/>
        <v>Feb</v>
      </c>
      <c r="U3001" s="8" t="str">
        <f t="shared" si="418"/>
        <v>2017</v>
      </c>
      <c r="V3001" s="8">
        <f t="shared" si="419"/>
        <v>42795.083333333328</v>
      </c>
      <c r="W3001" s="8" t="str">
        <f t="shared" si="420"/>
        <v>Mar</v>
      </c>
      <c r="X3001" s="8" t="str">
        <f t="shared" si="421"/>
        <v>2017</v>
      </c>
      <c r="Y3001" s="7">
        <f t="shared" si="422"/>
        <v>14</v>
      </c>
    </row>
    <row r="3002" spans="1:25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6">
        <f t="shared" si="414"/>
        <v>100</v>
      </c>
      <c r="P3002" s="10">
        <f t="shared" si="415"/>
        <v>62.5</v>
      </c>
      <c r="Q3002" t="s">
        <v>8318</v>
      </c>
      <c r="R3002" t="s">
        <v>8358</v>
      </c>
      <c r="S3002" s="8">
        <f t="shared" si="416"/>
        <v>42752.827199074076</v>
      </c>
      <c r="T3002" s="8" t="str">
        <f t="shared" si="417"/>
        <v>Jan</v>
      </c>
      <c r="U3002" s="8" t="str">
        <f t="shared" si="418"/>
        <v>2017</v>
      </c>
      <c r="V3002" s="8">
        <f t="shared" si="419"/>
        <v>42766.75</v>
      </c>
      <c r="W3002" s="8" t="str">
        <f t="shared" si="420"/>
        <v>Jan</v>
      </c>
      <c r="X3002" s="8" t="str">
        <f t="shared" si="421"/>
        <v>2017</v>
      </c>
      <c r="Y3002" s="7">
        <f t="shared" si="422"/>
        <v>13</v>
      </c>
    </row>
    <row r="3003" spans="1:25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6">
        <f t="shared" si="414"/>
        <v>318.69988910451895</v>
      </c>
      <c r="P3003" s="10">
        <f t="shared" si="415"/>
        <v>131.37719999999999</v>
      </c>
      <c r="Q3003" t="s">
        <v>8318</v>
      </c>
      <c r="R3003" t="s">
        <v>8358</v>
      </c>
      <c r="S3003" s="8">
        <f t="shared" si="416"/>
        <v>42534.895625000005</v>
      </c>
      <c r="T3003" s="8" t="str">
        <f t="shared" si="417"/>
        <v>Jun</v>
      </c>
      <c r="U3003" s="8" t="str">
        <f t="shared" si="418"/>
        <v>2016</v>
      </c>
      <c r="V3003" s="8">
        <f t="shared" si="419"/>
        <v>42564.895625000005</v>
      </c>
      <c r="W3003" s="8" t="str">
        <f t="shared" si="420"/>
        <v>Jul</v>
      </c>
      <c r="X3003" s="8" t="str">
        <f t="shared" si="421"/>
        <v>2016</v>
      </c>
      <c r="Y3003" s="7">
        <f t="shared" si="422"/>
        <v>30</v>
      </c>
    </row>
    <row r="3004" spans="1:25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6">
        <f t="shared" si="414"/>
        <v>108.50614285714286</v>
      </c>
      <c r="P3004" s="10">
        <f t="shared" si="415"/>
        <v>73.032980769230775</v>
      </c>
      <c r="Q3004" t="s">
        <v>8318</v>
      </c>
      <c r="R3004" t="s">
        <v>8358</v>
      </c>
      <c r="S3004" s="8">
        <f t="shared" si="416"/>
        <v>41239.83625</v>
      </c>
      <c r="T3004" s="8" t="str">
        <f t="shared" si="417"/>
        <v>Nov</v>
      </c>
      <c r="U3004" s="8" t="str">
        <f t="shared" si="418"/>
        <v>2012</v>
      </c>
      <c r="V3004" s="8">
        <f t="shared" si="419"/>
        <v>41269.83625</v>
      </c>
      <c r="W3004" s="8" t="str">
        <f t="shared" si="420"/>
        <v>Dec</v>
      </c>
      <c r="X3004" s="8" t="str">
        <f t="shared" si="421"/>
        <v>2012</v>
      </c>
      <c r="Y3004" s="7">
        <f t="shared" si="422"/>
        <v>30</v>
      </c>
    </row>
    <row r="3005" spans="1:25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6">
        <f t="shared" si="414"/>
        <v>101.16666666666667</v>
      </c>
      <c r="P3005" s="10">
        <f t="shared" si="415"/>
        <v>178.52941176470588</v>
      </c>
      <c r="Q3005" t="s">
        <v>8318</v>
      </c>
      <c r="R3005" t="s">
        <v>8358</v>
      </c>
      <c r="S3005" s="8">
        <f t="shared" si="416"/>
        <v>42398.849259259259</v>
      </c>
      <c r="T3005" s="8" t="str">
        <f t="shared" si="417"/>
        <v>Jan</v>
      </c>
      <c r="U3005" s="8" t="str">
        <f t="shared" si="418"/>
        <v>2016</v>
      </c>
      <c r="V3005" s="8">
        <f t="shared" si="419"/>
        <v>42430.249305555553</v>
      </c>
      <c r="W3005" s="8" t="str">
        <f t="shared" si="420"/>
        <v>Mar</v>
      </c>
      <c r="X3005" s="8" t="str">
        <f t="shared" si="421"/>
        <v>2016</v>
      </c>
      <c r="Y3005" s="7">
        <f t="shared" si="422"/>
        <v>31</v>
      </c>
    </row>
    <row r="3006" spans="1:25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6">
        <f t="shared" si="414"/>
        <v>112.815</v>
      </c>
      <c r="P3006" s="10">
        <f t="shared" si="415"/>
        <v>162.90974729241879</v>
      </c>
      <c r="Q3006" t="s">
        <v>8318</v>
      </c>
      <c r="R3006" t="s">
        <v>8358</v>
      </c>
      <c r="S3006" s="8">
        <f t="shared" si="416"/>
        <v>41928.881064814814</v>
      </c>
      <c r="T3006" s="8" t="str">
        <f t="shared" si="417"/>
        <v>Oct</v>
      </c>
      <c r="U3006" s="8" t="str">
        <f t="shared" si="418"/>
        <v>2014</v>
      </c>
      <c r="V3006" s="8">
        <f t="shared" si="419"/>
        <v>41958.922731481478</v>
      </c>
      <c r="W3006" s="8" t="str">
        <f t="shared" si="420"/>
        <v>Nov</v>
      </c>
      <c r="X3006" s="8" t="str">
        <f t="shared" si="421"/>
        <v>2014</v>
      </c>
      <c r="Y3006" s="7">
        <f t="shared" si="422"/>
        <v>30</v>
      </c>
    </row>
    <row r="3007" spans="1:25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6">
        <f t="shared" si="414"/>
        <v>120.49622641509434</v>
      </c>
      <c r="P3007" s="10">
        <f t="shared" si="415"/>
        <v>108.24237288135593</v>
      </c>
      <c r="Q3007" t="s">
        <v>8318</v>
      </c>
      <c r="R3007" t="s">
        <v>8358</v>
      </c>
      <c r="S3007" s="8">
        <f t="shared" si="416"/>
        <v>41888.674826388888</v>
      </c>
      <c r="T3007" s="8" t="str">
        <f t="shared" si="417"/>
        <v>Sep</v>
      </c>
      <c r="U3007" s="8" t="str">
        <f t="shared" si="418"/>
        <v>2014</v>
      </c>
      <c r="V3007" s="8">
        <f t="shared" si="419"/>
        <v>41918.674826388888</v>
      </c>
      <c r="W3007" s="8" t="str">
        <f t="shared" si="420"/>
        <v>Oct</v>
      </c>
      <c r="X3007" s="8" t="str">
        <f t="shared" si="421"/>
        <v>2014</v>
      </c>
      <c r="Y3007" s="7">
        <f t="shared" si="422"/>
        <v>30</v>
      </c>
    </row>
    <row r="3008" spans="1:25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6">
        <f t="shared" si="414"/>
        <v>107.74999999999999</v>
      </c>
      <c r="P3008" s="10">
        <f t="shared" si="415"/>
        <v>88.865979381443296</v>
      </c>
      <c r="Q3008" t="s">
        <v>8318</v>
      </c>
      <c r="R3008" t="s">
        <v>8358</v>
      </c>
      <c r="S3008" s="8">
        <f t="shared" si="416"/>
        <v>41957.756840277783</v>
      </c>
      <c r="T3008" s="8" t="str">
        <f t="shared" si="417"/>
        <v>Nov</v>
      </c>
      <c r="U3008" s="8" t="str">
        <f t="shared" si="418"/>
        <v>2014</v>
      </c>
      <c r="V3008" s="8">
        <f t="shared" si="419"/>
        <v>41987.756840277783</v>
      </c>
      <c r="W3008" s="8" t="str">
        <f t="shared" si="420"/>
        <v>Dec</v>
      </c>
      <c r="X3008" s="8" t="str">
        <f t="shared" si="421"/>
        <v>2014</v>
      </c>
      <c r="Y3008" s="7">
        <f t="shared" si="422"/>
        <v>30</v>
      </c>
    </row>
    <row r="3009" spans="1:25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6">
        <f t="shared" si="414"/>
        <v>180</v>
      </c>
      <c r="P3009" s="10">
        <f t="shared" si="415"/>
        <v>54</v>
      </c>
      <c r="Q3009" t="s">
        <v>8318</v>
      </c>
      <c r="R3009" t="s">
        <v>8358</v>
      </c>
      <c r="S3009" s="8">
        <f t="shared" si="416"/>
        <v>42098.216238425928</v>
      </c>
      <c r="T3009" s="8" t="str">
        <f t="shared" si="417"/>
        <v>Apr</v>
      </c>
      <c r="U3009" s="8" t="str">
        <f t="shared" si="418"/>
        <v>2015</v>
      </c>
      <c r="V3009" s="8">
        <f t="shared" si="419"/>
        <v>42119.216238425928</v>
      </c>
      <c r="W3009" s="8" t="str">
        <f t="shared" si="420"/>
        <v>Apr</v>
      </c>
      <c r="X3009" s="8" t="str">
        <f t="shared" si="421"/>
        <v>2015</v>
      </c>
      <c r="Y3009" s="7">
        <f t="shared" si="422"/>
        <v>21</v>
      </c>
    </row>
    <row r="3010" spans="1:25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6">
        <f t="shared" si="414"/>
        <v>101.16666666666667</v>
      </c>
      <c r="P3010" s="10">
        <f t="shared" si="415"/>
        <v>116.73076923076923</v>
      </c>
      <c r="Q3010" t="s">
        <v>8318</v>
      </c>
      <c r="R3010" t="s">
        <v>8358</v>
      </c>
      <c r="S3010" s="8">
        <f t="shared" si="416"/>
        <v>42360.212025462963</v>
      </c>
      <c r="T3010" s="8" t="str">
        <f t="shared" si="417"/>
        <v>Dec</v>
      </c>
      <c r="U3010" s="8" t="str">
        <f t="shared" si="418"/>
        <v>2015</v>
      </c>
      <c r="V3010" s="8">
        <f t="shared" si="419"/>
        <v>42390.212025462963</v>
      </c>
      <c r="W3010" s="8" t="str">
        <f t="shared" si="420"/>
        <v>Jan</v>
      </c>
      <c r="X3010" s="8" t="str">
        <f t="shared" si="421"/>
        <v>2016</v>
      </c>
      <c r="Y3010" s="7">
        <f t="shared" si="422"/>
        <v>30</v>
      </c>
    </row>
    <row r="3011" spans="1:25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6">
        <f t="shared" ref="O3011:O3074" si="423">E3011/D3011*100</f>
        <v>119.756</v>
      </c>
      <c r="P3011" s="10">
        <f t="shared" ref="P3011:P3074" si="424">IFERROR(E3011/L3011,0)</f>
        <v>233.8984375</v>
      </c>
      <c r="Q3011" t="s">
        <v>8318</v>
      </c>
      <c r="R3011" t="s">
        <v>8358</v>
      </c>
      <c r="S3011" s="8">
        <f t="shared" ref="S3011:S3074" si="425">(((J3011/60)/60)/24)+DATE(1970,1,1)</f>
        <v>41939.569907407407</v>
      </c>
      <c r="T3011" s="8" t="str">
        <f t="shared" ref="T3011:T3074" si="426">TEXT(S3011,"MMM")</f>
        <v>Oct</v>
      </c>
      <c r="U3011" s="8" t="str">
        <f t="shared" ref="U3011:U3074" si="427">TEXT(S3011,"YYYY")</f>
        <v>2014</v>
      </c>
      <c r="V3011" s="8">
        <f t="shared" ref="V3011:V3074" si="428">(((I3011/60)/60)/24)+DATE(1970,1,1)</f>
        <v>41969.611574074079</v>
      </c>
      <c r="W3011" s="8" t="str">
        <f t="shared" ref="W3011:W3074" si="429">TEXT(V3011,"MMM")</f>
        <v>Nov</v>
      </c>
      <c r="X3011" s="8" t="str">
        <f t="shared" ref="X3011:X3074" si="430">TEXT(V3011,"YYYY")</f>
        <v>2014</v>
      </c>
      <c r="Y3011" s="7">
        <f t="shared" ref="Y3011:Y3074" si="431">DAY(V3011-S3011)</f>
        <v>30</v>
      </c>
    </row>
    <row r="3012" spans="1:25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6">
        <f t="shared" si="423"/>
        <v>158</v>
      </c>
      <c r="P3012" s="10">
        <f t="shared" si="424"/>
        <v>158</v>
      </c>
      <c r="Q3012" t="s">
        <v>8318</v>
      </c>
      <c r="R3012" t="s">
        <v>8358</v>
      </c>
      <c r="S3012" s="8">
        <f t="shared" si="425"/>
        <v>41996.832395833335</v>
      </c>
      <c r="T3012" s="8" t="str">
        <f t="shared" si="426"/>
        <v>Dec</v>
      </c>
      <c r="U3012" s="8" t="str">
        <f t="shared" si="427"/>
        <v>2014</v>
      </c>
      <c r="V3012" s="8">
        <f t="shared" si="428"/>
        <v>42056.832395833335</v>
      </c>
      <c r="W3012" s="8" t="str">
        <f t="shared" si="429"/>
        <v>Feb</v>
      </c>
      <c r="X3012" s="8" t="str">
        <f t="shared" si="430"/>
        <v>2015</v>
      </c>
      <c r="Y3012" s="7">
        <f t="shared" si="431"/>
        <v>29</v>
      </c>
    </row>
    <row r="3013" spans="1:25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6">
        <f t="shared" si="423"/>
        <v>123.66666666666666</v>
      </c>
      <c r="P3013" s="10">
        <f t="shared" si="424"/>
        <v>14.84</v>
      </c>
      <c r="Q3013" t="s">
        <v>8318</v>
      </c>
      <c r="R3013" t="s">
        <v>8358</v>
      </c>
      <c r="S3013" s="8">
        <f t="shared" si="425"/>
        <v>42334.468935185185</v>
      </c>
      <c r="T3013" s="8" t="str">
        <f t="shared" si="426"/>
        <v>Nov</v>
      </c>
      <c r="U3013" s="8" t="str">
        <f t="shared" si="427"/>
        <v>2015</v>
      </c>
      <c r="V3013" s="8">
        <f t="shared" si="428"/>
        <v>42361.957638888889</v>
      </c>
      <c r="W3013" s="8" t="str">
        <f t="shared" si="429"/>
        <v>Dec</v>
      </c>
      <c r="X3013" s="8" t="str">
        <f t="shared" si="430"/>
        <v>2015</v>
      </c>
      <c r="Y3013" s="7">
        <f t="shared" si="431"/>
        <v>27</v>
      </c>
    </row>
    <row r="3014" spans="1:25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6">
        <f t="shared" si="423"/>
        <v>117.12499999999999</v>
      </c>
      <c r="P3014" s="10">
        <f t="shared" si="424"/>
        <v>85.181818181818187</v>
      </c>
      <c r="Q3014" t="s">
        <v>8318</v>
      </c>
      <c r="R3014" t="s">
        <v>8358</v>
      </c>
      <c r="S3014" s="8">
        <f t="shared" si="425"/>
        <v>42024.702893518523</v>
      </c>
      <c r="T3014" s="8" t="str">
        <f t="shared" si="426"/>
        <v>Jan</v>
      </c>
      <c r="U3014" s="8" t="str">
        <f t="shared" si="427"/>
        <v>2015</v>
      </c>
      <c r="V3014" s="8">
        <f t="shared" si="428"/>
        <v>42045.702893518523</v>
      </c>
      <c r="W3014" s="8" t="str">
        <f t="shared" si="429"/>
        <v>Feb</v>
      </c>
      <c r="X3014" s="8" t="str">
        <f t="shared" si="430"/>
        <v>2015</v>
      </c>
      <c r="Y3014" s="7">
        <f t="shared" si="431"/>
        <v>21</v>
      </c>
    </row>
    <row r="3015" spans="1:25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6">
        <f t="shared" si="423"/>
        <v>156.96</v>
      </c>
      <c r="P3015" s="10">
        <f t="shared" si="424"/>
        <v>146.69158878504672</v>
      </c>
      <c r="Q3015" t="s">
        <v>8318</v>
      </c>
      <c r="R3015" t="s">
        <v>8358</v>
      </c>
      <c r="S3015" s="8">
        <f t="shared" si="425"/>
        <v>42146.836215277777</v>
      </c>
      <c r="T3015" s="8" t="str">
        <f t="shared" si="426"/>
        <v>May</v>
      </c>
      <c r="U3015" s="8" t="str">
        <f t="shared" si="427"/>
        <v>2015</v>
      </c>
      <c r="V3015" s="8">
        <f t="shared" si="428"/>
        <v>42176.836215277777</v>
      </c>
      <c r="W3015" s="8" t="str">
        <f t="shared" si="429"/>
        <v>Jun</v>
      </c>
      <c r="X3015" s="8" t="str">
        <f t="shared" si="430"/>
        <v>2015</v>
      </c>
      <c r="Y3015" s="7">
        <f t="shared" si="431"/>
        <v>30</v>
      </c>
    </row>
    <row r="3016" spans="1:25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6">
        <f t="shared" si="423"/>
        <v>113.104</v>
      </c>
      <c r="P3016" s="10">
        <f t="shared" si="424"/>
        <v>50.764811490125673</v>
      </c>
      <c r="Q3016" t="s">
        <v>8318</v>
      </c>
      <c r="R3016" t="s">
        <v>8358</v>
      </c>
      <c r="S3016" s="8">
        <f t="shared" si="425"/>
        <v>41920.123611111114</v>
      </c>
      <c r="T3016" s="8" t="str">
        <f t="shared" si="426"/>
        <v>Oct</v>
      </c>
      <c r="U3016" s="8" t="str">
        <f t="shared" si="427"/>
        <v>2014</v>
      </c>
      <c r="V3016" s="8">
        <f t="shared" si="428"/>
        <v>41948.208333333336</v>
      </c>
      <c r="W3016" s="8" t="str">
        <f t="shared" si="429"/>
        <v>Nov</v>
      </c>
      <c r="X3016" s="8" t="str">
        <f t="shared" si="430"/>
        <v>2014</v>
      </c>
      <c r="Y3016" s="7">
        <f t="shared" si="431"/>
        <v>28</v>
      </c>
    </row>
    <row r="3017" spans="1:25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6">
        <f t="shared" si="423"/>
        <v>103.17647058823529</v>
      </c>
      <c r="P3017" s="10">
        <f t="shared" si="424"/>
        <v>87.7</v>
      </c>
      <c r="Q3017" t="s">
        <v>8318</v>
      </c>
      <c r="R3017" t="s">
        <v>8358</v>
      </c>
      <c r="S3017" s="8">
        <f t="shared" si="425"/>
        <v>41785.72729166667</v>
      </c>
      <c r="T3017" s="8" t="str">
        <f t="shared" si="426"/>
        <v>May</v>
      </c>
      <c r="U3017" s="8" t="str">
        <f t="shared" si="427"/>
        <v>2014</v>
      </c>
      <c r="V3017" s="8">
        <f t="shared" si="428"/>
        <v>41801.166666666664</v>
      </c>
      <c r="W3017" s="8" t="str">
        <f t="shared" si="429"/>
        <v>Jun</v>
      </c>
      <c r="X3017" s="8" t="str">
        <f t="shared" si="430"/>
        <v>2014</v>
      </c>
      <c r="Y3017" s="7">
        <f t="shared" si="431"/>
        <v>15</v>
      </c>
    </row>
    <row r="3018" spans="1:25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6">
        <f t="shared" si="423"/>
        <v>102.61176470588236</v>
      </c>
      <c r="P3018" s="10">
        <f t="shared" si="424"/>
        <v>242.27777777777777</v>
      </c>
      <c r="Q3018" t="s">
        <v>8318</v>
      </c>
      <c r="R3018" t="s">
        <v>8358</v>
      </c>
      <c r="S3018" s="8">
        <f t="shared" si="425"/>
        <v>41778.548055555555</v>
      </c>
      <c r="T3018" s="8" t="str">
        <f t="shared" si="426"/>
        <v>May</v>
      </c>
      <c r="U3018" s="8" t="str">
        <f t="shared" si="427"/>
        <v>2014</v>
      </c>
      <c r="V3018" s="8">
        <f t="shared" si="428"/>
        <v>41838.548055555555</v>
      </c>
      <c r="W3018" s="8" t="str">
        <f t="shared" si="429"/>
        <v>Jul</v>
      </c>
      <c r="X3018" s="8" t="str">
        <f t="shared" si="430"/>
        <v>2014</v>
      </c>
      <c r="Y3018" s="7">
        <f t="shared" si="431"/>
        <v>29</v>
      </c>
    </row>
    <row r="3019" spans="1:25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6">
        <f t="shared" si="423"/>
        <v>105.84090909090908</v>
      </c>
      <c r="P3019" s="10">
        <f t="shared" si="424"/>
        <v>146.44654088050314</v>
      </c>
      <c r="Q3019" t="s">
        <v>8318</v>
      </c>
      <c r="R3019" t="s">
        <v>8358</v>
      </c>
      <c r="S3019" s="8">
        <f t="shared" si="425"/>
        <v>41841.850034722222</v>
      </c>
      <c r="T3019" s="8" t="str">
        <f t="shared" si="426"/>
        <v>Jul</v>
      </c>
      <c r="U3019" s="8" t="str">
        <f t="shared" si="427"/>
        <v>2014</v>
      </c>
      <c r="V3019" s="8">
        <f t="shared" si="428"/>
        <v>41871.850034722222</v>
      </c>
      <c r="W3019" s="8" t="str">
        <f t="shared" si="429"/>
        <v>Aug</v>
      </c>
      <c r="X3019" s="8" t="str">
        <f t="shared" si="430"/>
        <v>2014</v>
      </c>
      <c r="Y3019" s="7">
        <f t="shared" si="431"/>
        <v>30</v>
      </c>
    </row>
    <row r="3020" spans="1:25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6">
        <f t="shared" si="423"/>
        <v>100.71428571428571</v>
      </c>
      <c r="P3020" s="10">
        <f t="shared" si="424"/>
        <v>103.17073170731707</v>
      </c>
      <c r="Q3020" t="s">
        <v>8318</v>
      </c>
      <c r="R3020" t="s">
        <v>8358</v>
      </c>
      <c r="S3020" s="8">
        <f t="shared" si="425"/>
        <v>42163.29833333334</v>
      </c>
      <c r="T3020" s="8" t="str">
        <f t="shared" si="426"/>
        <v>Jun</v>
      </c>
      <c r="U3020" s="8" t="str">
        <f t="shared" si="427"/>
        <v>2015</v>
      </c>
      <c r="V3020" s="8">
        <f t="shared" si="428"/>
        <v>42205.916666666672</v>
      </c>
      <c r="W3020" s="8" t="str">
        <f t="shared" si="429"/>
        <v>Jul</v>
      </c>
      <c r="X3020" s="8" t="str">
        <f t="shared" si="430"/>
        <v>2015</v>
      </c>
      <c r="Y3020" s="7">
        <f t="shared" si="431"/>
        <v>11</v>
      </c>
    </row>
    <row r="3021" spans="1:25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6">
        <f t="shared" si="423"/>
        <v>121.23333333333332</v>
      </c>
      <c r="P3021" s="10">
        <f t="shared" si="424"/>
        <v>80.464601769911511</v>
      </c>
      <c r="Q3021" t="s">
        <v>8318</v>
      </c>
      <c r="R3021" t="s">
        <v>8358</v>
      </c>
      <c r="S3021" s="8">
        <f t="shared" si="425"/>
        <v>41758.833564814813</v>
      </c>
      <c r="T3021" s="8" t="str">
        <f t="shared" si="426"/>
        <v>Apr</v>
      </c>
      <c r="U3021" s="8" t="str">
        <f t="shared" si="427"/>
        <v>2014</v>
      </c>
      <c r="V3021" s="8">
        <f t="shared" si="428"/>
        <v>41786.125</v>
      </c>
      <c r="W3021" s="8" t="str">
        <f t="shared" si="429"/>
        <v>May</v>
      </c>
      <c r="X3021" s="8" t="str">
        <f t="shared" si="430"/>
        <v>2014</v>
      </c>
      <c r="Y3021" s="7">
        <f t="shared" si="431"/>
        <v>27</v>
      </c>
    </row>
    <row r="3022" spans="1:25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6">
        <f t="shared" si="423"/>
        <v>100.57142857142858</v>
      </c>
      <c r="P3022" s="10">
        <f t="shared" si="424"/>
        <v>234.66666666666666</v>
      </c>
      <c r="Q3022" t="s">
        <v>8318</v>
      </c>
      <c r="R3022" t="s">
        <v>8358</v>
      </c>
      <c r="S3022" s="8">
        <f t="shared" si="425"/>
        <v>42170.846446759257</v>
      </c>
      <c r="T3022" s="8" t="str">
        <f t="shared" si="426"/>
        <v>Jun</v>
      </c>
      <c r="U3022" s="8" t="str">
        <f t="shared" si="427"/>
        <v>2015</v>
      </c>
      <c r="V3022" s="8">
        <f t="shared" si="428"/>
        <v>42230.846446759257</v>
      </c>
      <c r="W3022" s="8" t="str">
        <f t="shared" si="429"/>
        <v>Aug</v>
      </c>
      <c r="X3022" s="8" t="str">
        <f t="shared" si="430"/>
        <v>2015</v>
      </c>
      <c r="Y3022" s="7">
        <f t="shared" si="431"/>
        <v>29</v>
      </c>
    </row>
    <row r="3023" spans="1:25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6">
        <f t="shared" si="423"/>
        <v>116.02222222222223</v>
      </c>
      <c r="P3023" s="10">
        <f t="shared" si="424"/>
        <v>50.689320388349515</v>
      </c>
      <c r="Q3023" t="s">
        <v>8318</v>
      </c>
      <c r="R3023" t="s">
        <v>8358</v>
      </c>
      <c r="S3023" s="8">
        <f t="shared" si="425"/>
        <v>42660.618854166663</v>
      </c>
      <c r="T3023" s="8" t="str">
        <f t="shared" si="426"/>
        <v>Oct</v>
      </c>
      <c r="U3023" s="8" t="str">
        <f t="shared" si="427"/>
        <v>2016</v>
      </c>
      <c r="V3023" s="8">
        <f t="shared" si="428"/>
        <v>42696.249305555553</v>
      </c>
      <c r="W3023" s="8" t="str">
        <f t="shared" si="429"/>
        <v>Nov</v>
      </c>
      <c r="X3023" s="8" t="str">
        <f t="shared" si="430"/>
        <v>2016</v>
      </c>
      <c r="Y3023" s="7">
        <f t="shared" si="431"/>
        <v>4</v>
      </c>
    </row>
    <row r="3024" spans="1:25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6">
        <f t="shared" si="423"/>
        <v>100.88</v>
      </c>
      <c r="P3024" s="10">
        <f t="shared" si="424"/>
        <v>162.70967741935485</v>
      </c>
      <c r="Q3024" t="s">
        <v>8318</v>
      </c>
      <c r="R3024" t="s">
        <v>8358</v>
      </c>
      <c r="S3024" s="8">
        <f t="shared" si="425"/>
        <v>42564.95380787037</v>
      </c>
      <c r="T3024" s="8" t="str">
        <f t="shared" si="426"/>
        <v>Jul</v>
      </c>
      <c r="U3024" s="8" t="str">
        <f t="shared" si="427"/>
        <v>2016</v>
      </c>
      <c r="V3024" s="8">
        <f t="shared" si="428"/>
        <v>42609.95380787037</v>
      </c>
      <c r="W3024" s="8" t="str">
        <f t="shared" si="429"/>
        <v>Aug</v>
      </c>
      <c r="X3024" s="8" t="str">
        <f t="shared" si="430"/>
        <v>2016</v>
      </c>
      <c r="Y3024" s="7">
        <f t="shared" si="431"/>
        <v>14</v>
      </c>
    </row>
    <row r="3025" spans="1:25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6">
        <f t="shared" si="423"/>
        <v>103</v>
      </c>
      <c r="P3025" s="10">
        <f t="shared" si="424"/>
        <v>120.16666666666667</v>
      </c>
      <c r="Q3025" t="s">
        <v>8318</v>
      </c>
      <c r="R3025" t="s">
        <v>8358</v>
      </c>
      <c r="S3025" s="8">
        <f t="shared" si="425"/>
        <v>42121.675763888896</v>
      </c>
      <c r="T3025" s="8" t="str">
        <f t="shared" si="426"/>
        <v>Apr</v>
      </c>
      <c r="U3025" s="8" t="str">
        <f t="shared" si="427"/>
        <v>2015</v>
      </c>
      <c r="V3025" s="8">
        <f t="shared" si="428"/>
        <v>42166.675763888896</v>
      </c>
      <c r="W3025" s="8" t="str">
        <f t="shared" si="429"/>
        <v>Jun</v>
      </c>
      <c r="X3025" s="8" t="str">
        <f t="shared" si="430"/>
        <v>2015</v>
      </c>
      <c r="Y3025" s="7">
        <f t="shared" si="431"/>
        <v>14</v>
      </c>
    </row>
    <row r="3026" spans="1:25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6">
        <f t="shared" si="423"/>
        <v>246.42</v>
      </c>
      <c r="P3026" s="10">
        <f t="shared" si="424"/>
        <v>67.697802197802204</v>
      </c>
      <c r="Q3026" t="s">
        <v>8318</v>
      </c>
      <c r="R3026" t="s">
        <v>8358</v>
      </c>
      <c r="S3026" s="8">
        <f t="shared" si="425"/>
        <v>41158.993923611109</v>
      </c>
      <c r="T3026" s="8" t="str">
        <f t="shared" si="426"/>
        <v>Sep</v>
      </c>
      <c r="U3026" s="8" t="str">
        <f t="shared" si="427"/>
        <v>2012</v>
      </c>
      <c r="V3026" s="8">
        <f t="shared" si="428"/>
        <v>41188.993923611109</v>
      </c>
      <c r="W3026" s="8" t="str">
        <f t="shared" si="429"/>
        <v>Oct</v>
      </c>
      <c r="X3026" s="8" t="str">
        <f t="shared" si="430"/>
        <v>2012</v>
      </c>
      <c r="Y3026" s="7">
        <f t="shared" si="431"/>
        <v>30</v>
      </c>
    </row>
    <row r="3027" spans="1:25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6">
        <f t="shared" si="423"/>
        <v>302.2</v>
      </c>
      <c r="P3027" s="10">
        <f t="shared" si="424"/>
        <v>52.103448275862071</v>
      </c>
      <c r="Q3027" t="s">
        <v>8318</v>
      </c>
      <c r="R3027" t="s">
        <v>8358</v>
      </c>
      <c r="S3027" s="8">
        <f t="shared" si="425"/>
        <v>41761.509409722225</v>
      </c>
      <c r="T3027" s="8" t="str">
        <f t="shared" si="426"/>
        <v>May</v>
      </c>
      <c r="U3027" s="8" t="str">
        <f t="shared" si="427"/>
        <v>2014</v>
      </c>
      <c r="V3027" s="8">
        <f t="shared" si="428"/>
        <v>41789.666666666664</v>
      </c>
      <c r="W3027" s="8" t="str">
        <f t="shared" si="429"/>
        <v>May</v>
      </c>
      <c r="X3027" s="8" t="str">
        <f t="shared" si="430"/>
        <v>2014</v>
      </c>
      <c r="Y3027" s="7">
        <f t="shared" si="431"/>
        <v>28</v>
      </c>
    </row>
    <row r="3028" spans="1:25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6">
        <f t="shared" si="423"/>
        <v>143.33333333333334</v>
      </c>
      <c r="P3028" s="10">
        <f t="shared" si="424"/>
        <v>51.6</v>
      </c>
      <c r="Q3028" t="s">
        <v>8318</v>
      </c>
      <c r="R3028" t="s">
        <v>8358</v>
      </c>
      <c r="S3028" s="8">
        <f t="shared" si="425"/>
        <v>42783.459398148145</v>
      </c>
      <c r="T3028" s="8" t="str">
        <f t="shared" si="426"/>
        <v>Feb</v>
      </c>
      <c r="U3028" s="8" t="str">
        <f t="shared" si="427"/>
        <v>2017</v>
      </c>
      <c r="V3028" s="8">
        <f t="shared" si="428"/>
        <v>42797.459398148145</v>
      </c>
      <c r="W3028" s="8" t="str">
        <f t="shared" si="429"/>
        <v>Mar</v>
      </c>
      <c r="X3028" s="8" t="str">
        <f t="shared" si="430"/>
        <v>2017</v>
      </c>
      <c r="Y3028" s="7">
        <f t="shared" si="431"/>
        <v>14</v>
      </c>
    </row>
    <row r="3029" spans="1:25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6">
        <f t="shared" si="423"/>
        <v>131.44</v>
      </c>
      <c r="P3029" s="10">
        <f t="shared" si="424"/>
        <v>164.3</v>
      </c>
      <c r="Q3029" t="s">
        <v>8318</v>
      </c>
      <c r="R3029" t="s">
        <v>8358</v>
      </c>
      <c r="S3029" s="8">
        <f t="shared" si="425"/>
        <v>42053.704293981486</v>
      </c>
      <c r="T3029" s="8" t="str">
        <f t="shared" si="426"/>
        <v>Feb</v>
      </c>
      <c r="U3029" s="8" t="str">
        <f t="shared" si="427"/>
        <v>2015</v>
      </c>
      <c r="V3029" s="8">
        <f t="shared" si="428"/>
        <v>42083.662627314814</v>
      </c>
      <c r="W3029" s="8" t="str">
        <f t="shared" si="429"/>
        <v>Mar</v>
      </c>
      <c r="X3029" s="8" t="str">
        <f t="shared" si="430"/>
        <v>2015</v>
      </c>
      <c r="Y3029" s="7">
        <f t="shared" si="431"/>
        <v>29</v>
      </c>
    </row>
    <row r="3030" spans="1:25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6">
        <f t="shared" si="423"/>
        <v>168.01999999999998</v>
      </c>
      <c r="P3030" s="10">
        <f t="shared" si="424"/>
        <v>84.858585858585855</v>
      </c>
      <c r="Q3030" t="s">
        <v>8318</v>
      </c>
      <c r="R3030" t="s">
        <v>8358</v>
      </c>
      <c r="S3030" s="8">
        <f t="shared" si="425"/>
        <v>42567.264178240745</v>
      </c>
      <c r="T3030" s="8" t="str">
        <f t="shared" si="426"/>
        <v>Jul</v>
      </c>
      <c r="U3030" s="8" t="str">
        <f t="shared" si="427"/>
        <v>2016</v>
      </c>
      <c r="V3030" s="8">
        <f t="shared" si="428"/>
        <v>42597.264178240745</v>
      </c>
      <c r="W3030" s="8" t="str">
        <f t="shared" si="429"/>
        <v>Aug</v>
      </c>
      <c r="X3030" s="8" t="str">
        <f t="shared" si="430"/>
        <v>2016</v>
      </c>
      <c r="Y3030" s="7">
        <f t="shared" si="431"/>
        <v>30</v>
      </c>
    </row>
    <row r="3031" spans="1:25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6">
        <f t="shared" si="423"/>
        <v>109.67666666666666</v>
      </c>
      <c r="P3031" s="10">
        <f t="shared" si="424"/>
        <v>94.548850574712645</v>
      </c>
      <c r="Q3031" t="s">
        <v>8318</v>
      </c>
      <c r="R3031" t="s">
        <v>8358</v>
      </c>
      <c r="S3031" s="8">
        <f t="shared" si="425"/>
        <v>41932.708877314813</v>
      </c>
      <c r="T3031" s="8" t="str">
        <f t="shared" si="426"/>
        <v>Oct</v>
      </c>
      <c r="U3031" s="8" t="str">
        <f t="shared" si="427"/>
        <v>2014</v>
      </c>
      <c r="V3031" s="8">
        <f t="shared" si="428"/>
        <v>41961.190972222219</v>
      </c>
      <c r="W3031" s="8" t="str">
        <f t="shared" si="429"/>
        <v>Nov</v>
      </c>
      <c r="X3031" s="8" t="str">
        <f t="shared" si="430"/>
        <v>2014</v>
      </c>
      <c r="Y3031" s="7">
        <f t="shared" si="431"/>
        <v>28</v>
      </c>
    </row>
    <row r="3032" spans="1:25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6">
        <f t="shared" si="423"/>
        <v>106.6857142857143</v>
      </c>
      <c r="P3032" s="10">
        <f t="shared" si="424"/>
        <v>45.536585365853661</v>
      </c>
      <c r="Q3032" t="s">
        <v>8318</v>
      </c>
      <c r="R3032" t="s">
        <v>8358</v>
      </c>
      <c r="S3032" s="8">
        <f t="shared" si="425"/>
        <v>42233.747349537036</v>
      </c>
      <c r="T3032" s="8" t="str">
        <f t="shared" si="426"/>
        <v>Aug</v>
      </c>
      <c r="U3032" s="8" t="str">
        <f t="shared" si="427"/>
        <v>2015</v>
      </c>
      <c r="V3032" s="8">
        <f t="shared" si="428"/>
        <v>42263.747349537036</v>
      </c>
      <c r="W3032" s="8" t="str">
        <f t="shared" si="429"/>
        <v>Sep</v>
      </c>
      <c r="X3032" s="8" t="str">
        <f t="shared" si="430"/>
        <v>2015</v>
      </c>
      <c r="Y3032" s="7">
        <f t="shared" si="431"/>
        <v>30</v>
      </c>
    </row>
    <row r="3033" spans="1:25" ht="6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6">
        <f t="shared" si="423"/>
        <v>100</v>
      </c>
      <c r="P3033" s="10">
        <f t="shared" si="424"/>
        <v>51.724137931034484</v>
      </c>
      <c r="Q3033" t="s">
        <v>8318</v>
      </c>
      <c r="R3033" t="s">
        <v>8358</v>
      </c>
      <c r="S3033" s="8">
        <f t="shared" si="425"/>
        <v>42597.882488425923</v>
      </c>
      <c r="T3033" s="8" t="str">
        <f t="shared" si="426"/>
        <v>Aug</v>
      </c>
      <c r="U3033" s="8" t="str">
        <f t="shared" si="427"/>
        <v>2016</v>
      </c>
      <c r="V3033" s="8">
        <f t="shared" si="428"/>
        <v>42657.882488425923</v>
      </c>
      <c r="W3033" s="8" t="str">
        <f t="shared" si="429"/>
        <v>Oct</v>
      </c>
      <c r="X3033" s="8" t="str">
        <f t="shared" si="430"/>
        <v>2016</v>
      </c>
      <c r="Y3033" s="7">
        <f t="shared" si="431"/>
        <v>29</v>
      </c>
    </row>
    <row r="3034" spans="1:25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6">
        <f t="shared" si="423"/>
        <v>127.2</v>
      </c>
      <c r="P3034" s="10">
        <f t="shared" si="424"/>
        <v>50.88</v>
      </c>
      <c r="Q3034" t="s">
        <v>8318</v>
      </c>
      <c r="R3034" t="s">
        <v>8358</v>
      </c>
      <c r="S3034" s="8">
        <f t="shared" si="425"/>
        <v>42228.044664351852</v>
      </c>
      <c r="T3034" s="8" t="str">
        <f t="shared" si="426"/>
        <v>Aug</v>
      </c>
      <c r="U3034" s="8" t="str">
        <f t="shared" si="427"/>
        <v>2015</v>
      </c>
      <c r="V3034" s="8">
        <f t="shared" si="428"/>
        <v>42258.044664351852</v>
      </c>
      <c r="W3034" s="8" t="str">
        <f t="shared" si="429"/>
        <v>Sep</v>
      </c>
      <c r="X3034" s="8" t="str">
        <f t="shared" si="430"/>
        <v>2015</v>
      </c>
      <c r="Y3034" s="7">
        <f t="shared" si="431"/>
        <v>30</v>
      </c>
    </row>
    <row r="3035" spans="1:25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6">
        <f t="shared" si="423"/>
        <v>146.53333333333333</v>
      </c>
      <c r="P3035" s="10">
        <f t="shared" si="424"/>
        <v>191.13043478260869</v>
      </c>
      <c r="Q3035" t="s">
        <v>8318</v>
      </c>
      <c r="R3035" t="s">
        <v>8358</v>
      </c>
      <c r="S3035" s="8">
        <f t="shared" si="425"/>
        <v>42570.110243055555</v>
      </c>
      <c r="T3035" s="8" t="str">
        <f t="shared" si="426"/>
        <v>Jul</v>
      </c>
      <c r="U3035" s="8" t="str">
        <f t="shared" si="427"/>
        <v>2016</v>
      </c>
      <c r="V3035" s="8">
        <f t="shared" si="428"/>
        <v>42600.110243055555</v>
      </c>
      <c r="W3035" s="8" t="str">
        <f t="shared" si="429"/>
        <v>Aug</v>
      </c>
      <c r="X3035" s="8" t="str">
        <f t="shared" si="430"/>
        <v>2016</v>
      </c>
      <c r="Y3035" s="7">
        <f t="shared" si="431"/>
        <v>30</v>
      </c>
    </row>
    <row r="3036" spans="1:25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6">
        <f t="shared" si="423"/>
        <v>112.53599999999999</v>
      </c>
      <c r="P3036" s="10">
        <f t="shared" si="424"/>
        <v>89.314285714285717</v>
      </c>
      <c r="Q3036" t="s">
        <v>8318</v>
      </c>
      <c r="R3036" t="s">
        <v>8358</v>
      </c>
      <c r="S3036" s="8">
        <f t="shared" si="425"/>
        <v>42644.535358796296</v>
      </c>
      <c r="T3036" s="8" t="str">
        <f t="shared" si="426"/>
        <v>Oct</v>
      </c>
      <c r="U3036" s="8" t="str">
        <f t="shared" si="427"/>
        <v>2016</v>
      </c>
      <c r="V3036" s="8">
        <f t="shared" si="428"/>
        <v>42675.165972222225</v>
      </c>
      <c r="W3036" s="8" t="str">
        <f t="shared" si="429"/>
        <v>Nov</v>
      </c>
      <c r="X3036" s="8" t="str">
        <f t="shared" si="430"/>
        <v>2016</v>
      </c>
      <c r="Y3036" s="7">
        <f t="shared" si="431"/>
        <v>30</v>
      </c>
    </row>
    <row r="3037" spans="1:25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6">
        <f t="shared" si="423"/>
        <v>108.78684000000001</v>
      </c>
      <c r="P3037" s="10">
        <f t="shared" si="424"/>
        <v>88.588631921824103</v>
      </c>
      <c r="Q3037" t="s">
        <v>8318</v>
      </c>
      <c r="R3037" t="s">
        <v>8358</v>
      </c>
      <c r="S3037" s="8">
        <f t="shared" si="425"/>
        <v>41368.560289351852</v>
      </c>
      <c r="T3037" s="8" t="str">
        <f t="shared" si="426"/>
        <v>Apr</v>
      </c>
      <c r="U3037" s="8" t="str">
        <f t="shared" si="427"/>
        <v>2013</v>
      </c>
      <c r="V3037" s="8">
        <f t="shared" si="428"/>
        <v>41398.560289351852</v>
      </c>
      <c r="W3037" s="8" t="str">
        <f t="shared" si="429"/>
        <v>May</v>
      </c>
      <c r="X3037" s="8" t="str">
        <f t="shared" si="430"/>
        <v>2013</v>
      </c>
      <c r="Y3037" s="7">
        <f t="shared" si="431"/>
        <v>30</v>
      </c>
    </row>
    <row r="3038" spans="1:25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6">
        <f t="shared" si="423"/>
        <v>126.732</v>
      </c>
      <c r="P3038" s="10">
        <f t="shared" si="424"/>
        <v>96.300911854103347</v>
      </c>
      <c r="Q3038" t="s">
        <v>8318</v>
      </c>
      <c r="R3038" t="s">
        <v>8358</v>
      </c>
      <c r="S3038" s="8">
        <f t="shared" si="425"/>
        <v>41466.785231481481</v>
      </c>
      <c r="T3038" s="8" t="str">
        <f t="shared" si="426"/>
        <v>Jul</v>
      </c>
      <c r="U3038" s="8" t="str">
        <f t="shared" si="427"/>
        <v>2013</v>
      </c>
      <c r="V3038" s="8">
        <f t="shared" si="428"/>
        <v>41502.499305555553</v>
      </c>
      <c r="W3038" s="8" t="str">
        <f t="shared" si="429"/>
        <v>Aug</v>
      </c>
      <c r="X3038" s="8" t="str">
        <f t="shared" si="430"/>
        <v>2013</v>
      </c>
      <c r="Y3038" s="7">
        <f t="shared" si="431"/>
        <v>4</v>
      </c>
    </row>
    <row r="3039" spans="1:25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6">
        <f t="shared" si="423"/>
        <v>213.20000000000002</v>
      </c>
      <c r="P3039" s="10">
        <f t="shared" si="424"/>
        <v>33.3125</v>
      </c>
      <c r="Q3039" t="s">
        <v>8318</v>
      </c>
      <c r="R3039" t="s">
        <v>8358</v>
      </c>
      <c r="S3039" s="8">
        <f t="shared" si="425"/>
        <v>40378.893206018518</v>
      </c>
      <c r="T3039" s="8" t="str">
        <f t="shared" si="426"/>
        <v>Jul</v>
      </c>
      <c r="U3039" s="8" t="str">
        <f t="shared" si="427"/>
        <v>2010</v>
      </c>
      <c r="V3039" s="8">
        <f t="shared" si="428"/>
        <v>40453.207638888889</v>
      </c>
      <c r="W3039" s="8" t="str">
        <f t="shared" si="429"/>
        <v>Oct</v>
      </c>
      <c r="X3039" s="8" t="str">
        <f t="shared" si="430"/>
        <v>2010</v>
      </c>
      <c r="Y3039" s="7">
        <f t="shared" si="431"/>
        <v>14</v>
      </c>
    </row>
    <row r="3040" spans="1:25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6">
        <f t="shared" si="423"/>
        <v>100.49999999999999</v>
      </c>
      <c r="P3040" s="10">
        <f t="shared" si="424"/>
        <v>37.222222222222221</v>
      </c>
      <c r="Q3040" t="s">
        <v>8318</v>
      </c>
      <c r="R3040" t="s">
        <v>8358</v>
      </c>
      <c r="S3040" s="8">
        <f t="shared" si="425"/>
        <v>42373.252280092594</v>
      </c>
      <c r="T3040" s="8" t="str">
        <f t="shared" si="426"/>
        <v>Jan</v>
      </c>
      <c r="U3040" s="8" t="str">
        <f t="shared" si="427"/>
        <v>2016</v>
      </c>
      <c r="V3040" s="8">
        <f t="shared" si="428"/>
        <v>42433.252280092594</v>
      </c>
      <c r="W3040" s="8" t="str">
        <f t="shared" si="429"/>
        <v>Mar</v>
      </c>
      <c r="X3040" s="8" t="str">
        <f t="shared" si="430"/>
        <v>2016</v>
      </c>
      <c r="Y3040" s="7">
        <f t="shared" si="431"/>
        <v>29</v>
      </c>
    </row>
    <row r="3041" spans="1:25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6">
        <f t="shared" si="423"/>
        <v>108.71389999999998</v>
      </c>
      <c r="P3041" s="10">
        <f t="shared" si="424"/>
        <v>92.130423728813554</v>
      </c>
      <c r="Q3041" t="s">
        <v>8318</v>
      </c>
      <c r="R3041" t="s">
        <v>8358</v>
      </c>
      <c r="S3041" s="8">
        <f t="shared" si="425"/>
        <v>41610.794421296298</v>
      </c>
      <c r="T3041" s="8" t="str">
        <f t="shared" si="426"/>
        <v>Dec</v>
      </c>
      <c r="U3041" s="8" t="str">
        <f t="shared" si="427"/>
        <v>2013</v>
      </c>
      <c r="V3041" s="8">
        <f t="shared" si="428"/>
        <v>41637.332638888889</v>
      </c>
      <c r="W3041" s="8" t="str">
        <f t="shared" si="429"/>
        <v>Dec</v>
      </c>
      <c r="X3041" s="8" t="str">
        <f t="shared" si="430"/>
        <v>2013</v>
      </c>
      <c r="Y3041" s="7">
        <f t="shared" si="431"/>
        <v>26</v>
      </c>
    </row>
    <row r="3042" spans="1:25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6">
        <f t="shared" si="423"/>
        <v>107.5</v>
      </c>
      <c r="P3042" s="10">
        <f t="shared" si="424"/>
        <v>76.785714285714292</v>
      </c>
      <c r="Q3042" t="s">
        <v>8318</v>
      </c>
      <c r="R3042" t="s">
        <v>8358</v>
      </c>
      <c r="S3042" s="8">
        <f t="shared" si="425"/>
        <v>42177.791909722218</v>
      </c>
      <c r="T3042" s="8" t="str">
        <f t="shared" si="426"/>
        <v>Jun</v>
      </c>
      <c r="U3042" s="8" t="str">
        <f t="shared" si="427"/>
        <v>2015</v>
      </c>
      <c r="V3042" s="8">
        <f t="shared" si="428"/>
        <v>42181.958333333328</v>
      </c>
      <c r="W3042" s="8" t="str">
        <f t="shared" si="429"/>
        <v>Jun</v>
      </c>
      <c r="X3042" s="8" t="str">
        <f t="shared" si="430"/>
        <v>2015</v>
      </c>
      <c r="Y3042" s="7">
        <f t="shared" si="431"/>
        <v>4</v>
      </c>
    </row>
    <row r="3043" spans="1:25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6">
        <f t="shared" si="423"/>
        <v>110.48192771084338</v>
      </c>
      <c r="P3043" s="10">
        <f t="shared" si="424"/>
        <v>96.526315789473685</v>
      </c>
      <c r="Q3043" t="s">
        <v>8318</v>
      </c>
      <c r="R3043" t="s">
        <v>8358</v>
      </c>
      <c r="S3043" s="8">
        <f t="shared" si="425"/>
        <v>42359.868611111116</v>
      </c>
      <c r="T3043" s="8" t="str">
        <f t="shared" si="426"/>
        <v>Dec</v>
      </c>
      <c r="U3043" s="8" t="str">
        <f t="shared" si="427"/>
        <v>2015</v>
      </c>
      <c r="V3043" s="8">
        <f t="shared" si="428"/>
        <v>42389.868611111116</v>
      </c>
      <c r="W3043" s="8" t="str">
        <f t="shared" si="429"/>
        <v>Jan</v>
      </c>
      <c r="X3043" s="8" t="str">
        <f t="shared" si="430"/>
        <v>2016</v>
      </c>
      <c r="Y3043" s="7">
        <f t="shared" si="431"/>
        <v>30</v>
      </c>
    </row>
    <row r="3044" spans="1:25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6">
        <f t="shared" si="423"/>
        <v>128</v>
      </c>
      <c r="P3044" s="10">
        <f t="shared" si="424"/>
        <v>51.891891891891895</v>
      </c>
      <c r="Q3044" t="s">
        <v>8318</v>
      </c>
      <c r="R3044" t="s">
        <v>8358</v>
      </c>
      <c r="S3044" s="8">
        <f t="shared" si="425"/>
        <v>42253.688043981485</v>
      </c>
      <c r="T3044" s="8" t="str">
        <f t="shared" si="426"/>
        <v>Sep</v>
      </c>
      <c r="U3044" s="8" t="str">
        <f t="shared" si="427"/>
        <v>2015</v>
      </c>
      <c r="V3044" s="8">
        <f t="shared" si="428"/>
        <v>42283.688043981485</v>
      </c>
      <c r="W3044" s="8" t="str">
        <f t="shared" si="429"/>
        <v>Oct</v>
      </c>
      <c r="X3044" s="8" t="str">
        <f t="shared" si="430"/>
        <v>2015</v>
      </c>
      <c r="Y3044" s="7">
        <f t="shared" si="431"/>
        <v>30</v>
      </c>
    </row>
    <row r="3045" spans="1:25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6">
        <f t="shared" si="423"/>
        <v>110.00666666666667</v>
      </c>
      <c r="P3045" s="10">
        <f t="shared" si="424"/>
        <v>128.9140625</v>
      </c>
      <c r="Q3045" t="s">
        <v>8318</v>
      </c>
      <c r="R3045" t="s">
        <v>8358</v>
      </c>
      <c r="S3045" s="8">
        <f t="shared" si="425"/>
        <v>42083.070590277777</v>
      </c>
      <c r="T3045" s="8" t="str">
        <f t="shared" si="426"/>
        <v>Mar</v>
      </c>
      <c r="U3045" s="8" t="str">
        <f t="shared" si="427"/>
        <v>2015</v>
      </c>
      <c r="V3045" s="8">
        <f t="shared" si="428"/>
        <v>42110.118055555555</v>
      </c>
      <c r="W3045" s="8" t="str">
        <f t="shared" si="429"/>
        <v>Apr</v>
      </c>
      <c r="X3045" s="8" t="str">
        <f t="shared" si="430"/>
        <v>2015</v>
      </c>
      <c r="Y3045" s="7">
        <f t="shared" si="431"/>
        <v>27</v>
      </c>
    </row>
    <row r="3046" spans="1:25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6">
        <f t="shared" si="423"/>
        <v>109.34166666666667</v>
      </c>
      <c r="P3046" s="10">
        <f t="shared" si="424"/>
        <v>84.108974358974365</v>
      </c>
      <c r="Q3046" t="s">
        <v>8318</v>
      </c>
      <c r="R3046" t="s">
        <v>8358</v>
      </c>
      <c r="S3046" s="8">
        <f t="shared" si="425"/>
        <v>42387.7268287037</v>
      </c>
      <c r="T3046" s="8" t="str">
        <f t="shared" si="426"/>
        <v>Jan</v>
      </c>
      <c r="U3046" s="8" t="str">
        <f t="shared" si="427"/>
        <v>2016</v>
      </c>
      <c r="V3046" s="8">
        <f t="shared" si="428"/>
        <v>42402.7268287037</v>
      </c>
      <c r="W3046" s="8" t="str">
        <f t="shared" si="429"/>
        <v>Feb</v>
      </c>
      <c r="X3046" s="8" t="str">
        <f t="shared" si="430"/>
        <v>2016</v>
      </c>
      <c r="Y3046" s="7">
        <f t="shared" si="431"/>
        <v>15</v>
      </c>
    </row>
    <row r="3047" spans="1:25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6">
        <f t="shared" si="423"/>
        <v>132.70650000000001</v>
      </c>
      <c r="P3047" s="10">
        <f t="shared" si="424"/>
        <v>82.941562500000003</v>
      </c>
      <c r="Q3047" t="s">
        <v>8318</v>
      </c>
      <c r="R3047" t="s">
        <v>8358</v>
      </c>
      <c r="S3047" s="8">
        <f t="shared" si="425"/>
        <v>41843.155729166669</v>
      </c>
      <c r="T3047" s="8" t="str">
        <f t="shared" si="426"/>
        <v>Jul</v>
      </c>
      <c r="U3047" s="8" t="str">
        <f t="shared" si="427"/>
        <v>2014</v>
      </c>
      <c r="V3047" s="8">
        <f t="shared" si="428"/>
        <v>41873.155729166669</v>
      </c>
      <c r="W3047" s="8" t="str">
        <f t="shared" si="429"/>
        <v>Aug</v>
      </c>
      <c r="X3047" s="8" t="str">
        <f t="shared" si="430"/>
        <v>2014</v>
      </c>
      <c r="Y3047" s="7">
        <f t="shared" si="431"/>
        <v>30</v>
      </c>
    </row>
    <row r="3048" spans="1:25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6">
        <f t="shared" si="423"/>
        <v>190.84810126582278</v>
      </c>
      <c r="P3048" s="10">
        <f t="shared" si="424"/>
        <v>259.94827586206895</v>
      </c>
      <c r="Q3048" t="s">
        <v>8318</v>
      </c>
      <c r="R3048" t="s">
        <v>8358</v>
      </c>
      <c r="S3048" s="8">
        <f t="shared" si="425"/>
        <v>41862.803078703706</v>
      </c>
      <c r="T3048" s="8" t="str">
        <f t="shared" si="426"/>
        <v>Aug</v>
      </c>
      <c r="U3048" s="8" t="str">
        <f t="shared" si="427"/>
        <v>2014</v>
      </c>
      <c r="V3048" s="8">
        <f t="shared" si="428"/>
        <v>41892.202777777777</v>
      </c>
      <c r="W3048" s="8" t="str">
        <f t="shared" si="429"/>
        <v>Sep</v>
      </c>
      <c r="X3048" s="8" t="str">
        <f t="shared" si="430"/>
        <v>2014</v>
      </c>
      <c r="Y3048" s="7">
        <f t="shared" si="431"/>
        <v>29</v>
      </c>
    </row>
    <row r="3049" spans="1:25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6">
        <f t="shared" si="423"/>
        <v>149</v>
      </c>
      <c r="P3049" s="10">
        <f t="shared" si="424"/>
        <v>37.25</v>
      </c>
      <c r="Q3049" t="s">
        <v>8318</v>
      </c>
      <c r="R3049" t="s">
        <v>8358</v>
      </c>
      <c r="S3049" s="8">
        <f t="shared" si="425"/>
        <v>42443.989050925928</v>
      </c>
      <c r="T3049" s="8" t="str">
        <f t="shared" si="426"/>
        <v>Mar</v>
      </c>
      <c r="U3049" s="8" t="str">
        <f t="shared" si="427"/>
        <v>2016</v>
      </c>
      <c r="V3049" s="8">
        <f t="shared" si="428"/>
        <v>42487.552777777775</v>
      </c>
      <c r="W3049" s="8" t="str">
        <f t="shared" si="429"/>
        <v>Apr</v>
      </c>
      <c r="X3049" s="8" t="str">
        <f t="shared" si="430"/>
        <v>2016</v>
      </c>
      <c r="Y3049" s="7">
        <f t="shared" si="431"/>
        <v>12</v>
      </c>
    </row>
    <row r="3050" spans="1:25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6">
        <f t="shared" si="423"/>
        <v>166.4</v>
      </c>
      <c r="P3050" s="10">
        <f t="shared" si="424"/>
        <v>177.02127659574469</v>
      </c>
      <c r="Q3050" t="s">
        <v>8318</v>
      </c>
      <c r="R3050" t="s">
        <v>8358</v>
      </c>
      <c r="S3050" s="8">
        <f t="shared" si="425"/>
        <v>41975.901180555549</v>
      </c>
      <c r="T3050" s="8" t="str">
        <f t="shared" si="426"/>
        <v>Dec</v>
      </c>
      <c r="U3050" s="8" t="str">
        <f t="shared" si="427"/>
        <v>2014</v>
      </c>
      <c r="V3050" s="8">
        <f t="shared" si="428"/>
        <v>42004.890277777777</v>
      </c>
      <c r="W3050" s="8" t="str">
        <f t="shared" si="429"/>
        <v>Dec</v>
      </c>
      <c r="X3050" s="8" t="str">
        <f t="shared" si="430"/>
        <v>2014</v>
      </c>
      <c r="Y3050" s="7">
        <f t="shared" si="431"/>
        <v>28</v>
      </c>
    </row>
    <row r="3051" spans="1:25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6">
        <f t="shared" si="423"/>
        <v>106.66666666666667</v>
      </c>
      <c r="P3051" s="10">
        <f t="shared" si="424"/>
        <v>74.074074074074076</v>
      </c>
      <c r="Q3051" t="s">
        <v>8318</v>
      </c>
      <c r="R3051" t="s">
        <v>8358</v>
      </c>
      <c r="S3051" s="8">
        <f t="shared" si="425"/>
        <v>42139.014525462961</v>
      </c>
      <c r="T3051" s="8" t="str">
        <f t="shared" si="426"/>
        <v>May</v>
      </c>
      <c r="U3051" s="8" t="str">
        <f t="shared" si="427"/>
        <v>2015</v>
      </c>
      <c r="V3051" s="8">
        <f t="shared" si="428"/>
        <v>42169.014525462961</v>
      </c>
      <c r="W3051" s="8" t="str">
        <f t="shared" si="429"/>
        <v>Jun</v>
      </c>
      <c r="X3051" s="8" t="str">
        <f t="shared" si="430"/>
        <v>2015</v>
      </c>
      <c r="Y3051" s="7">
        <f t="shared" si="431"/>
        <v>30</v>
      </c>
    </row>
    <row r="3052" spans="1:25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6">
        <f t="shared" si="423"/>
        <v>106</v>
      </c>
      <c r="P3052" s="10">
        <f t="shared" si="424"/>
        <v>70.666666666666671</v>
      </c>
      <c r="Q3052" t="s">
        <v>8318</v>
      </c>
      <c r="R3052" t="s">
        <v>8358</v>
      </c>
      <c r="S3052" s="8">
        <f t="shared" si="425"/>
        <v>42465.16851851852</v>
      </c>
      <c r="T3052" s="8" t="str">
        <f t="shared" si="426"/>
        <v>Apr</v>
      </c>
      <c r="U3052" s="8" t="str">
        <f t="shared" si="427"/>
        <v>2016</v>
      </c>
      <c r="V3052" s="8">
        <f t="shared" si="428"/>
        <v>42495.16851851852</v>
      </c>
      <c r="W3052" s="8" t="str">
        <f t="shared" si="429"/>
        <v>May</v>
      </c>
      <c r="X3052" s="8" t="str">
        <f t="shared" si="430"/>
        <v>2016</v>
      </c>
      <c r="Y3052" s="7">
        <f t="shared" si="431"/>
        <v>30</v>
      </c>
    </row>
    <row r="3053" spans="1:25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6">
        <f t="shared" si="423"/>
        <v>23.62857142857143</v>
      </c>
      <c r="P3053" s="10">
        <f t="shared" si="424"/>
        <v>23.62857142857143</v>
      </c>
      <c r="Q3053" t="s">
        <v>8318</v>
      </c>
      <c r="R3053" t="s">
        <v>8358</v>
      </c>
      <c r="S3053" s="8">
        <f t="shared" si="425"/>
        <v>42744.416030092587</v>
      </c>
      <c r="T3053" s="8" t="str">
        <f t="shared" si="426"/>
        <v>Jan</v>
      </c>
      <c r="U3053" s="8" t="str">
        <f t="shared" si="427"/>
        <v>2017</v>
      </c>
      <c r="V3053" s="8">
        <f t="shared" si="428"/>
        <v>42774.416030092587</v>
      </c>
      <c r="W3053" s="8" t="str">
        <f t="shared" si="429"/>
        <v>Feb</v>
      </c>
      <c r="X3053" s="8" t="str">
        <f t="shared" si="430"/>
        <v>2017</v>
      </c>
      <c r="Y3053" s="7">
        <f t="shared" si="431"/>
        <v>30</v>
      </c>
    </row>
    <row r="3054" spans="1:25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6">
        <f t="shared" si="423"/>
        <v>0.15</v>
      </c>
      <c r="P3054" s="10">
        <f t="shared" si="424"/>
        <v>37.5</v>
      </c>
      <c r="Q3054" t="s">
        <v>8318</v>
      </c>
      <c r="R3054" t="s">
        <v>8358</v>
      </c>
      <c r="S3054" s="8">
        <f t="shared" si="425"/>
        <v>42122.670069444444</v>
      </c>
      <c r="T3054" s="8" t="str">
        <f t="shared" si="426"/>
        <v>Apr</v>
      </c>
      <c r="U3054" s="8" t="str">
        <f t="shared" si="427"/>
        <v>2015</v>
      </c>
      <c r="V3054" s="8">
        <f t="shared" si="428"/>
        <v>42152.665972222225</v>
      </c>
      <c r="W3054" s="8" t="str">
        <f t="shared" si="429"/>
        <v>May</v>
      </c>
      <c r="X3054" s="8" t="str">
        <f t="shared" si="430"/>
        <v>2015</v>
      </c>
      <c r="Y3054" s="7">
        <f t="shared" si="431"/>
        <v>29</v>
      </c>
    </row>
    <row r="3055" spans="1:25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6">
        <f t="shared" si="423"/>
        <v>0.4</v>
      </c>
      <c r="P3055" s="10">
        <f t="shared" si="424"/>
        <v>13.333333333333334</v>
      </c>
      <c r="Q3055" t="s">
        <v>8318</v>
      </c>
      <c r="R3055" t="s">
        <v>8358</v>
      </c>
      <c r="S3055" s="8">
        <f t="shared" si="425"/>
        <v>41862.761724537035</v>
      </c>
      <c r="T3055" s="8" t="str">
        <f t="shared" si="426"/>
        <v>Aug</v>
      </c>
      <c r="U3055" s="8" t="str">
        <f t="shared" si="427"/>
        <v>2014</v>
      </c>
      <c r="V3055" s="8">
        <f t="shared" si="428"/>
        <v>41914.165972222225</v>
      </c>
      <c r="W3055" s="8" t="str">
        <f t="shared" si="429"/>
        <v>Oct</v>
      </c>
      <c r="X3055" s="8" t="str">
        <f t="shared" si="430"/>
        <v>2014</v>
      </c>
      <c r="Y3055" s="7">
        <f t="shared" si="431"/>
        <v>20</v>
      </c>
    </row>
    <row r="3056" spans="1:25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6">
        <f t="shared" si="423"/>
        <v>0</v>
      </c>
      <c r="P3056" s="10">
        <f t="shared" si="424"/>
        <v>0</v>
      </c>
      <c r="Q3056" t="s">
        <v>8318</v>
      </c>
      <c r="R3056" t="s">
        <v>8358</v>
      </c>
      <c r="S3056" s="8">
        <f t="shared" si="425"/>
        <v>42027.832800925928</v>
      </c>
      <c r="T3056" s="8" t="str">
        <f t="shared" si="426"/>
        <v>Jan</v>
      </c>
      <c r="U3056" s="8" t="str">
        <f t="shared" si="427"/>
        <v>2015</v>
      </c>
      <c r="V3056" s="8">
        <f t="shared" si="428"/>
        <v>42065.044444444444</v>
      </c>
      <c r="W3056" s="8" t="str">
        <f t="shared" si="429"/>
        <v>Mar</v>
      </c>
      <c r="X3056" s="8" t="str">
        <f t="shared" si="430"/>
        <v>2015</v>
      </c>
      <c r="Y3056" s="7">
        <f t="shared" si="431"/>
        <v>6</v>
      </c>
    </row>
    <row r="3057" spans="1:25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6">
        <f t="shared" si="423"/>
        <v>5.0000000000000001E-3</v>
      </c>
      <c r="P3057" s="10">
        <f t="shared" si="424"/>
        <v>1</v>
      </c>
      <c r="Q3057" t="s">
        <v>8318</v>
      </c>
      <c r="R3057" t="s">
        <v>8358</v>
      </c>
      <c r="S3057" s="8">
        <f t="shared" si="425"/>
        <v>41953.95821759259</v>
      </c>
      <c r="T3057" s="8" t="str">
        <f t="shared" si="426"/>
        <v>Nov</v>
      </c>
      <c r="U3057" s="8" t="str">
        <f t="shared" si="427"/>
        <v>2014</v>
      </c>
      <c r="V3057" s="8">
        <f t="shared" si="428"/>
        <v>42013.95821759259</v>
      </c>
      <c r="W3057" s="8" t="str">
        <f t="shared" si="429"/>
        <v>Jan</v>
      </c>
      <c r="X3057" s="8" t="str">
        <f t="shared" si="430"/>
        <v>2015</v>
      </c>
      <c r="Y3057" s="7">
        <f t="shared" si="431"/>
        <v>29</v>
      </c>
    </row>
    <row r="3058" spans="1:25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6">
        <f t="shared" si="423"/>
        <v>0</v>
      </c>
      <c r="P3058" s="10">
        <f t="shared" si="424"/>
        <v>0</v>
      </c>
      <c r="Q3058" t="s">
        <v>8318</v>
      </c>
      <c r="R3058" t="s">
        <v>8358</v>
      </c>
      <c r="S3058" s="8">
        <f t="shared" si="425"/>
        <v>41851.636388888888</v>
      </c>
      <c r="T3058" s="8" t="str">
        <f t="shared" si="426"/>
        <v>Jul</v>
      </c>
      <c r="U3058" s="8" t="str">
        <f t="shared" si="427"/>
        <v>2014</v>
      </c>
      <c r="V3058" s="8">
        <f t="shared" si="428"/>
        <v>41911.636388888888</v>
      </c>
      <c r="W3058" s="8" t="str">
        <f t="shared" si="429"/>
        <v>Sep</v>
      </c>
      <c r="X3058" s="8" t="str">
        <f t="shared" si="430"/>
        <v>2014</v>
      </c>
      <c r="Y3058" s="7">
        <f t="shared" si="431"/>
        <v>29</v>
      </c>
    </row>
    <row r="3059" spans="1:25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6">
        <f t="shared" si="423"/>
        <v>0</v>
      </c>
      <c r="P3059" s="10">
        <f t="shared" si="424"/>
        <v>0</v>
      </c>
      <c r="Q3059" t="s">
        <v>8318</v>
      </c>
      <c r="R3059" t="s">
        <v>8358</v>
      </c>
      <c r="S3059" s="8">
        <f t="shared" si="425"/>
        <v>42433.650590277779</v>
      </c>
      <c r="T3059" s="8" t="str">
        <f t="shared" si="426"/>
        <v>Mar</v>
      </c>
      <c r="U3059" s="8" t="str">
        <f t="shared" si="427"/>
        <v>2016</v>
      </c>
      <c r="V3059" s="8">
        <f t="shared" si="428"/>
        <v>42463.608923611115</v>
      </c>
      <c r="W3059" s="8" t="str">
        <f t="shared" si="429"/>
        <v>Apr</v>
      </c>
      <c r="X3059" s="8" t="str">
        <f t="shared" si="430"/>
        <v>2016</v>
      </c>
      <c r="Y3059" s="7">
        <f t="shared" si="431"/>
        <v>29</v>
      </c>
    </row>
    <row r="3060" spans="1:25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6">
        <f t="shared" si="423"/>
        <v>1.6666666666666666E-2</v>
      </c>
      <c r="P3060" s="10">
        <f t="shared" si="424"/>
        <v>1</v>
      </c>
      <c r="Q3060" t="s">
        <v>8318</v>
      </c>
      <c r="R3060" t="s">
        <v>8358</v>
      </c>
      <c r="S3060" s="8">
        <f t="shared" si="425"/>
        <v>42460.374305555553</v>
      </c>
      <c r="T3060" s="8" t="str">
        <f t="shared" si="426"/>
        <v>Mar</v>
      </c>
      <c r="U3060" s="8" t="str">
        <f t="shared" si="427"/>
        <v>2016</v>
      </c>
      <c r="V3060" s="8">
        <f t="shared" si="428"/>
        <v>42510.374305555553</v>
      </c>
      <c r="W3060" s="8" t="str">
        <f t="shared" si="429"/>
        <v>May</v>
      </c>
      <c r="X3060" s="8" t="str">
        <f t="shared" si="430"/>
        <v>2016</v>
      </c>
      <c r="Y3060" s="7">
        <f t="shared" si="431"/>
        <v>19</v>
      </c>
    </row>
    <row r="3061" spans="1:25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6">
        <f t="shared" si="423"/>
        <v>3.0066666666666664</v>
      </c>
      <c r="P3061" s="10">
        <f t="shared" si="424"/>
        <v>41</v>
      </c>
      <c r="Q3061" t="s">
        <v>8318</v>
      </c>
      <c r="R3061" t="s">
        <v>8358</v>
      </c>
      <c r="S3061" s="8">
        <f t="shared" si="425"/>
        <v>41829.935717592591</v>
      </c>
      <c r="T3061" s="8" t="str">
        <f t="shared" si="426"/>
        <v>Jul</v>
      </c>
      <c r="U3061" s="8" t="str">
        <f t="shared" si="427"/>
        <v>2014</v>
      </c>
      <c r="V3061" s="8">
        <f t="shared" si="428"/>
        <v>41859.935717592591</v>
      </c>
      <c r="W3061" s="8" t="str">
        <f t="shared" si="429"/>
        <v>Aug</v>
      </c>
      <c r="X3061" s="8" t="str">
        <f t="shared" si="430"/>
        <v>2014</v>
      </c>
      <c r="Y3061" s="7">
        <f t="shared" si="431"/>
        <v>30</v>
      </c>
    </row>
    <row r="3062" spans="1:25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6">
        <f t="shared" si="423"/>
        <v>0.15227272727272728</v>
      </c>
      <c r="P3062" s="10">
        <f t="shared" si="424"/>
        <v>55.833333333333336</v>
      </c>
      <c r="Q3062" t="s">
        <v>8318</v>
      </c>
      <c r="R3062" t="s">
        <v>8358</v>
      </c>
      <c r="S3062" s="8">
        <f t="shared" si="425"/>
        <v>42245.274699074071</v>
      </c>
      <c r="T3062" s="8" t="str">
        <f t="shared" si="426"/>
        <v>Aug</v>
      </c>
      <c r="U3062" s="8" t="str">
        <f t="shared" si="427"/>
        <v>2015</v>
      </c>
      <c r="V3062" s="8">
        <f t="shared" si="428"/>
        <v>42275.274699074071</v>
      </c>
      <c r="W3062" s="8" t="str">
        <f t="shared" si="429"/>
        <v>Sep</v>
      </c>
      <c r="X3062" s="8" t="str">
        <f t="shared" si="430"/>
        <v>2015</v>
      </c>
      <c r="Y3062" s="7">
        <f t="shared" si="431"/>
        <v>30</v>
      </c>
    </row>
    <row r="3063" spans="1:25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6">
        <f t="shared" si="423"/>
        <v>0</v>
      </c>
      <c r="P3063" s="10">
        <f t="shared" si="424"/>
        <v>0</v>
      </c>
      <c r="Q3063" t="s">
        <v>8318</v>
      </c>
      <c r="R3063" t="s">
        <v>8358</v>
      </c>
      <c r="S3063" s="8">
        <f t="shared" si="425"/>
        <v>41834.784120370372</v>
      </c>
      <c r="T3063" s="8" t="str">
        <f t="shared" si="426"/>
        <v>Jul</v>
      </c>
      <c r="U3063" s="8" t="str">
        <f t="shared" si="427"/>
        <v>2014</v>
      </c>
      <c r="V3063" s="8">
        <f t="shared" si="428"/>
        <v>41864.784120370372</v>
      </c>
      <c r="W3063" s="8" t="str">
        <f t="shared" si="429"/>
        <v>Aug</v>
      </c>
      <c r="X3063" s="8" t="str">
        <f t="shared" si="430"/>
        <v>2014</v>
      </c>
      <c r="Y3063" s="7">
        <f t="shared" si="431"/>
        <v>30</v>
      </c>
    </row>
    <row r="3064" spans="1:25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6">
        <f t="shared" si="423"/>
        <v>66.84</v>
      </c>
      <c r="P3064" s="10">
        <f t="shared" si="424"/>
        <v>99.761194029850742</v>
      </c>
      <c r="Q3064" t="s">
        <v>8318</v>
      </c>
      <c r="R3064" t="s">
        <v>8358</v>
      </c>
      <c r="S3064" s="8">
        <f t="shared" si="425"/>
        <v>42248.535787037035</v>
      </c>
      <c r="T3064" s="8" t="str">
        <f t="shared" si="426"/>
        <v>Sep</v>
      </c>
      <c r="U3064" s="8" t="str">
        <f t="shared" si="427"/>
        <v>2015</v>
      </c>
      <c r="V3064" s="8">
        <f t="shared" si="428"/>
        <v>42277.75</v>
      </c>
      <c r="W3064" s="8" t="str">
        <f t="shared" si="429"/>
        <v>Sep</v>
      </c>
      <c r="X3064" s="8" t="str">
        <f t="shared" si="430"/>
        <v>2015</v>
      </c>
      <c r="Y3064" s="7">
        <f t="shared" si="431"/>
        <v>29</v>
      </c>
    </row>
    <row r="3065" spans="1:25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6">
        <f t="shared" si="423"/>
        <v>19.566666666666666</v>
      </c>
      <c r="P3065" s="10">
        <f t="shared" si="424"/>
        <v>25.521739130434781</v>
      </c>
      <c r="Q3065" t="s">
        <v>8318</v>
      </c>
      <c r="R3065" t="s">
        <v>8358</v>
      </c>
      <c r="S3065" s="8">
        <f t="shared" si="425"/>
        <v>42630.922893518517</v>
      </c>
      <c r="T3065" s="8" t="str">
        <f t="shared" si="426"/>
        <v>Sep</v>
      </c>
      <c r="U3065" s="8" t="str">
        <f t="shared" si="427"/>
        <v>2016</v>
      </c>
      <c r="V3065" s="8">
        <f t="shared" si="428"/>
        <v>42665.922893518517</v>
      </c>
      <c r="W3065" s="8" t="str">
        <f t="shared" si="429"/>
        <v>Oct</v>
      </c>
      <c r="X3065" s="8" t="str">
        <f t="shared" si="430"/>
        <v>2016</v>
      </c>
      <c r="Y3065" s="7">
        <f t="shared" si="431"/>
        <v>4</v>
      </c>
    </row>
    <row r="3066" spans="1:25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6">
        <f t="shared" si="423"/>
        <v>11.294666666666666</v>
      </c>
      <c r="P3066" s="10">
        <f t="shared" si="424"/>
        <v>117.65277777777777</v>
      </c>
      <c r="Q3066" t="s">
        <v>8318</v>
      </c>
      <c r="R3066" t="s">
        <v>8358</v>
      </c>
      <c r="S3066" s="8">
        <f t="shared" si="425"/>
        <v>42299.130162037036</v>
      </c>
      <c r="T3066" s="8" t="str">
        <f t="shared" si="426"/>
        <v>Oct</v>
      </c>
      <c r="U3066" s="8" t="str">
        <f t="shared" si="427"/>
        <v>2015</v>
      </c>
      <c r="V3066" s="8">
        <f t="shared" si="428"/>
        <v>42330.290972222225</v>
      </c>
      <c r="W3066" s="8" t="str">
        <f t="shared" si="429"/>
        <v>Nov</v>
      </c>
      <c r="X3066" s="8" t="str">
        <f t="shared" si="430"/>
        <v>2015</v>
      </c>
      <c r="Y3066" s="7">
        <f t="shared" si="431"/>
        <v>31</v>
      </c>
    </row>
    <row r="3067" spans="1:25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6">
        <f t="shared" si="423"/>
        <v>0.04</v>
      </c>
      <c r="P3067" s="10">
        <f t="shared" si="424"/>
        <v>5</v>
      </c>
      <c r="Q3067" t="s">
        <v>8318</v>
      </c>
      <c r="R3067" t="s">
        <v>8358</v>
      </c>
      <c r="S3067" s="8">
        <f t="shared" si="425"/>
        <v>41825.055231481485</v>
      </c>
      <c r="T3067" s="8" t="str">
        <f t="shared" si="426"/>
        <v>Jul</v>
      </c>
      <c r="U3067" s="8" t="str">
        <f t="shared" si="427"/>
        <v>2014</v>
      </c>
      <c r="V3067" s="8">
        <f t="shared" si="428"/>
        <v>41850.055231481485</v>
      </c>
      <c r="W3067" s="8" t="str">
        <f t="shared" si="429"/>
        <v>Jul</v>
      </c>
      <c r="X3067" s="8" t="str">
        <f t="shared" si="430"/>
        <v>2014</v>
      </c>
      <c r="Y3067" s="7">
        <f t="shared" si="431"/>
        <v>25</v>
      </c>
    </row>
    <row r="3068" spans="1:25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6">
        <f t="shared" si="423"/>
        <v>11.985714285714286</v>
      </c>
      <c r="P3068" s="10">
        <f t="shared" si="424"/>
        <v>2796.6666666666665</v>
      </c>
      <c r="Q3068" t="s">
        <v>8318</v>
      </c>
      <c r="R3068" t="s">
        <v>8358</v>
      </c>
      <c r="S3068" s="8">
        <f t="shared" si="425"/>
        <v>42531.228437500002</v>
      </c>
      <c r="T3068" s="8" t="str">
        <f t="shared" si="426"/>
        <v>Jun</v>
      </c>
      <c r="U3068" s="8" t="str">
        <f t="shared" si="427"/>
        <v>2016</v>
      </c>
      <c r="V3068" s="8">
        <f t="shared" si="428"/>
        <v>42561.228437500002</v>
      </c>
      <c r="W3068" s="8" t="str">
        <f t="shared" si="429"/>
        <v>Jul</v>
      </c>
      <c r="X3068" s="8" t="str">
        <f t="shared" si="430"/>
        <v>2016</v>
      </c>
      <c r="Y3068" s="7">
        <f t="shared" si="431"/>
        <v>30</v>
      </c>
    </row>
    <row r="3069" spans="1:25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6">
        <f t="shared" si="423"/>
        <v>2.5</v>
      </c>
      <c r="P3069" s="10">
        <f t="shared" si="424"/>
        <v>200</v>
      </c>
      <c r="Q3069" t="s">
        <v>8318</v>
      </c>
      <c r="R3069" t="s">
        <v>8358</v>
      </c>
      <c r="S3069" s="8">
        <f t="shared" si="425"/>
        <v>42226.938414351855</v>
      </c>
      <c r="T3069" s="8" t="str">
        <f t="shared" si="426"/>
        <v>Aug</v>
      </c>
      <c r="U3069" s="8" t="str">
        <f t="shared" si="427"/>
        <v>2015</v>
      </c>
      <c r="V3069" s="8">
        <f t="shared" si="428"/>
        <v>42256.938414351855</v>
      </c>
      <c r="W3069" s="8" t="str">
        <f t="shared" si="429"/>
        <v>Sep</v>
      </c>
      <c r="X3069" s="8" t="str">
        <f t="shared" si="430"/>
        <v>2015</v>
      </c>
      <c r="Y3069" s="7">
        <f t="shared" si="431"/>
        <v>30</v>
      </c>
    </row>
    <row r="3070" spans="1:25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6">
        <f t="shared" si="423"/>
        <v>6.9999999999999993E-2</v>
      </c>
      <c r="P3070" s="10">
        <f t="shared" si="424"/>
        <v>87.5</v>
      </c>
      <c r="Q3070" t="s">
        <v>8318</v>
      </c>
      <c r="R3070" t="s">
        <v>8358</v>
      </c>
      <c r="S3070" s="8">
        <f t="shared" si="425"/>
        <v>42263.691574074073</v>
      </c>
      <c r="T3070" s="8" t="str">
        <f t="shared" si="426"/>
        <v>Sep</v>
      </c>
      <c r="U3070" s="8" t="str">
        <f t="shared" si="427"/>
        <v>2015</v>
      </c>
      <c r="V3070" s="8">
        <f t="shared" si="428"/>
        <v>42293.691574074073</v>
      </c>
      <c r="W3070" s="8" t="str">
        <f t="shared" si="429"/>
        <v>Oct</v>
      </c>
      <c r="X3070" s="8" t="str">
        <f t="shared" si="430"/>
        <v>2015</v>
      </c>
      <c r="Y3070" s="7">
        <f t="shared" si="431"/>
        <v>30</v>
      </c>
    </row>
    <row r="3071" spans="1:25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6">
        <f t="shared" si="423"/>
        <v>14.099999999999998</v>
      </c>
      <c r="P3071" s="10">
        <f t="shared" si="424"/>
        <v>20.142857142857142</v>
      </c>
      <c r="Q3071" t="s">
        <v>8318</v>
      </c>
      <c r="R3071" t="s">
        <v>8358</v>
      </c>
      <c r="S3071" s="8">
        <f t="shared" si="425"/>
        <v>41957.833726851852</v>
      </c>
      <c r="T3071" s="8" t="str">
        <f t="shared" si="426"/>
        <v>Nov</v>
      </c>
      <c r="U3071" s="8" t="str">
        <f t="shared" si="427"/>
        <v>2014</v>
      </c>
      <c r="V3071" s="8">
        <f t="shared" si="428"/>
        <v>41987.833726851852</v>
      </c>
      <c r="W3071" s="8" t="str">
        <f t="shared" si="429"/>
        <v>Dec</v>
      </c>
      <c r="X3071" s="8" t="str">
        <f t="shared" si="430"/>
        <v>2014</v>
      </c>
      <c r="Y3071" s="7">
        <f t="shared" si="431"/>
        <v>30</v>
      </c>
    </row>
    <row r="3072" spans="1:25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6">
        <f t="shared" si="423"/>
        <v>3.34</v>
      </c>
      <c r="P3072" s="10">
        <f t="shared" si="424"/>
        <v>20.875</v>
      </c>
      <c r="Q3072" t="s">
        <v>8318</v>
      </c>
      <c r="R3072" t="s">
        <v>8358</v>
      </c>
      <c r="S3072" s="8">
        <f t="shared" si="425"/>
        <v>42690.733437499999</v>
      </c>
      <c r="T3072" s="8" t="str">
        <f t="shared" si="426"/>
        <v>Nov</v>
      </c>
      <c r="U3072" s="8" t="str">
        <f t="shared" si="427"/>
        <v>2016</v>
      </c>
      <c r="V3072" s="8">
        <f t="shared" si="428"/>
        <v>42711.733437499999</v>
      </c>
      <c r="W3072" s="8" t="str">
        <f t="shared" si="429"/>
        <v>Dec</v>
      </c>
      <c r="X3072" s="8" t="str">
        <f t="shared" si="430"/>
        <v>2016</v>
      </c>
      <c r="Y3072" s="7">
        <f t="shared" si="431"/>
        <v>21</v>
      </c>
    </row>
    <row r="3073" spans="1:25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6">
        <f t="shared" si="423"/>
        <v>59.774999999999999</v>
      </c>
      <c r="P3073" s="10">
        <f t="shared" si="424"/>
        <v>61.307692307692307</v>
      </c>
      <c r="Q3073" t="s">
        <v>8318</v>
      </c>
      <c r="R3073" t="s">
        <v>8358</v>
      </c>
      <c r="S3073" s="8">
        <f t="shared" si="425"/>
        <v>42097.732418981483</v>
      </c>
      <c r="T3073" s="8" t="str">
        <f t="shared" si="426"/>
        <v>Apr</v>
      </c>
      <c r="U3073" s="8" t="str">
        <f t="shared" si="427"/>
        <v>2015</v>
      </c>
      <c r="V3073" s="8">
        <f t="shared" si="428"/>
        <v>42115.249305555553</v>
      </c>
      <c r="W3073" s="8" t="str">
        <f t="shared" si="429"/>
        <v>Apr</v>
      </c>
      <c r="X3073" s="8" t="str">
        <f t="shared" si="430"/>
        <v>2015</v>
      </c>
      <c r="Y3073" s="7">
        <f t="shared" si="431"/>
        <v>17</v>
      </c>
    </row>
    <row r="3074" spans="1:25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6">
        <f t="shared" si="423"/>
        <v>1.6666666666666666E-2</v>
      </c>
      <c r="P3074" s="10">
        <f t="shared" si="424"/>
        <v>1</v>
      </c>
      <c r="Q3074" t="s">
        <v>8318</v>
      </c>
      <c r="R3074" t="s">
        <v>8358</v>
      </c>
      <c r="S3074" s="8">
        <f t="shared" si="425"/>
        <v>42658.690532407403</v>
      </c>
      <c r="T3074" s="8" t="str">
        <f t="shared" si="426"/>
        <v>Oct</v>
      </c>
      <c r="U3074" s="8" t="str">
        <f t="shared" si="427"/>
        <v>2016</v>
      </c>
      <c r="V3074" s="8">
        <f t="shared" si="428"/>
        <v>42673.073611111111</v>
      </c>
      <c r="W3074" s="8" t="str">
        <f t="shared" si="429"/>
        <v>Oct</v>
      </c>
      <c r="X3074" s="8" t="str">
        <f t="shared" si="430"/>
        <v>2016</v>
      </c>
      <c r="Y3074" s="7">
        <f t="shared" si="431"/>
        <v>14</v>
      </c>
    </row>
    <row r="3075" spans="1:25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6">
        <f t="shared" ref="O3075:O3138" si="432">E3075/D3075*100</f>
        <v>2.3035714285714284E-2</v>
      </c>
      <c r="P3075" s="10">
        <f t="shared" ref="P3075:P3138" si="433">IFERROR(E3075/L3075,0)</f>
        <v>92.142857142857139</v>
      </c>
      <c r="Q3075" t="s">
        <v>8318</v>
      </c>
      <c r="R3075" t="s">
        <v>8358</v>
      </c>
      <c r="S3075" s="8">
        <f t="shared" ref="S3075:S3138" si="434">(((J3075/60)/60)/24)+DATE(1970,1,1)</f>
        <v>42111.684027777781</v>
      </c>
      <c r="T3075" s="8" t="str">
        <f t="shared" ref="T3075:T3138" si="435">TEXT(S3075,"MMM")</f>
        <v>Apr</v>
      </c>
      <c r="U3075" s="8" t="str">
        <f t="shared" ref="U3075:U3138" si="436">TEXT(S3075,"YYYY")</f>
        <v>2015</v>
      </c>
      <c r="V3075" s="8">
        <f t="shared" ref="V3075:V3138" si="437">(((I3075/60)/60)/24)+DATE(1970,1,1)</f>
        <v>42169.804861111115</v>
      </c>
      <c r="W3075" s="8" t="str">
        <f t="shared" ref="W3075:W3138" si="438">TEXT(V3075,"MMM")</f>
        <v>Jun</v>
      </c>
      <c r="X3075" s="8" t="str">
        <f t="shared" ref="X3075:X3138" si="439">TEXT(V3075,"YYYY")</f>
        <v>2015</v>
      </c>
      <c r="Y3075" s="7">
        <f t="shared" ref="Y3075:Y3138" si="440">DAY(V3075-S3075)</f>
        <v>27</v>
      </c>
    </row>
    <row r="3076" spans="1:25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6">
        <f t="shared" si="432"/>
        <v>8.8000000000000009E-2</v>
      </c>
      <c r="P3076" s="10">
        <f t="shared" si="433"/>
        <v>7.333333333333333</v>
      </c>
      <c r="Q3076" t="s">
        <v>8318</v>
      </c>
      <c r="R3076" t="s">
        <v>8358</v>
      </c>
      <c r="S3076" s="8">
        <f t="shared" si="434"/>
        <v>42409.571284722217</v>
      </c>
      <c r="T3076" s="8" t="str">
        <f t="shared" si="435"/>
        <v>Feb</v>
      </c>
      <c r="U3076" s="8" t="str">
        <f t="shared" si="436"/>
        <v>2016</v>
      </c>
      <c r="V3076" s="8">
        <f t="shared" si="437"/>
        <v>42439.571284722217</v>
      </c>
      <c r="W3076" s="8" t="str">
        <f t="shared" si="438"/>
        <v>Mar</v>
      </c>
      <c r="X3076" s="8" t="str">
        <f t="shared" si="439"/>
        <v>2016</v>
      </c>
      <c r="Y3076" s="7">
        <f t="shared" si="440"/>
        <v>30</v>
      </c>
    </row>
    <row r="3077" spans="1:25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6">
        <f t="shared" si="432"/>
        <v>8.64</v>
      </c>
      <c r="P3077" s="10">
        <f t="shared" si="433"/>
        <v>64.8</v>
      </c>
      <c r="Q3077" t="s">
        <v>8318</v>
      </c>
      <c r="R3077" t="s">
        <v>8358</v>
      </c>
      <c r="S3077" s="8">
        <f t="shared" si="434"/>
        <v>42551.102314814809</v>
      </c>
      <c r="T3077" s="8" t="str">
        <f t="shared" si="435"/>
        <v>Jun</v>
      </c>
      <c r="U3077" s="8" t="str">
        <f t="shared" si="436"/>
        <v>2016</v>
      </c>
      <c r="V3077" s="8">
        <f t="shared" si="437"/>
        <v>42601.102314814809</v>
      </c>
      <c r="W3077" s="8" t="str">
        <f t="shared" si="438"/>
        <v>Aug</v>
      </c>
      <c r="X3077" s="8" t="str">
        <f t="shared" si="439"/>
        <v>2016</v>
      </c>
      <c r="Y3077" s="7">
        <f t="shared" si="440"/>
        <v>19</v>
      </c>
    </row>
    <row r="3078" spans="1:25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6">
        <f t="shared" si="432"/>
        <v>15.06</v>
      </c>
      <c r="P3078" s="10">
        <f t="shared" si="433"/>
        <v>30.12</v>
      </c>
      <c r="Q3078" t="s">
        <v>8318</v>
      </c>
      <c r="R3078" t="s">
        <v>8358</v>
      </c>
      <c r="S3078" s="8">
        <f t="shared" si="434"/>
        <v>42226.651886574073</v>
      </c>
      <c r="T3078" s="8" t="str">
        <f t="shared" si="435"/>
        <v>Aug</v>
      </c>
      <c r="U3078" s="8" t="str">
        <f t="shared" si="436"/>
        <v>2015</v>
      </c>
      <c r="V3078" s="8">
        <f t="shared" si="437"/>
        <v>42286.651886574073</v>
      </c>
      <c r="W3078" s="8" t="str">
        <f t="shared" si="438"/>
        <v>Oct</v>
      </c>
      <c r="X3078" s="8" t="str">
        <f t="shared" si="439"/>
        <v>2015</v>
      </c>
      <c r="Y3078" s="7">
        <f t="shared" si="440"/>
        <v>29</v>
      </c>
    </row>
    <row r="3079" spans="1:25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6">
        <f t="shared" si="432"/>
        <v>0.47727272727272729</v>
      </c>
      <c r="P3079" s="10">
        <f t="shared" si="433"/>
        <v>52.5</v>
      </c>
      <c r="Q3079" t="s">
        <v>8318</v>
      </c>
      <c r="R3079" t="s">
        <v>8358</v>
      </c>
      <c r="S3079" s="8">
        <f t="shared" si="434"/>
        <v>42766.956921296296</v>
      </c>
      <c r="T3079" s="8" t="str">
        <f t="shared" si="435"/>
        <v>Jan</v>
      </c>
      <c r="U3079" s="8" t="str">
        <f t="shared" si="436"/>
        <v>2017</v>
      </c>
      <c r="V3079" s="8">
        <f t="shared" si="437"/>
        <v>42796.956921296296</v>
      </c>
      <c r="W3079" s="8" t="str">
        <f t="shared" si="438"/>
        <v>Mar</v>
      </c>
      <c r="X3079" s="8" t="str">
        <f t="shared" si="439"/>
        <v>2017</v>
      </c>
      <c r="Y3079" s="7">
        <f t="shared" si="440"/>
        <v>30</v>
      </c>
    </row>
    <row r="3080" spans="1:25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6">
        <f t="shared" si="432"/>
        <v>0.11833333333333333</v>
      </c>
      <c r="P3080" s="10">
        <f t="shared" si="433"/>
        <v>23.666666666666668</v>
      </c>
      <c r="Q3080" t="s">
        <v>8318</v>
      </c>
      <c r="R3080" t="s">
        <v>8358</v>
      </c>
      <c r="S3080" s="8">
        <f t="shared" si="434"/>
        <v>42031.138831018514</v>
      </c>
      <c r="T3080" s="8" t="str">
        <f t="shared" si="435"/>
        <v>Jan</v>
      </c>
      <c r="U3080" s="8" t="str">
        <f t="shared" si="436"/>
        <v>2015</v>
      </c>
      <c r="V3080" s="8">
        <f t="shared" si="437"/>
        <v>42061.138831018514</v>
      </c>
      <c r="W3080" s="8" t="str">
        <f t="shared" si="438"/>
        <v>Feb</v>
      </c>
      <c r="X3080" s="8" t="str">
        <f t="shared" si="439"/>
        <v>2015</v>
      </c>
      <c r="Y3080" s="7">
        <f t="shared" si="440"/>
        <v>30</v>
      </c>
    </row>
    <row r="3081" spans="1:25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6">
        <f t="shared" si="432"/>
        <v>0.8417399858735245</v>
      </c>
      <c r="P3081" s="10">
        <f t="shared" si="433"/>
        <v>415.77777777777777</v>
      </c>
      <c r="Q3081" t="s">
        <v>8318</v>
      </c>
      <c r="R3081" t="s">
        <v>8358</v>
      </c>
      <c r="S3081" s="8">
        <f t="shared" si="434"/>
        <v>42055.713368055556</v>
      </c>
      <c r="T3081" s="8" t="str">
        <f t="shared" si="435"/>
        <v>Feb</v>
      </c>
      <c r="U3081" s="8" t="str">
        <f t="shared" si="436"/>
        <v>2015</v>
      </c>
      <c r="V3081" s="8">
        <f t="shared" si="437"/>
        <v>42085.671701388885</v>
      </c>
      <c r="W3081" s="8" t="str">
        <f t="shared" si="438"/>
        <v>Mar</v>
      </c>
      <c r="X3081" s="8" t="str">
        <f t="shared" si="439"/>
        <v>2015</v>
      </c>
      <c r="Y3081" s="7">
        <f t="shared" si="440"/>
        <v>29</v>
      </c>
    </row>
    <row r="3082" spans="1:25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6">
        <f t="shared" si="432"/>
        <v>1.8799999999999997E-2</v>
      </c>
      <c r="P3082" s="10">
        <f t="shared" si="433"/>
        <v>53.714285714285715</v>
      </c>
      <c r="Q3082" t="s">
        <v>8318</v>
      </c>
      <c r="R3082" t="s">
        <v>8358</v>
      </c>
      <c r="S3082" s="8">
        <f t="shared" si="434"/>
        <v>41940.028287037036</v>
      </c>
      <c r="T3082" s="8" t="str">
        <f t="shared" si="435"/>
        <v>Oct</v>
      </c>
      <c r="U3082" s="8" t="str">
        <f t="shared" si="436"/>
        <v>2014</v>
      </c>
      <c r="V3082" s="8">
        <f t="shared" si="437"/>
        <v>42000.0699537037</v>
      </c>
      <c r="W3082" s="8" t="str">
        <f t="shared" si="438"/>
        <v>Dec</v>
      </c>
      <c r="X3082" s="8" t="str">
        <f t="shared" si="439"/>
        <v>2014</v>
      </c>
      <c r="Y3082" s="7">
        <f t="shared" si="440"/>
        <v>29</v>
      </c>
    </row>
    <row r="3083" spans="1:25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6">
        <f t="shared" si="432"/>
        <v>0.21029999999999999</v>
      </c>
      <c r="P3083" s="10">
        <f t="shared" si="433"/>
        <v>420.6</v>
      </c>
      <c r="Q3083" t="s">
        <v>8318</v>
      </c>
      <c r="R3083" t="s">
        <v>8358</v>
      </c>
      <c r="S3083" s="8">
        <f t="shared" si="434"/>
        <v>42237.181608796294</v>
      </c>
      <c r="T3083" s="8" t="str">
        <f t="shared" si="435"/>
        <v>Aug</v>
      </c>
      <c r="U3083" s="8" t="str">
        <f t="shared" si="436"/>
        <v>2015</v>
      </c>
      <c r="V3083" s="8">
        <f t="shared" si="437"/>
        <v>42267.181608796294</v>
      </c>
      <c r="W3083" s="8" t="str">
        <f t="shared" si="438"/>
        <v>Sep</v>
      </c>
      <c r="X3083" s="8" t="str">
        <f t="shared" si="439"/>
        <v>2015</v>
      </c>
      <c r="Y3083" s="7">
        <f t="shared" si="440"/>
        <v>30</v>
      </c>
    </row>
    <row r="3084" spans="1:25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6">
        <f t="shared" si="432"/>
        <v>0</v>
      </c>
      <c r="P3084" s="10">
        <f t="shared" si="433"/>
        <v>0</v>
      </c>
      <c r="Q3084" t="s">
        <v>8318</v>
      </c>
      <c r="R3084" t="s">
        <v>8358</v>
      </c>
      <c r="S3084" s="8">
        <f t="shared" si="434"/>
        <v>42293.922986111109</v>
      </c>
      <c r="T3084" s="8" t="str">
        <f t="shared" si="435"/>
        <v>Oct</v>
      </c>
      <c r="U3084" s="8" t="str">
        <f t="shared" si="436"/>
        <v>2015</v>
      </c>
      <c r="V3084" s="8">
        <f t="shared" si="437"/>
        <v>42323.96465277778</v>
      </c>
      <c r="W3084" s="8" t="str">
        <f t="shared" si="438"/>
        <v>Nov</v>
      </c>
      <c r="X3084" s="8" t="str">
        <f t="shared" si="439"/>
        <v>2015</v>
      </c>
      <c r="Y3084" s="7">
        <f t="shared" si="440"/>
        <v>30</v>
      </c>
    </row>
    <row r="3085" spans="1:25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6">
        <f t="shared" si="432"/>
        <v>0.27999999999999997</v>
      </c>
      <c r="P3085" s="10">
        <f t="shared" si="433"/>
        <v>18.666666666666668</v>
      </c>
      <c r="Q3085" t="s">
        <v>8318</v>
      </c>
      <c r="R3085" t="s">
        <v>8358</v>
      </c>
      <c r="S3085" s="8">
        <f t="shared" si="434"/>
        <v>41853.563402777778</v>
      </c>
      <c r="T3085" s="8" t="str">
        <f t="shared" si="435"/>
        <v>Aug</v>
      </c>
      <c r="U3085" s="8" t="str">
        <f t="shared" si="436"/>
        <v>2014</v>
      </c>
      <c r="V3085" s="8">
        <f t="shared" si="437"/>
        <v>41883.208333333336</v>
      </c>
      <c r="W3085" s="8" t="str">
        <f t="shared" si="438"/>
        <v>Sep</v>
      </c>
      <c r="X3085" s="8" t="str">
        <f t="shared" si="439"/>
        <v>2014</v>
      </c>
      <c r="Y3085" s="7">
        <f t="shared" si="440"/>
        <v>29</v>
      </c>
    </row>
    <row r="3086" spans="1:25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6">
        <f t="shared" si="432"/>
        <v>11.57920670115792</v>
      </c>
      <c r="P3086" s="10">
        <f t="shared" si="433"/>
        <v>78.333333333333329</v>
      </c>
      <c r="Q3086" t="s">
        <v>8318</v>
      </c>
      <c r="R3086" t="s">
        <v>8358</v>
      </c>
      <c r="S3086" s="8">
        <f t="shared" si="434"/>
        <v>42100.723738425921</v>
      </c>
      <c r="T3086" s="8" t="str">
        <f t="shared" si="435"/>
        <v>Apr</v>
      </c>
      <c r="U3086" s="8" t="str">
        <f t="shared" si="436"/>
        <v>2015</v>
      </c>
      <c r="V3086" s="8">
        <f t="shared" si="437"/>
        <v>42129.783333333333</v>
      </c>
      <c r="W3086" s="8" t="str">
        <f t="shared" si="438"/>
        <v>May</v>
      </c>
      <c r="X3086" s="8" t="str">
        <f t="shared" si="439"/>
        <v>2015</v>
      </c>
      <c r="Y3086" s="7">
        <f t="shared" si="440"/>
        <v>29</v>
      </c>
    </row>
    <row r="3087" spans="1:25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6">
        <f t="shared" si="432"/>
        <v>2.44</v>
      </c>
      <c r="P3087" s="10">
        <f t="shared" si="433"/>
        <v>67.777777777777771</v>
      </c>
      <c r="Q3087" t="s">
        <v>8318</v>
      </c>
      <c r="R3087" t="s">
        <v>8358</v>
      </c>
      <c r="S3087" s="8">
        <f t="shared" si="434"/>
        <v>42246.883784722217</v>
      </c>
      <c r="T3087" s="8" t="str">
        <f t="shared" si="435"/>
        <v>Aug</v>
      </c>
      <c r="U3087" s="8" t="str">
        <f t="shared" si="436"/>
        <v>2015</v>
      </c>
      <c r="V3087" s="8">
        <f t="shared" si="437"/>
        <v>42276.883784722217</v>
      </c>
      <c r="W3087" s="8" t="str">
        <f t="shared" si="438"/>
        <v>Sep</v>
      </c>
      <c r="X3087" s="8" t="str">
        <f t="shared" si="439"/>
        <v>2015</v>
      </c>
      <c r="Y3087" s="7">
        <f t="shared" si="440"/>
        <v>30</v>
      </c>
    </row>
    <row r="3088" spans="1:25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6">
        <f t="shared" si="432"/>
        <v>0.25</v>
      </c>
      <c r="P3088" s="10">
        <f t="shared" si="433"/>
        <v>16.666666666666668</v>
      </c>
      <c r="Q3088" t="s">
        <v>8318</v>
      </c>
      <c r="R3088" t="s">
        <v>8358</v>
      </c>
      <c r="S3088" s="8">
        <f t="shared" si="434"/>
        <v>42173.67082175926</v>
      </c>
      <c r="T3088" s="8" t="str">
        <f t="shared" si="435"/>
        <v>Jun</v>
      </c>
      <c r="U3088" s="8" t="str">
        <f t="shared" si="436"/>
        <v>2015</v>
      </c>
      <c r="V3088" s="8">
        <f t="shared" si="437"/>
        <v>42233.67082175926</v>
      </c>
      <c r="W3088" s="8" t="str">
        <f t="shared" si="438"/>
        <v>Aug</v>
      </c>
      <c r="X3088" s="8" t="str">
        <f t="shared" si="439"/>
        <v>2015</v>
      </c>
      <c r="Y3088" s="7">
        <f t="shared" si="440"/>
        <v>29</v>
      </c>
    </row>
    <row r="3089" spans="1:25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6">
        <f t="shared" si="432"/>
        <v>0.625</v>
      </c>
      <c r="P3089" s="10">
        <f t="shared" si="433"/>
        <v>62.5</v>
      </c>
      <c r="Q3089" t="s">
        <v>8318</v>
      </c>
      <c r="R3089" t="s">
        <v>8358</v>
      </c>
      <c r="S3089" s="8">
        <f t="shared" si="434"/>
        <v>42665.150347222225</v>
      </c>
      <c r="T3089" s="8" t="str">
        <f t="shared" si="435"/>
        <v>Oct</v>
      </c>
      <c r="U3089" s="8" t="str">
        <f t="shared" si="436"/>
        <v>2016</v>
      </c>
      <c r="V3089" s="8">
        <f t="shared" si="437"/>
        <v>42725.192013888889</v>
      </c>
      <c r="W3089" s="8" t="str">
        <f t="shared" si="438"/>
        <v>Dec</v>
      </c>
      <c r="X3089" s="8" t="str">
        <f t="shared" si="439"/>
        <v>2016</v>
      </c>
      <c r="Y3089" s="7">
        <f t="shared" si="440"/>
        <v>29</v>
      </c>
    </row>
    <row r="3090" spans="1:25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6">
        <f t="shared" si="432"/>
        <v>0.19384615384615383</v>
      </c>
      <c r="P3090" s="10">
        <f t="shared" si="433"/>
        <v>42</v>
      </c>
      <c r="Q3090" t="s">
        <v>8318</v>
      </c>
      <c r="R3090" t="s">
        <v>8358</v>
      </c>
      <c r="S3090" s="8">
        <f t="shared" si="434"/>
        <v>41981.57230324074</v>
      </c>
      <c r="T3090" s="8" t="str">
        <f t="shared" si="435"/>
        <v>Dec</v>
      </c>
      <c r="U3090" s="8" t="str">
        <f t="shared" si="436"/>
        <v>2014</v>
      </c>
      <c r="V3090" s="8">
        <f t="shared" si="437"/>
        <v>42012.570138888885</v>
      </c>
      <c r="W3090" s="8" t="str">
        <f t="shared" si="438"/>
        <v>Jan</v>
      </c>
      <c r="X3090" s="8" t="str">
        <f t="shared" si="439"/>
        <v>2015</v>
      </c>
      <c r="Y3090" s="7">
        <f t="shared" si="440"/>
        <v>30</v>
      </c>
    </row>
    <row r="3091" spans="1:25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6">
        <f t="shared" si="432"/>
        <v>23.416</v>
      </c>
      <c r="P3091" s="10">
        <f t="shared" si="433"/>
        <v>130.0888888888889</v>
      </c>
      <c r="Q3091" t="s">
        <v>8318</v>
      </c>
      <c r="R3091" t="s">
        <v>8358</v>
      </c>
      <c r="S3091" s="8">
        <f t="shared" si="434"/>
        <v>42528.542627314819</v>
      </c>
      <c r="T3091" s="8" t="str">
        <f t="shared" si="435"/>
        <v>Jun</v>
      </c>
      <c r="U3091" s="8" t="str">
        <f t="shared" si="436"/>
        <v>2016</v>
      </c>
      <c r="V3091" s="8">
        <f t="shared" si="437"/>
        <v>42560.082638888889</v>
      </c>
      <c r="W3091" s="8" t="str">
        <f t="shared" si="438"/>
        <v>Jul</v>
      </c>
      <c r="X3091" s="8" t="str">
        <f t="shared" si="439"/>
        <v>2016</v>
      </c>
      <c r="Y3091" s="7">
        <f t="shared" si="440"/>
        <v>31</v>
      </c>
    </row>
    <row r="3092" spans="1:25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6">
        <f t="shared" si="432"/>
        <v>5.0808888888888886</v>
      </c>
      <c r="P3092" s="10">
        <f t="shared" si="433"/>
        <v>1270.2222222222222</v>
      </c>
      <c r="Q3092" t="s">
        <v>8318</v>
      </c>
      <c r="R3092" t="s">
        <v>8358</v>
      </c>
      <c r="S3092" s="8">
        <f t="shared" si="434"/>
        <v>42065.818807870368</v>
      </c>
      <c r="T3092" s="8" t="str">
        <f t="shared" si="435"/>
        <v>Mar</v>
      </c>
      <c r="U3092" s="8" t="str">
        <f t="shared" si="436"/>
        <v>2015</v>
      </c>
      <c r="V3092" s="8">
        <f t="shared" si="437"/>
        <v>42125.777141203704</v>
      </c>
      <c r="W3092" s="8" t="str">
        <f t="shared" si="438"/>
        <v>May</v>
      </c>
      <c r="X3092" s="8" t="str">
        <f t="shared" si="439"/>
        <v>2015</v>
      </c>
      <c r="Y3092" s="7">
        <f t="shared" si="440"/>
        <v>28</v>
      </c>
    </row>
    <row r="3093" spans="1:25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6">
        <f t="shared" si="432"/>
        <v>15.920000000000002</v>
      </c>
      <c r="P3093" s="10">
        <f t="shared" si="433"/>
        <v>88.444444444444443</v>
      </c>
      <c r="Q3093" t="s">
        <v>8318</v>
      </c>
      <c r="R3093" t="s">
        <v>8358</v>
      </c>
      <c r="S3093" s="8">
        <f t="shared" si="434"/>
        <v>42566.948414351849</v>
      </c>
      <c r="T3093" s="8" t="str">
        <f t="shared" si="435"/>
        <v>Jul</v>
      </c>
      <c r="U3093" s="8" t="str">
        <f t="shared" si="436"/>
        <v>2016</v>
      </c>
      <c r="V3093" s="8">
        <f t="shared" si="437"/>
        <v>42596.948414351849</v>
      </c>
      <c r="W3093" s="8" t="str">
        <f t="shared" si="438"/>
        <v>Aug</v>
      </c>
      <c r="X3093" s="8" t="str">
        <f t="shared" si="439"/>
        <v>2016</v>
      </c>
      <c r="Y3093" s="7">
        <f t="shared" si="440"/>
        <v>30</v>
      </c>
    </row>
    <row r="3094" spans="1:25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6">
        <f t="shared" si="432"/>
        <v>1.1831900000000002</v>
      </c>
      <c r="P3094" s="10">
        <f t="shared" si="433"/>
        <v>56.342380952380957</v>
      </c>
      <c r="Q3094" t="s">
        <v>8318</v>
      </c>
      <c r="R3094" t="s">
        <v>8358</v>
      </c>
      <c r="S3094" s="8">
        <f t="shared" si="434"/>
        <v>42255.619351851856</v>
      </c>
      <c r="T3094" s="8" t="str">
        <f t="shared" si="435"/>
        <v>Sep</v>
      </c>
      <c r="U3094" s="8" t="str">
        <f t="shared" si="436"/>
        <v>2015</v>
      </c>
      <c r="V3094" s="8">
        <f t="shared" si="437"/>
        <v>42292.916666666672</v>
      </c>
      <c r="W3094" s="8" t="str">
        <f t="shared" si="438"/>
        <v>Oct</v>
      </c>
      <c r="X3094" s="8" t="str">
        <f t="shared" si="439"/>
        <v>2015</v>
      </c>
      <c r="Y3094" s="7">
        <f t="shared" si="440"/>
        <v>6</v>
      </c>
    </row>
    <row r="3095" spans="1:25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6">
        <f t="shared" si="432"/>
        <v>22.75</v>
      </c>
      <c r="P3095" s="10">
        <f t="shared" si="433"/>
        <v>53.529411764705884</v>
      </c>
      <c r="Q3095" t="s">
        <v>8318</v>
      </c>
      <c r="R3095" t="s">
        <v>8358</v>
      </c>
      <c r="S3095" s="8">
        <f t="shared" si="434"/>
        <v>41760.909039351849</v>
      </c>
      <c r="T3095" s="8" t="str">
        <f t="shared" si="435"/>
        <v>May</v>
      </c>
      <c r="U3095" s="8" t="str">
        <f t="shared" si="436"/>
        <v>2014</v>
      </c>
      <c r="V3095" s="8">
        <f t="shared" si="437"/>
        <v>41791.165972222225</v>
      </c>
      <c r="W3095" s="8" t="str">
        <f t="shared" si="438"/>
        <v>Jun</v>
      </c>
      <c r="X3095" s="8" t="str">
        <f t="shared" si="439"/>
        <v>2014</v>
      </c>
      <c r="Y3095" s="7">
        <f t="shared" si="440"/>
        <v>30</v>
      </c>
    </row>
    <row r="3096" spans="1:25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6">
        <f t="shared" si="432"/>
        <v>2.5000000000000001E-2</v>
      </c>
      <c r="P3096" s="10">
        <f t="shared" si="433"/>
        <v>25</v>
      </c>
      <c r="Q3096" t="s">
        <v>8318</v>
      </c>
      <c r="R3096" t="s">
        <v>8358</v>
      </c>
      <c r="S3096" s="8">
        <f t="shared" si="434"/>
        <v>42207.795787037037</v>
      </c>
      <c r="T3096" s="8" t="str">
        <f t="shared" si="435"/>
        <v>Jul</v>
      </c>
      <c r="U3096" s="8" t="str">
        <f t="shared" si="436"/>
        <v>2015</v>
      </c>
      <c r="V3096" s="8">
        <f t="shared" si="437"/>
        <v>42267.795787037037</v>
      </c>
      <c r="W3096" s="8" t="str">
        <f t="shared" si="438"/>
        <v>Sep</v>
      </c>
      <c r="X3096" s="8" t="str">
        <f t="shared" si="439"/>
        <v>2015</v>
      </c>
      <c r="Y3096" s="7">
        <f t="shared" si="440"/>
        <v>29</v>
      </c>
    </row>
    <row r="3097" spans="1:25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6">
        <f t="shared" si="432"/>
        <v>0.33512064343163539</v>
      </c>
      <c r="P3097" s="10">
        <f t="shared" si="433"/>
        <v>50</v>
      </c>
      <c r="Q3097" t="s">
        <v>8318</v>
      </c>
      <c r="R3097" t="s">
        <v>8358</v>
      </c>
      <c r="S3097" s="8">
        <f t="shared" si="434"/>
        <v>42523.025231481486</v>
      </c>
      <c r="T3097" s="8" t="str">
        <f t="shared" si="435"/>
        <v>Jun</v>
      </c>
      <c r="U3097" s="8" t="str">
        <f t="shared" si="436"/>
        <v>2016</v>
      </c>
      <c r="V3097" s="8">
        <f t="shared" si="437"/>
        <v>42583.025231481486</v>
      </c>
      <c r="W3097" s="8" t="str">
        <f t="shared" si="438"/>
        <v>Aug</v>
      </c>
      <c r="X3097" s="8" t="str">
        <f t="shared" si="439"/>
        <v>2016</v>
      </c>
      <c r="Y3097" s="7">
        <f t="shared" si="440"/>
        <v>29</v>
      </c>
    </row>
    <row r="3098" spans="1:25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6">
        <f t="shared" si="432"/>
        <v>3.9750000000000001</v>
      </c>
      <c r="P3098" s="10">
        <f t="shared" si="433"/>
        <v>56.785714285714285</v>
      </c>
      <c r="Q3098" t="s">
        <v>8318</v>
      </c>
      <c r="R3098" t="s">
        <v>8358</v>
      </c>
      <c r="S3098" s="8">
        <f t="shared" si="434"/>
        <v>42114.825532407413</v>
      </c>
      <c r="T3098" s="8" t="str">
        <f t="shared" si="435"/>
        <v>Apr</v>
      </c>
      <c r="U3098" s="8" t="str">
        <f t="shared" si="436"/>
        <v>2015</v>
      </c>
      <c r="V3098" s="8">
        <f t="shared" si="437"/>
        <v>42144.825532407413</v>
      </c>
      <c r="W3098" s="8" t="str">
        <f t="shared" si="438"/>
        <v>May</v>
      </c>
      <c r="X3098" s="8" t="str">
        <f t="shared" si="439"/>
        <v>2015</v>
      </c>
      <c r="Y3098" s="7">
        <f t="shared" si="440"/>
        <v>30</v>
      </c>
    </row>
    <row r="3099" spans="1:25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6">
        <f t="shared" si="432"/>
        <v>17.150000000000002</v>
      </c>
      <c r="P3099" s="10">
        <f t="shared" si="433"/>
        <v>40.833333333333336</v>
      </c>
      <c r="Q3099" t="s">
        <v>8318</v>
      </c>
      <c r="R3099" t="s">
        <v>8358</v>
      </c>
      <c r="S3099" s="8">
        <f t="shared" si="434"/>
        <v>42629.503483796296</v>
      </c>
      <c r="T3099" s="8" t="str">
        <f t="shared" si="435"/>
        <v>Sep</v>
      </c>
      <c r="U3099" s="8" t="str">
        <f t="shared" si="436"/>
        <v>2016</v>
      </c>
      <c r="V3099" s="8">
        <f t="shared" si="437"/>
        <v>42650.583333333328</v>
      </c>
      <c r="W3099" s="8" t="str">
        <f t="shared" si="438"/>
        <v>Oct</v>
      </c>
      <c r="X3099" s="8" t="str">
        <f t="shared" si="439"/>
        <v>2016</v>
      </c>
      <c r="Y3099" s="7">
        <f t="shared" si="440"/>
        <v>21</v>
      </c>
    </row>
    <row r="3100" spans="1:25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6">
        <f t="shared" si="432"/>
        <v>3.6080041046690612</v>
      </c>
      <c r="P3100" s="10">
        <f t="shared" si="433"/>
        <v>65.111111111111114</v>
      </c>
      <c r="Q3100" t="s">
        <v>8318</v>
      </c>
      <c r="R3100" t="s">
        <v>8358</v>
      </c>
      <c r="S3100" s="8">
        <f t="shared" si="434"/>
        <v>42359.792233796295</v>
      </c>
      <c r="T3100" s="8" t="str">
        <f t="shared" si="435"/>
        <v>Dec</v>
      </c>
      <c r="U3100" s="8" t="str">
        <f t="shared" si="436"/>
        <v>2015</v>
      </c>
      <c r="V3100" s="8">
        <f t="shared" si="437"/>
        <v>42408.01180555555</v>
      </c>
      <c r="W3100" s="8" t="str">
        <f t="shared" si="438"/>
        <v>Feb</v>
      </c>
      <c r="X3100" s="8" t="str">
        <f t="shared" si="439"/>
        <v>2016</v>
      </c>
      <c r="Y3100" s="7">
        <f t="shared" si="440"/>
        <v>17</v>
      </c>
    </row>
    <row r="3101" spans="1:25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6">
        <f t="shared" si="432"/>
        <v>13.900000000000002</v>
      </c>
      <c r="P3101" s="10">
        <f t="shared" si="433"/>
        <v>55.6</v>
      </c>
      <c r="Q3101" t="s">
        <v>8318</v>
      </c>
      <c r="R3101" t="s">
        <v>8358</v>
      </c>
      <c r="S3101" s="8">
        <f t="shared" si="434"/>
        <v>42382.189710648148</v>
      </c>
      <c r="T3101" s="8" t="str">
        <f t="shared" si="435"/>
        <v>Jan</v>
      </c>
      <c r="U3101" s="8" t="str">
        <f t="shared" si="436"/>
        <v>2016</v>
      </c>
      <c r="V3101" s="8">
        <f t="shared" si="437"/>
        <v>42412.189710648148</v>
      </c>
      <c r="W3101" s="8" t="str">
        <f t="shared" si="438"/>
        <v>Feb</v>
      </c>
      <c r="X3101" s="8" t="str">
        <f t="shared" si="439"/>
        <v>2016</v>
      </c>
      <c r="Y3101" s="7">
        <f t="shared" si="440"/>
        <v>30</v>
      </c>
    </row>
    <row r="3102" spans="1:25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6">
        <f t="shared" si="432"/>
        <v>15.225</v>
      </c>
      <c r="P3102" s="10">
        <f t="shared" si="433"/>
        <v>140.53846153846155</v>
      </c>
      <c r="Q3102" t="s">
        <v>8318</v>
      </c>
      <c r="R3102" t="s">
        <v>8358</v>
      </c>
      <c r="S3102" s="8">
        <f t="shared" si="434"/>
        <v>41902.622395833336</v>
      </c>
      <c r="T3102" s="8" t="str">
        <f t="shared" si="435"/>
        <v>Sep</v>
      </c>
      <c r="U3102" s="8" t="str">
        <f t="shared" si="436"/>
        <v>2014</v>
      </c>
      <c r="V3102" s="8">
        <f t="shared" si="437"/>
        <v>41932.622395833336</v>
      </c>
      <c r="W3102" s="8" t="str">
        <f t="shared" si="438"/>
        <v>Oct</v>
      </c>
      <c r="X3102" s="8" t="str">
        <f t="shared" si="439"/>
        <v>2014</v>
      </c>
      <c r="Y3102" s="7">
        <f t="shared" si="440"/>
        <v>30</v>
      </c>
    </row>
    <row r="3103" spans="1:25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6">
        <f t="shared" si="432"/>
        <v>12</v>
      </c>
      <c r="P3103" s="10">
        <f t="shared" si="433"/>
        <v>25</v>
      </c>
      <c r="Q3103" t="s">
        <v>8318</v>
      </c>
      <c r="R3103" t="s">
        <v>8358</v>
      </c>
      <c r="S3103" s="8">
        <f t="shared" si="434"/>
        <v>42171.383530092593</v>
      </c>
      <c r="T3103" s="8" t="str">
        <f t="shared" si="435"/>
        <v>Jun</v>
      </c>
      <c r="U3103" s="8" t="str">
        <f t="shared" si="436"/>
        <v>2015</v>
      </c>
      <c r="V3103" s="8">
        <f t="shared" si="437"/>
        <v>42201.330555555556</v>
      </c>
      <c r="W3103" s="8" t="str">
        <f t="shared" si="438"/>
        <v>Jul</v>
      </c>
      <c r="X3103" s="8" t="str">
        <f t="shared" si="439"/>
        <v>2015</v>
      </c>
      <c r="Y3103" s="7">
        <f t="shared" si="440"/>
        <v>29</v>
      </c>
    </row>
    <row r="3104" spans="1:25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6">
        <f t="shared" si="432"/>
        <v>39.112499999999997</v>
      </c>
      <c r="P3104" s="10">
        <f t="shared" si="433"/>
        <v>69.533333333333331</v>
      </c>
      <c r="Q3104" t="s">
        <v>8318</v>
      </c>
      <c r="R3104" t="s">
        <v>8358</v>
      </c>
      <c r="S3104" s="8">
        <f t="shared" si="434"/>
        <v>42555.340486111112</v>
      </c>
      <c r="T3104" s="8" t="str">
        <f t="shared" si="435"/>
        <v>Jul</v>
      </c>
      <c r="U3104" s="8" t="str">
        <f t="shared" si="436"/>
        <v>2016</v>
      </c>
      <c r="V3104" s="8">
        <f t="shared" si="437"/>
        <v>42605.340486111112</v>
      </c>
      <c r="W3104" s="8" t="str">
        <f t="shared" si="438"/>
        <v>Aug</v>
      </c>
      <c r="X3104" s="8" t="str">
        <f t="shared" si="439"/>
        <v>2016</v>
      </c>
      <c r="Y3104" s="7">
        <f t="shared" si="440"/>
        <v>19</v>
      </c>
    </row>
    <row r="3105" spans="1:25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6">
        <f t="shared" si="432"/>
        <v>0.26829268292682928</v>
      </c>
      <c r="P3105" s="10">
        <f t="shared" si="433"/>
        <v>5.5</v>
      </c>
      <c r="Q3105" t="s">
        <v>8318</v>
      </c>
      <c r="R3105" t="s">
        <v>8358</v>
      </c>
      <c r="S3105" s="8">
        <f t="shared" si="434"/>
        <v>42107.156319444446</v>
      </c>
      <c r="T3105" s="8" t="str">
        <f t="shared" si="435"/>
        <v>Apr</v>
      </c>
      <c r="U3105" s="8" t="str">
        <f t="shared" si="436"/>
        <v>2015</v>
      </c>
      <c r="V3105" s="8">
        <f t="shared" si="437"/>
        <v>42167.156319444446</v>
      </c>
      <c r="W3105" s="8" t="str">
        <f t="shared" si="438"/>
        <v>Jun</v>
      </c>
      <c r="X3105" s="8" t="str">
        <f t="shared" si="439"/>
        <v>2015</v>
      </c>
      <c r="Y3105" s="7">
        <f t="shared" si="440"/>
        <v>29</v>
      </c>
    </row>
    <row r="3106" spans="1:25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6">
        <f t="shared" si="432"/>
        <v>29.625</v>
      </c>
      <c r="P3106" s="10">
        <f t="shared" si="433"/>
        <v>237</v>
      </c>
      <c r="Q3106" t="s">
        <v>8318</v>
      </c>
      <c r="R3106" t="s">
        <v>8358</v>
      </c>
      <c r="S3106" s="8">
        <f t="shared" si="434"/>
        <v>42006.908692129626</v>
      </c>
      <c r="T3106" s="8" t="str">
        <f t="shared" si="435"/>
        <v>Jan</v>
      </c>
      <c r="U3106" s="8" t="str">
        <f t="shared" si="436"/>
        <v>2015</v>
      </c>
      <c r="V3106" s="8">
        <f t="shared" si="437"/>
        <v>42038.083333333328</v>
      </c>
      <c r="W3106" s="8" t="str">
        <f t="shared" si="438"/>
        <v>Feb</v>
      </c>
      <c r="X3106" s="8" t="str">
        <f t="shared" si="439"/>
        <v>2015</v>
      </c>
      <c r="Y3106" s="7">
        <f t="shared" si="440"/>
        <v>31</v>
      </c>
    </row>
    <row r="3107" spans="1:25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6">
        <f t="shared" si="432"/>
        <v>42.360992301112063</v>
      </c>
      <c r="P3107" s="10">
        <f t="shared" si="433"/>
        <v>79.870967741935488</v>
      </c>
      <c r="Q3107" t="s">
        <v>8318</v>
      </c>
      <c r="R3107" t="s">
        <v>8358</v>
      </c>
      <c r="S3107" s="8">
        <f t="shared" si="434"/>
        <v>41876.718935185185</v>
      </c>
      <c r="T3107" s="8" t="str">
        <f t="shared" si="435"/>
        <v>Aug</v>
      </c>
      <c r="U3107" s="8" t="str">
        <f t="shared" si="436"/>
        <v>2014</v>
      </c>
      <c r="V3107" s="8">
        <f t="shared" si="437"/>
        <v>41931.208333333336</v>
      </c>
      <c r="W3107" s="8" t="str">
        <f t="shared" si="438"/>
        <v>Oct</v>
      </c>
      <c r="X3107" s="8" t="str">
        <f t="shared" si="439"/>
        <v>2014</v>
      </c>
      <c r="Y3107" s="7">
        <f t="shared" si="440"/>
        <v>23</v>
      </c>
    </row>
    <row r="3108" spans="1:25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6">
        <f t="shared" si="432"/>
        <v>4.1000000000000005</v>
      </c>
      <c r="P3108" s="10">
        <f t="shared" si="433"/>
        <v>10.25</v>
      </c>
      <c r="Q3108" t="s">
        <v>8318</v>
      </c>
      <c r="R3108" t="s">
        <v>8358</v>
      </c>
      <c r="S3108" s="8">
        <f t="shared" si="434"/>
        <v>42241.429120370376</v>
      </c>
      <c r="T3108" s="8" t="str">
        <f t="shared" si="435"/>
        <v>Aug</v>
      </c>
      <c r="U3108" s="8" t="str">
        <f t="shared" si="436"/>
        <v>2015</v>
      </c>
      <c r="V3108" s="8">
        <f t="shared" si="437"/>
        <v>42263.916666666672</v>
      </c>
      <c r="W3108" s="8" t="str">
        <f t="shared" si="438"/>
        <v>Sep</v>
      </c>
      <c r="X3108" s="8" t="str">
        <f t="shared" si="439"/>
        <v>2015</v>
      </c>
      <c r="Y3108" s="7">
        <f t="shared" si="440"/>
        <v>22</v>
      </c>
    </row>
    <row r="3109" spans="1:25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6">
        <f t="shared" si="432"/>
        <v>19.762499999999999</v>
      </c>
      <c r="P3109" s="10">
        <f t="shared" si="433"/>
        <v>272.58620689655174</v>
      </c>
      <c r="Q3109" t="s">
        <v>8318</v>
      </c>
      <c r="R3109" t="s">
        <v>8358</v>
      </c>
      <c r="S3109" s="8">
        <f t="shared" si="434"/>
        <v>42128.814247685179</v>
      </c>
      <c r="T3109" s="8" t="str">
        <f t="shared" si="435"/>
        <v>May</v>
      </c>
      <c r="U3109" s="8" t="str">
        <f t="shared" si="436"/>
        <v>2015</v>
      </c>
      <c r="V3109" s="8">
        <f t="shared" si="437"/>
        <v>42135.814247685179</v>
      </c>
      <c r="W3109" s="8" t="str">
        <f t="shared" si="438"/>
        <v>May</v>
      </c>
      <c r="X3109" s="8" t="str">
        <f t="shared" si="439"/>
        <v>2015</v>
      </c>
      <c r="Y3109" s="7">
        <f t="shared" si="440"/>
        <v>7</v>
      </c>
    </row>
    <row r="3110" spans="1:25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6">
        <f t="shared" si="432"/>
        <v>5.1999999999999998E-2</v>
      </c>
      <c r="P3110" s="10">
        <f t="shared" si="433"/>
        <v>13</v>
      </c>
      <c r="Q3110" t="s">
        <v>8318</v>
      </c>
      <c r="R3110" t="s">
        <v>8358</v>
      </c>
      <c r="S3110" s="8">
        <f t="shared" si="434"/>
        <v>42062.680486111116</v>
      </c>
      <c r="T3110" s="8" t="str">
        <f t="shared" si="435"/>
        <v>Feb</v>
      </c>
      <c r="U3110" s="8" t="str">
        <f t="shared" si="436"/>
        <v>2015</v>
      </c>
      <c r="V3110" s="8">
        <f t="shared" si="437"/>
        <v>42122.638819444444</v>
      </c>
      <c r="W3110" s="8" t="str">
        <f t="shared" si="438"/>
        <v>Apr</v>
      </c>
      <c r="X3110" s="8" t="str">
        <f t="shared" si="439"/>
        <v>2015</v>
      </c>
      <c r="Y3110" s="7">
        <f t="shared" si="440"/>
        <v>28</v>
      </c>
    </row>
    <row r="3111" spans="1:25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6">
        <f t="shared" si="432"/>
        <v>25.030188679245285</v>
      </c>
      <c r="P3111" s="10">
        <f t="shared" si="433"/>
        <v>58.184210526315788</v>
      </c>
      <c r="Q3111" t="s">
        <v>8318</v>
      </c>
      <c r="R3111" t="s">
        <v>8358</v>
      </c>
      <c r="S3111" s="8">
        <f t="shared" si="434"/>
        <v>41844.125115740739</v>
      </c>
      <c r="T3111" s="8" t="str">
        <f t="shared" si="435"/>
        <v>Jul</v>
      </c>
      <c r="U3111" s="8" t="str">
        <f t="shared" si="436"/>
        <v>2014</v>
      </c>
      <c r="V3111" s="8">
        <f t="shared" si="437"/>
        <v>41879.125115740739</v>
      </c>
      <c r="W3111" s="8" t="str">
        <f t="shared" si="438"/>
        <v>Aug</v>
      </c>
      <c r="X3111" s="8" t="str">
        <f t="shared" si="439"/>
        <v>2014</v>
      </c>
      <c r="Y3111" s="7">
        <f t="shared" si="440"/>
        <v>4</v>
      </c>
    </row>
    <row r="3112" spans="1:25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6">
        <f t="shared" si="432"/>
        <v>0.04</v>
      </c>
      <c r="P3112" s="10">
        <f t="shared" si="433"/>
        <v>10</v>
      </c>
      <c r="Q3112" t="s">
        <v>8318</v>
      </c>
      <c r="R3112" t="s">
        <v>8358</v>
      </c>
      <c r="S3112" s="8">
        <f t="shared" si="434"/>
        <v>42745.031469907408</v>
      </c>
      <c r="T3112" s="8" t="str">
        <f t="shared" si="435"/>
        <v>Jan</v>
      </c>
      <c r="U3112" s="8" t="str">
        <f t="shared" si="436"/>
        <v>2017</v>
      </c>
      <c r="V3112" s="8">
        <f t="shared" si="437"/>
        <v>42785.031469907408</v>
      </c>
      <c r="W3112" s="8" t="str">
        <f t="shared" si="438"/>
        <v>Feb</v>
      </c>
      <c r="X3112" s="8" t="str">
        <f t="shared" si="439"/>
        <v>2017</v>
      </c>
      <c r="Y3112" s="7">
        <f t="shared" si="440"/>
        <v>9</v>
      </c>
    </row>
    <row r="3113" spans="1:25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6">
        <f t="shared" si="432"/>
        <v>26.640000000000004</v>
      </c>
      <c r="P3113" s="10">
        <f t="shared" si="433"/>
        <v>70.10526315789474</v>
      </c>
      <c r="Q3113" t="s">
        <v>8318</v>
      </c>
      <c r="R3113" t="s">
        <v>8358</v>
      </c>
      <c r="S3113" s="8">
        <f t="shared" si="434"/>
        <v>41885.595138888886</v>
      </c>
      <c r="T3113" s="8" t="str">
        <f t="shared" si="435"/>
        <v>Sep</v>
      </c>
      <c r="U3113" s="8" t="str">
        <f t="shared" si="436"/>
        <v>2014</v>
      </c>
      <c r="V3113" s="8">
        <f t="shared" si="437"/>
        <v>41916.595138888886</v>
      </c>
      <c r="W3113" s="8" t="str">
        <f t="shared" si="438"/>
        <v>Oct</v>
      </c>
      <c r="X3113" s="8" t="str">
        <f t="shared" si="439"/>
        <v>2014</v>
      </c>
      <c r="Y3113" s="7">
        <f t="shared" si="440"/>
        <v>31</v>
      </c>
    </row>
    <row r="3114" spans="1:25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6">
        <f t="shared" si="432"/>
        <v>4.7363636363636363</v>
      </c>
      <c r="P3114" s="10">
        <f t="shared" si="433"/>
        <v>57.888888888888886</v>
      </c>
      <c r="Q3114" t="s">
        <v>8318</v>
      </c>
      <c r="R3114" t="s">
        <v>8358</v>
      </c>
      <c r="S3114" s="8">
        <f t="shared" si="434"/>
        <v>42615.121921296297</v>
      </c>
      <c r="T3114" s="8" t="str">
        <f t="shared" si="435"/>
        <v>Sep</v>
      </c>
      <c r="U3114" s="8" t="str">
        <f t="shared" si="436"/>
        <v>2016</v>
      </c>
      <c r="V3114" s="8">
        <f t="shared" si="437"/>
        <v>42675.121921296297</v>
      </c>
      <c r="W3114" s="8" t="str">
        <f t="shared" si="438"/>
        <v>Nov</v>
      </c>
      <c r="X3114" s="8" t="str">
        <f t="shared" si="439"/>
        <v>2016</v>
      </c>
      <c r="Y3114" s="7">
        <f t="shared" si="440"/>
        <v>29</v>
      </c>
    </row>
    <row r="3115" spans="1:25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6">
        <f t="shared" si="432"/>
        <v>4.2435339894712749</v>
      </c>
      <c r="P3115" s="10">
        <f t="shared" si="433"/>
        <v>125.27027027027027</v>
      </c>
      <c r="Q3115" t="s">
        <v>8318</v>
      </c>
      <c r="R3115" t="s">
        <v>8358</v>
      </c>
      <c r="S3115" s="8">
        <f t="shared" si="434"/>
        <v>42081.731273148151</v>
      </c>
      <c r="T3115" s="8" t="str">
        <f t="shared" si="435"/>
        <v>Mar</v>
      </c>
      <c r="U3115" s="8" t="str">
        <f t="shared" si="436"/>
        <v>2015</v>
      </c>
      <c r="V3115" s="8">
        <f t="shared" si="437"/>
        <v>42111.731273148151</v>
      </c>
      <c r="W3115" s="8" t="str">
        <f t="shared" si="438"/>
        <v>Apr</v>
      </c>
      <c r="X3115" s="8" t="str">
        <f t="shared" si="439"/>
        <v>2015</v>
      </c>
      <c r="Y3115" s="7">
        <f t="shared" si="440"/>
        <v>30</v>
      </c>
    </row>
    <row r="3116" spans="1:25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6">
        <f t="shared" si="432"/>
        <v>0</v>
      </c>
      <c r="P3116" s="10">
        <f t="shared" si="433"/>
        <v>0</v>
      </c>
      <c r="Q3116" t="s">
        <v>8318</v>
      </c>
      <c r="R3116" t="s">
        <v>8358</v>
      </c>
      <c r="S3116" s="8">
        <f t="shared" si="434"/>
        <v>41843.632523148146</v>
      </c>
      <c r="T3116" s="8" t="str">
        <f t="shared" si="435"/>
        <v>Jul</v>
      </c>
      <c r="U3116" s="8" t="str">
        <f t="shared" si="436"/>
        <v>2014</v>
      </c>
      <c r="V3116" s="8">
        <f t="shared" si="437"/>
        <v>41903.632523148146</v>
      </c>
      <c r="W3116" s="8" t="str">
        <f t="shared" si="438"/>
        <v>Sep</v>
      </c>
      <c r="X3116" s="8" t="str">
        <f t="shared" si="439"/>
        <v>2014</v>
      </c>
      <c r="Y3116" s="7">
        <f t="shared" si="440"/>
        <v>29</v>
      </c>
    </row>
    <row r="3117" spans="1:25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6">
        <f t="shared" si="432"/>
        <v>3</v>
      </c>
      <c r="P3117" s="10">
        <f t="shared" si="433"/>
        <v>300</v>
      </c>
      <c r="Q3117" t="s">
        <v>8318</v>
      </c>
      <c r="R3117" t="s">
        <v>8358</v>
      </c>
      <c r="S3117" s="8">
        <f t="shared" si="434"/>
        <v>42496.447071759263</v>
      </c>
      <c r="T3117" s="8" t="str">
        <f t="shared" si="435"/>
        <v>May</v>
      </c>
      <c r="U3117" s="8" t="str">
        <f t="shared" si="436"/>
        <v>2016</v>
      </c>
      <c r="V3117" s="8">
        <f t="shared" si="437"/>
        <v>42526.447071759263</v>
      </c>
      <c r="W3117" s="8" t="str">
        <f t="shared" si="438"/>
        <v>Jun</v>
      </c>
      <c r="X3117" s="8" t="str">
        <f t="shared" si="439"/>
        <v>2016</v>
      </c>
      <c r="Y3117" s="7">
        <f t="shared" si="440"/>
        <v>30</v>
      </c>
    </row>
    <row r="3118" spans="1:25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6">
        <f t="shared" si="432"/>
        <v>57.333333333333336</v>
      </c>
      <c r="P3118" s="10">
        <f t="shared" si="433"/>
        <v>43</v>
      </c>
      <c r="Q3118" t="s">
        <v>8318</v>
      </c>
      <c r="R3118" t="s">
        <v>8358</v>
      </c>
      <c r="S3118" s="8">
        <f t="shared" si="434"/>
        <v>42081.515335648146</v>
      </c>
      <c r="T3118" s="8" t="str">
        <f t="shared" si="435"/>
        <v>Mar</v>
      </c>
      <c r="U3118" s="8" t="str">
        <f t="shared" si="436"/>
        <v>2015</v>
      </c>
      <c r="V3118" s="8">
        <f t="shared" si="437"/>
        <v>42095.515335648146</v>
      </c>
      <c r="W3118" s="8" t="str">
        <f t="shared" si="438"/>
        <v>Apr</v>
      </c>
      <c r="X3118" s="8" t="str">
        <f t="shared" si="439"/>
        <v>2015</v>
      </c>
      <c r="Y3118" s="7">
        <f t="shared" si="440"/>
        <v>14</v>
      </c>
    </row>
    <row r="3119" spans="1:25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6">
        <f t="shared" si="432"/>
        <v>0.1</v>
      </c>
      <c r="P3119" s="10">
        <f t="shared" si="433"/>
        <v>1</v>
      </c>
      <c r="Q3119" t="s">
        <v>8318</v>
      </c>
      <c r="R3119" t="s">
        <v>8358</v>
      </c>
      <c r="S3119" s="8">
        <f t="shared" si="434"/>
        <v>42509.374537037031</v>
      </c>
      <c r="T3119" s="8" t="str">
        <f t="shared" si="435"/>
        <v>May</v>
      </c>
      <c r="U3119" s="8" t="str">
        <f t="shared" si="436"/>
        <v>2016</v>
      </c>
      <c r="V3119" s="8">
        <f t="shared" si="437"/>
        <v>42517.55</v>
      </c>
      <c r="W3119" s="8" t="str">
        <f t="shared" si="438"/>
        <v>May</v>
      </c>
      <c r="X3119" s="8" t="str">
        <f t="shared" si="439"/>
        <v>2016</v>
      </c>
      <c r="Y3119" s="7">
        <f t="shared" si="440"/>
        <v>8</v>
      </c>
    </row>
    <row r="3120" spans="1:25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6">
        <f t="shared" si="432"/>
        <v>0.31</v>
      </c>
      <c r="P3120" s="10">
        <f t="shared" si="433"/>
        <v>775</v>
      </c>
      <c r="Q3120" t="s">
        <v>8318</v>
      </c>
      <c r="R3120" t="s">
        <v>8358</v>
      </c>
      <c r="S3120" s="8">
        <f t="shared" si="434"/>
        <v>42534.649571759262</v>
      </c>
      <c r="T3120" s="8" t="str">
        <f t="shared" si="435"/>
        <v>Jun</v>
      </c>
      <c r="U3120" s="8" t="str">
        <f t="shared" si="436"/>
        <v>2016</v>
      </c>
      <c r="V3120" s="8">
        <f t="shared" si="437"/>
        <v>42553.649571759262</v>
      </c>
      <c r="W3120" s="8" t="str">
        <f t="shared" si="438"/>
        <v>Jul</v>
      </c>
      <c r="X3120" s="8" t="str">
        <f t="shared" si="439"/>
        <v>2016</v>
      </c>
      <c r="Y3120" s="7">
        <f t="shared" si="440"/>
        <v>19</v>
      </c>
    </row>
    <row r="3121" spans="1:25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6">
        <f t="shared" si="432"/>
        <v>0.05</v>
      </c>
      <c r="P3121" s="10">
        <f t="shared" si="433"/>
        <v>5</v>
      </c>
      <c r="Q3121" t="s">
        <v>8318</v>
      </c>
      <c r="R3121" t="s">
        <v>8358</v>
      </c>
      <c r="S3121" s="8">
        <f t="shared" si="434"/>
        <v>42060.04550925926</v>
      </c>
      <c r="T3121" s="8" t="str">
        <f t="shared" si="435"/>
        <v>Feb</v>
      </c>
      <c r="U3121" s="8" t="str">
        <f t="shared" si="436"/>
        <v>2015</v>
      </c>
      <c r="V3121" s="8">
        <f t="shared" si="437"/>
        <v>42090.003842592589</v>
      </c>
      <c r="W3121" s="8" t="str">
        <f t="shared" si="438"/>
        <v>Mar</v>
      </c>
      <c r="X3121" s="8" t="str">
        <f t="shared" si="439"/>
        <v>2015</v>
      </c>
      <c r="Y3121" s="7">
        <f t="shared" si="440"/>
        <v>29</v>
      </c>
    </row>
    <row r="3122" spans="1:25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6">
        <f t="shared" si="432"/>
        <v>9.8461538461538465E-3</v>
      </c>
      <c r="P3122" s="10">
        <f t="shared" si="433"/>
        <v>12.8</v>
      </c>
      <c r="Q3122" t="s">
        <v>8318</v>
      </c>
      <c r="R3122" t="s">
        <v>8358</v>
      </c>
      <c r="S3122" s="8">
        <f t="shared" si="434"/>
        <v>42435.942083333335</v>
      </c>
      <c r="T3122" s="8" t="str">
        <f t="shared" si="435"/>
        <v>Mar</v>
      </c>
      <c r="U3122" s="8" t="str">
        <f t="shared" si="436"/>
        <v>2016</v>
      </c>
      <c r="V3122" s="8">
        <f t="shared" si="437"/>
        <v>42495.900416666671</v>
      </c>
      <c r="W3122" s="8" t="str">
        <f t="shared" si="438"/>
        <v>May</v>
      </c>
      <c r="X3122" s="8" t="str">
        <f t="shared" si="439"/>
        <v>2016</v>
      </c>
      <c r="Y3122" s="7">
        <f t="shared" si="440"/>
        <v>28</v>
      </c>
    </row>
    <row r="3123" spans="1:25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6">
        <f t="shared" si="432"/>
        <v>0.66666666666666674</v>
      </c>
      <c r="P3123" s="10">
        <f t="shared" si="433"/>
        <v>10</v>
      </c>
      <c r="Q3123" t="s">
        <v>8318</v>
      </c>
      <c r="R3123" t="s">
        <v>8358</v>
      </c>
      <c r="S3123" s="8">
        <f t="shared" si="434"/>
        <v>41848.679803240739</v>
      </c>
      <c r="T3123" s="8" t="str">
        <f t="shared" si="435"/>
        <v>Jul</v>
      </c>
      <c r="U3123" s="8" t="str">
        <f t="shared" si="436"/>
        <v>2014</v>
      </c>
      <c r="V3123" s="8">
        <f t="shared" si="437"/>
        <v>41908.679803240739</v>
      </c>
      <c r="W3123" s="8" t="str">
        <f t="shared" si="438"/>
        <v>Sep</v>
      </c>
      <c r="X3123" s="8" t="str">
        <f t="shared" si="439"/>
        <v>2014</v>
      </c>
      <c r="Y3123" s="7">
        <f t="shared" si="440"/>
        <v>29</v>
      </c>
    </row>
    <row r="3124" spans="1:25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6">
        <f t="shared" si="432"/>
        <v>58.291457286432156</v>
      </c>
      <c r="P3124" s="10">
        <f t="shared" si="433"/>
        <v>58</v>
      </c>
      <c r="Q3124" t="s">
        <v>8318</v>
      </c>
      <c r="R3124" t="s">
        <v>8358</v>
      </c>
      <c r="S3124" s="8">
        <f t="shared" si="434"/>
        <v>42678.932083333333</v>
      </c>
      <c r="T3124" s="8" t="str">
        <f t="shared" si="435"/>
        <v>Nov</v>
      </c>
      <c r="U3124" s="8" t="str">
        <f t="shared" si="436"/>
        <v>2016</v>
      </c>
      <c r="V3124" s="8">
        <f t="shared" si="437"/>
        <v>42683.973750000005</v>
      </c>
      <c r="W3124" s="8" t="str">
        <f t="shared" si="438"/>
        <v>Nov</v>
      </c>
      <c r="X3124" s="8" t="str">
        <f t="shared" si="439"/>
        <v>2016</v>
      </c>
      <c r="Y3124" s="7">
        <f t="shared" si="440"/>
        <v>5</v>
      </c>
    </row>
    <row r="3125" spans="1:25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6">
        <f t="shared" si="432"/>
        <v>68.153599999999997</v>
      </c>
      <c r="P3125" s="10">
        <f t="shared" si="433"/>
        <v>244.80459770114942</v>
      </c>
      <c r="Q3125" t="s">
        <v>8318</v>
      </c>
      <c r="R3125" t="s">
        <v>8358</v>
      </c>
      <c r="S3125" s="8">
        <f t="shared" si="434"/>
        <v>42530.993032407408</v>
      </c>
      <c r="T3125" s="8" t="str">
        <f t="shared" si="435"/>
        <v>Jun</v>
      </c>
      <c r="U3125" s="8" t="str">
        <f t="shared" si="436"/>
        <v>2016</v>
      </c>
      <c r="V3125" s="8">
        <f t="shared" si="437"/>
        <v>42560.993032407408</v>
      </c>
      <c r="W3125" s="8" t="str">
        <f t="shared" si="438"/>
        <v>Jul</v>
      </c>
      <c r="X3125" s="8" t="str">
        <f t="shared" si="439"/>
        <v>2016</v>
      </c>
      <c r="Y3125" s="7">
        <f t="shared" si="440"/>
        <v>30</v>
      </c>
    </row>
    <row r="3126" spans="1:25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6">
        <f t="shared" si="432"/>
        <v>3.2499999999999999E-3</v>
      </c>
      <c r="P3126" s="10">
        <f t="shared" si="433"/>
        <v>6.5</v>
      </c>
      <c r="Q3126" t="s">
        <v>8318</v>
      </c>
      <c r="R3126" t="s">
        <v>8358</v>
      </c>
      <c r="S3126" s="8">
        <f t="shared" si="434"/>
        <v>41977.780104166668</v>
      </c>
      <c r="T3126" s="8" t="str">
        <f t="shared" si="435"/>
        <v>Dec</v>
      </c>
      <c r="U3126" s="8" t="str">
        <f t="shared" si="436"/>
        <v>2014</v>
      </c>
      <c r="V3126" s="8">
        <f t="shared" si="437"/>
        <v>42037.780104166668</v>
      </c>
      <c r="W3126" s="8" t="str">
        <f t="shared" si="438"/>
        <v>Feb</v>
      </c>
      <c r="X3126" s="8" t="str">
        <f t="shared" si="439"/>
        <v>2015</v>
      </c>
      <c r="Y3126" s="7">
        <f t="shared" si="440"/>
        <v>29</v>
      </c>
    </row>
    <row r="3127" spans="1:25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6">
        <f t="shared" si="432"/>
        <v>0</v>
      </c>
      <c r="P3127" s="10">
        <f t="shared" si="433"/>
        <v>0</v>
      </c>
      <c r="Q3127" t="s">
        <v>8318</v>
      </c>
      <c r="R3127" t="s">
        <v>8358</v>
      </c>
      <c r="S3127" s="8">
        <f t="shared" si="434"/>
        <v>42346.20685185185</v>
      </c>
      <c r="T3127" s="8" t="str">
        <f t="shared" si="435"/>
        <v>Dec</v>
      </c>
      <c r="U3127" s="8" t="str">
        <f t="shared" si="436"/>
        <v>2015</v>
      </c>
      <c r="V3127" s="8">
        <f t="shared" si="437"/>
        <v>42376.20685185185</v>
      </c>
      <c r="W3127" s="8" t="str">
        <f t="shared" si="438"/>
        <v>Jan</v>
      </c>
      <c r="X3127" s="8" t="str">
        <f t="shared" si="439"/>
        <v>2016</v>
      </c>
      <c r="Y3127" s="7">
        <f t="shared" si="440"/>
        <v>30</v>
      </c>
    </row>
    <row r="3128" spans="1:25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6">
        <f t="shared" si="432"/>
        <v>4.16</v>
      </c>
      <c r="P3128" s="10">
        <f t="shared" si="433"/>
        <v>61.176470588235297</v>
      </c>
      <c r="Q3128" t="s">
        <v>8318</v>
      </c>
      <c r="R3128" t="s">
        <v>8358</v>
      </c>
      <c r="S3128" s="8">
        <f t="shared" si="434"/>
        <v>42427.01807870371</v>
      </c>
      <c r="T3128" s="8" t="str">
        <f t="shared" si="435"/>
        <v>Feb</v>
      </c>
      <c r="U3128" s="8" t="str">
        <f t="shared" si="436"/>
        <v>2016</v>
      </c>
      <c r="V3128" s="8">
        <f t="shared" si="437"/>
        <v>42456.976412037038</v>
      </c>
      <c r="W3128" s="8" t="str">
        <f t="shared" si="438"/>
        <v>Mar</v>
      </c>
      <c r="X3128" s="8" t="str">
        <f t="shared" si="439"/>
        <v>2016</v>
      </c>
      <c r="Y3128" s="7">
        <f t="shared" si="440"/>
        <v>29</v>
      </c>
    </row>
    <row r="3129" spans="1:25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6">
        <f t="shared" si="432"/>
        <v>0</v>
      </c>
      <c r="P3129" s="10">
        <f t="shared" si="433"/>
        <v>0</v>
      </c>
      <c r="Q3129" t="s">
        <v>8318</v>
      </c>
      <c r="R3129" t="s">
        <v>8358</v>
      </c>
      <c r="S3129" s="8">
        <f t="shared" si="434"/>
        <v>42034.856817129628</v>
      </c>
      <c r="T3129" s="8" t="str">
        <f t="shared" si="435"/>
        <v>Jan</v>
      </c>
      <c r="U3129" s="8" t="str">
        <f t="shared" si="436"/>
        <v>2015</v>
      </c>
      <c r="V3129" s="8">
        <f t="shared" si="437"/>
        <v>42064.856817129628</v>
      </c>
      <c r="W3129" s="8" t="str">
        <f t="shared" si="438"/>
        <v>Mar</v>
      </c>
      <c r="X3129" s="8" t="str">
        <f t="shared" si="439"/>
        <v>2015</v>
      </c>
      <c r="Y3129" s="7">
        <f t="shared" si="440"/>
        <v>30</v>
      </c>
    </row>
    <row r="3130" spans="1:25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6">
        <f t="shared" si="432"/>
        <v>108.60666666666667</v>
      </c>
      <c r="P3130" s="10">
        <f t="shared" si="433"/>
        <v>139.23931623931625</v>
      </c>
      <c r="Q3130" t="s">
        <v>8318</v>
      </c>
      <c r="R3130" t="s">
        <v>8319</v>
      </c>
      <c r="S3130" s="8">
        <f t="shared" si="434"/>
        <v>42780.825706018513</v>
      </c>
      <c r="T3130" s="8" t="str">
        <f t="shared" si="435"/>
        <v>Feb</v>
      </c>
      <c r="U3130" s="8" t="str">
        <f t="shared" si="436"/>
        <v>2017</v>
      </c>
      <c r="V3130" s="8">
        <f t="shared" si="437"/>
        <v>42810.784039351856</v>
      </c>
      <c r="W3130" s="8" t="str">
        <f t="shared" si="438"/>
        <v>Mar</v>
      </c>
      <c r="X3130" s="8" t="str">
        <f t="shared" si="439"/>
        <v>2017</v>
      </c>
      <c r="Y3130" s="7">
        <f t="shared" si="440"/>
        <v>29</v>
      </c>
    </row>
    <row r="3131" spans="1:25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6">
        <f t="shared" si="432"/>
        <v>0.8</v>
      </c>
      <c r="P3131" s="10">
        <f t="shared" si="433"/>
        <v>10</v>
      </c>
      <c r="Q3131" t="s">
        <v>8318</v>
      </c>
      <c r="R3131" t="s">
        <v>8319</v>
      </c>
      <c r="S3131" s="8">
        <f t="shared" si="434"/>
        <v>42803.842812499999</v>
      </c>
      <c r="T3131" s="8" t="str">
        <f t="shared" si="435"/>
        <v>Mar</v>
      </c>
      <c r="U3131" s="8" t="str">
        <f t="shared" si="436"/>
        <v>2017</v>
      </c>
      <c r="V3131" s="8">
        <f t="shared" si="437"/>
        <v>42843.801145833335</v>
      </c>
      <c r="W3131" s="8" t="str">
        <f t="shared" si="438"/>
        <v>Apr</v>
      </c>
      <c r="X3131" s="8" t="str">
        <f t="shared" si="439"/>
        <v>2017</v>
      </c>
      <c r="Y3131" s="7">
        <f t="shared" si="440"/>
        <v>8</v>
      </c>
    </row>
    <row r="3132" spans="1:25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6">
        <f t="shared" si="432"/>
        <v>3.75</v>
      </c>
      <c r="P3132" s="10">
        <f t="shared" si="433"/>
        <v>93.75</v>
      </c>
      <c r="Q3132" t="s">
        <v>8318</v>
      </c>
      <c r="R3132" t="s">
        <v>8319</v>
      </c>
      <c r="S3132" s="8">
        <f t="shared" si="434"/>
        <v>42808.640231481477</v>
      </c>
      <c r="T3132" s="8" t="str">
        <f t="shared" si="435"/>
        <v>Mar</v>
      </c>
      <c r="U3132" s="8" t="str">
        <f t="shared" si="436"/>
        <v>2017</v>
      </c>
      <c r="V3132" s="8">
        <f t="shared" si="437"/>
        <v>42839.207638888889</v>
      </c>
      <c r="W3132" s="8" t="str">
        <f t="shared" si="438"/>
        <v>Apr</v>
      </c>
      <c r="X3132" s="8" t="str">
        <f t="shared" si="439"/>
        <v>2017</v>
      </c>
      <c r="Y3132" s="7">
        <f t="shared" si="440"/>
        <v>30</v>
      </c>
    </row>
    <row r="3133" spans="1:25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6">
        <f t="shared" si="432"/>
        <v>15.731707317073171</v>
      </c>
      <c r="P3133" s="10">
        <f t="shared" si="433"/>
        <v>53.75</v>
      </c>
      <c r="Q3133" t="s">
        <v>8318</v>
      </c>
      <c r="R3133" t="s">
        <v>8319</v>
      </c>
      <c r="S3133" s="8">
        <f t="shared" si="434"/>
        <v>42803.579224537039</v>
      </c>
      <c r="T3133" s="8" t="str">
        <f t="shared" si="435"/>
        <v>Mar</v>
      </c>
      <c r="U3133" s="8" t="str">
        <f t="shared" si="436"/>
        <v>2017</v>
      </c>
      <c r="V3133" s="8">
        <f t="shared" si="437"/>
        <v>42833.537557870368</v>
      </c>
      <c r="W3133" s="8" t="str">
        <f t="shared" si="438"/>
        <v>Apr</v>
      </c>
      <c r="X3133" s="8" t="str">
        <f t="shared" si="439"/>
        <v>2017</v>
      </c>
      <c r="Y3133" s="7">
        <f t="shared" si="440"/>
        <v>29</v>
      </c>
    </row>
    <row r="3134" spans="1:25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6">
        <f t="shared" si="432"/>
        <v>3.3333333333333333E-2</v>
      </c>
      <c r="P3134" s="10">
        <f t="shared" si="433"/>
        <v>10</v>
      </c>
      <c r="Q3134" t="s">
        <v>8318</v>
      </c>
      <c r="R3134" t="s">
        <v>8319</v>
      </c>
      <c r="S3134" s="8">
        <f t="shared" si="434"/>
        <v>42786.350231481483</v>
      </c>
      <c r="T3134" s="8" t="str">
        <f t="shared" si="435"/>
        <v>Feb</v>
      </c>
      <c r="U3134" s="8" t="str">
        <f t="shared" si="436"/>
        <v>2017</v>
      </c>
      <c r="V3134" s="8">
        <f t="shared" si="437"/>
        <v>42846.308564814812</v>
      </c>
      <c r="W3134" s="8" t="str">
        <f t="shared" si="438"/>
        <v>Apr</v>
      </c>
      <c r="X3134" s="8" t="str">
        <f t="shared" si="439"/>
        <v>2017</v>
      </c>
      <c r="Y3134" s="7">
        <f t="shared" si="440"/>
        <v>28</v>
      </c>
    </row>
    <row r="3135" spans="1:25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6">
        <f t="shared" si="432"/>
        <v>108</v>
      </c>
      <c r="P3135" s="10">
        <f t="shared" si="433"/>
        <v>33.75</v>
      </c>
      <c r="Q3135" t="s">
        <v>8318</v>
      </c>
      <c r="R3135" t="s">
        <v>8319</v>
      </c>
      <c r="S3135" s="8">
        <f t="shared" si="434"/>
        <v>42788.565208333333</v>
      </c>
      <c r="T3135" s="8" t="str">
        <f t="shared" si="435"/>
        <v>Feb</v>
      </c>
      <c r="U3135" s="8" t="str">
        <f t="shared" si="436"/>
        <v>2017</v>
      </c>
      <c r="V3135" s="8">
        <f t="shared" si="437"/>
        <v>42818.523541666669</v>
      </c>
      <c r="W3135" s="8" t="str">
        <f t="shared" si="438"/>
        <v>Mar</v>
      </c>
      <c r="X3135" s="8" t="str">
        <f t="shared" si="439"/>
        <v>2017</v>
      </c>
      <c r="Y3135" s="7">
        <f t="shared" si="440"/>
        <v>29</v>
      </c>
    </row>
    <row r="3136" spans="1:25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6">
        <f t="shared" si="432"/>
        <v>22.5</v>
      </c>
      <c r="P3136" s="10">
        <f t="shared" si="433"/>
        <v>18.75</v>
      </c>
      <c r="Q3136" t="s">
        <v>8318</v>
      </c>
      <c r="R3136" t="s">
        <v>8319</v>
      </c>
      <c r="S3136" s="8">
        <f t="shared" si="434"/>
        <v>42800.720127314817</v>
      </c>
      <c r="T3136" s="8" t="str">
        <f t="shared" si="435"/>
        <v>Mar</v>
      </c>
      <c r="U3136" s="8" t="str">
        <f t="shared" si="436"/>
        <v>2017</v>
      </c>
      <c r="V3136" s="8">
        <f t="shared" si="437"/>
        <v>42821.678460648152</v>
      </c>
      <c r="W3136" s="8" t="str">
        <f t="shared" si="438"/>
        <v>Mar</v>
      </c>
      <c r="X3136" s="8" t="str">
        <f t="shared" si="439"/>
        <v>2017</v>
      </c>
      <c r="Y3136" s="7">
        <f t="shared" si="440"/>
        <v>20</v>
      </c>
    </row>
    <row r="3137" spans="1:25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6">
        <f t="shared" si="432"/>
        <v>20.849420849420849</v>
      </c>
      <c r="P3137" s="10">
        <f t="shared" si="433"/>
        <v>23.142857142857142</v>
      </c>
      <c r="Q3137" t="s">
        <v>8318</v>
      </c>
      <c r="R3137" t="s">
        <v>8319</v>
      </c>
      <c r="S3137" s="8">
        <f t="shared" si="434"/>
        <v>42807.151863425926</v>
      </c>
      <c r="T3137" s="8" t="str">
        <f t="shared" si="435"/>
        <v>Mar</v>
      </c>
      <c r="U3137" s="8" t="str">
        <f t="shared" si="436"/>
        <v>2017</v>
      </c>
      <c r="V3137" s="8">
        <f t="shared" si="437"/>
        <v>42829.151863425926</v>
      </c>
      <c r="W3137" s="8" t="str">
        <f t="shared" si="438"/>
        <v>Apr</v>
      </c>
      <c r="X3137" s="8" t="str">
        <f t="shared" si="439"/>
        <v>2017</v>
      </c>
      <c r="Y3137" s="7">
        <f t="shared" si="440"/>
        <v>22</v>
      </c>
    </row>
    <row r="3138" spans="1:25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6">
        <f t="shared" si="432"/>
        <v>127.8</v>
      </c>
      <c r="P3138" s="10">
        <f t="shared" si="433"/>
        <v>29.045454545454547</v>
      </c>
      <c r="Q3138" t="s">
        <v>8318</v>
      </c>
      <c r="R3138" t="s">
        <v>8319</v>
      </c>
      <c r="S3138" s="8">
        <f t="shared" si="434"/>
        <v>42789.462430555555</v>
      </c>
      <c r="T3138" s="8" t="str">
        <f t="shared" si="435"/>
        <v>Feb</v>
      </c>
      <c r="U3138" s="8" t="str">
        <f t="shared" si="436"/>
        <v>2017</v>
      </c>
      <c r="V3138" s="8">
        <f t="shared" si="437"/>
        <v>42825.957638888889</v>
      </c>
      <c r="W3138" s="8" t="str">
        <f t="shared" si="438"/>
        <v>Mar</v>
      </c>
      <c r="X3138" s="8" t="str">
        <f t="shared" si="439"/>
        <v>2017</v>
      </c>
      <c r="Y3138" s="7">
        <f t="shared" si="440"/>
        <v>5</v>
      </c>
    </row>
    <row r="3139" spans="1:25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6">
        <f t="shared" ref="O3139:O3202" si="441">E3139/D3139*100</f>
        <v>3.3333333333333335</v>
      </c>
      <c r="P3139" s="10">
        <f t="shared" ref="P3139:P3202" si="442">IFERROR(E3139/L3139,0)</f>
        <v>50</v>
      </c>
      <c r="Q3139" t="s">
        <v>8318</v>
      </c>
      <c r="R3139" t="s">
        <v>8319</v>
      </c>
      <c r="S3139" s="8">
        <f t="shared" ref="S3139:S3202" si="443">(((J3139/60)/60)/24)+DATE(1970,1,1)</f>
        <v>42807.885057870371</v>
      </c>
      <c r="T3139" s="8" t="str">
        <f t="shared" ref="T3139:T3202" si="444">TEXT(S3139,"MMM")</f>
        <v>Mar</v>
      </c>
      <c r="U3139" s="8" t="str">
        <f t="shared" ref="U3139:U3202" si="445">TEXT(S3139,"YYYY")</f>
        <v>2017</v>
      </c>
      <c r="V3139" s="8">
        <f t="shared" ref="V3139:V3202" si="446">(((I3139/60)/60)/24)+DATE(1970,1,1)</f>
        <v>42858.8</v>
      </c>
      <c r="W3139" s="8" t="str">
        <f t="shared" ref="W3139:W3202" si="447">TEXT(V3139,"MMM")</f>
        <v>May</v>
      </c>
      <c r="X3139" s="8" t="str">
        <f t="shared" ref="X3139:X3202" si="448">TEXT(V3139,"YYYY")</f>
        <v>2017</v>
      </c>
      <c r="Y3139" s="7">
        <f t="shared" ref="Y3139:Y3202" si="449">DAY(V3139-S3139)</f>
        <v>19</v>
      </c>
    </row>
    <row r="3140" spans="1:25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6">
        <f t="shared" si="441"/>
        <v>0</v>
      </c>
      <c r="P3140" s="10">
        <f t="shared" si="442"/>
        <v>0</v>
      </c>
      <c r="Q3140" t="s">
        <v>8318</v>
      </c>
      <c r="R3140" t="s">
        <v>8319</v>
      </c>
      <c r="S3140" s="8">
        <f t="shared" si="443"/>
        <v>42809.645914351851</v>
      </c>
      <c r="T3140" s="8" t="str">
        <f t="shared" si="444"/>
        <v>Mar</v>
      </c>
      <c r="U3140" s="8" t="str">
        <f t="shared" si="445"/>
        <v>2017</v>
      </c>
      <c r="V3140" s="8">
        <f t="shared" si="446"/>
        <v>42828.645914351851</v>
      </c>
      <c r="W3140" s="8" t="str">
        <f t="shared" si="447"/>
        <v>Apr</v>
      </c>
      <c r="X3140" s="8" t="str">
        <f t="shared" si="448"/>
        <v>2017</v>
      </c>
      <c r="Y3140" s="7">
        <f t="shared" si="449"/>
        <v>19</v>
      </c>
    </row>
    <row r="3141" spans="1:25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6">
        <f t="shared" si="441"/>
        <v>5.4</v>
      </c>
      <c r="P3141" s="10">
        <f t="shared" si="442"/>
        <v>450</v>
      </c>
      <c r="Q3141" t="s">
        <v>8318</v>
      </c>
      <c r="R3141" t="s">
        <v>8319</v>
      </c>
      <c r="S3141" s="8">
        <f t="shared" si="443"/>
        <v>42785.270370370374</v>
      </c>
      <c r="T3141" s="8" t="str">
        <f t="shared" si="444"/>
        <v>Feb</v>
      </c>
      <c r="U3141" s="8" t="str">
        <f t="shared" si="445"/>
        <v>2017</v>
      </c>
      <c r="V3141" s="8">
        <f t="shared" si="446"/>
        <v>42819.189583333333</v>
      </c>
      <c r="W3141" s="8" t="str">
        <f t="shared" si="447"/>
        <v>Mar</v>
      </c>
      <c r="X3141" s="8" t="str">
        <f t="shared" si="448"/>
        <v>2017</v>
      </c>
      <c r="Y3141" s="7">
        <f t="shared" si="449"/>
        <v>2</v>
      </c>
    </row>
    <row r="3142" spans="1:25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6">
        <f t="shared" si="441"/>
        <v>0.96</v>
      </c>
      <c r="P3142" s="10">
        <f t="shared" si="442"/>
        <v>24</v>
      </c>
      <c r="Q3142" t="s">
        <v>8318</v>
      </c>
      <c r="R3142" t="s">
        <v>8319</v>
      </c>
      <c r="S3142" s="8">
        <f t="shared" si="443"/>
        <v>42802.718784722223</v>
      </c>
      <c r="T3142" s="8" t="str">
        <f t="shared" si="444"/>
        <v>Mar</v>
      </c>
      <c r="U3142" s="8" t="str">
        <f t="shared" si="445"/>
        <v>2017</v>
      </c>
      <c r="V3142" s="8">
        <f t="shared" si="446"/>
        <v>42832.677118055552</v>
      </c>
      <c r="W3142" s="8" t="str">
        <f t="shared" si="447"/>
        <v>Apr</v>
      </c>
      <c r="X3142" s="8" t="str">
        <f t="shared" si="448"/>
        <v>2017</v>
      </c>
      <c r="Y3142" s="7">
        <f t="shared" si="449"/>
        <v>29</v>
      </c>
    </row>
    <row r="3143" spans="1:25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6">
        <f t="shared" si="441"/>
        <v>51.6</v>
      </c>
      <c r="P3143" s="10">
        <f t="shared" si="442"/>
        <v>32.25</v>
      </c>
      <c r="Q3143" t="s">
        <v>8318</v>
      </c>
      <c r="R3143" t="s">
        <v>8319</v>
      </c>
      <c r="S3143" s="8">
        <f t="shared" si="443"/>
        <v>42800.753333333334</v>
      </c>
      <c r="T3143" s="8" t="str">
        <f t="shared" si="444"/>
        <v>Mar</v>
      </c>
      <c r="U3143" s="8" t="str">
        <f t="shared" si="445"/>
        <v>2017</v>
      </c>
      <c r="V3143" s="8">
        <f t="shared" si="446"/>
        <v>42841.833333333328</v>
      </c>
      <c r="W3143" s="8" t="str">
        <f t="shared" si="447"/>
        <v>Apr</v>
      </c>
      <c r="X3143" s="8" t="str">
        <f t="shared" si="448"/>
        <v>2017</v>
      </c>
      <c r="Y3143" s="7">
        <f t="shared" si="449"/>
        <v>10</v>
      </c>
    </row>
    <row r="3144" spans="1:25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6">
        <f t="shared" si="441"/>
        <v>1.6363636363636365</v>
      </c>
      <c r="P3144" s="10">
        <f t="shared" si="442"/>
        <v>15</v>
      </c>
      <c r="Q3144" t="s">
        <v>8318</v>
      </c>
      <c r="R3144" t="s">
        <v>8319</v>
      </c>
      <c r="S3144" s="8">
        <f t="shared" si="443"/>
        <v>42783.513182870374</v>
      </c>
      <c r="T3144" s="8" t="str">
        <f t="shared" si="444"/>
        <v>Feb</v>
      </c>
      <c r="U3144" s="8" t="str">
        <f t="shared" si="445"/>
        <v>2017</v>
      </c>
      <c r="V3144" s="8">
        <f t="shared" si="446"/>
        <v>42813.471516203703</v>
      </c>
      <c r="W3144" s="8" t="str">
        <f t="shared" si="447"/>
        <v>Mar</v>
      </c>
      <c r="X3144" s="8" t="str">
        <f t="shared" si="448"/>
        <v>2017</v>
      </c>
      <c r="Y3144" s="7">
        <f t="shared" si="449"/>
        <v>29</v>
      </c>
    </row>
    <row r="3145" spans="1:25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6">
        <f t="shared" si="441"/>
        <v>0</v>
      </c>
      <c r="P3145" s="10">
        <f t="shared" si="442"/>
        <v>0</v>
      </c>
      <c r="Q3145" t="s">
        <v>8318</v>
      </c>
      <c r="R3145" t="s">
        <v>8319</v>
      </c>
      <c r="S3145" s="8">
        <f t="shared" si="443"/>
        <v>42808.358287037037</v>
      </c>
      <c r="T3145" s="8" t="str">
        <f t="shared" si="444"/>
        <v>Mar</v>
      </c>
      <c r="U3145" s="8" t="str">
        <f t="shared" si="445"/>
        <v>2017</v>
      </c>
      <c r="V3145" s="8">
        <f t="shared" si="446"/>
        <v>42834.358287037037</v>
      </c>
      <c r="W3145" s="8" t="str">
        <f t="shared" si="447"/>
        <v>Apr</v>
      </c>
      <c r="X3145" s="8" t="str">
        <f t="shared" si="448"/>
        <v>2017</v>
      </c>
      <c r="Y3145" s="7">
        <f t="shared" si="449"/>
        <v>26</v>
      </c>
    </row>
    <row r="3146" spans="1:25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6">
        <f t="shared" si="441"/>
        <v>75.400000000000006</v>
      </c>
      <c r="P3146" s="10">
        <f t="shared" si="442"/>
        <v>251.33333333333334</v>
      </c>
      <c r="Q3146" t="s">
        <v>8318</v>
      </c>
      <c r="R3146" t="s">
        <v>8319</v>
      </c>
      <c r="S3146" s="8">
        <f t="shared" si="443"/>
        <v>42796.538275462968</v>
      </c>
      <c r="T3146" s="8" t="str">
        <f t="shared" si="444"/>
        <v>Mar</v>
      </c>
      <c r="U3146" s="8" t="str">
        <f t="shared" si="445"/>
        <v>2017</v>
      </c>
      <c r="V3146" s="8">
        <f t="shared" si="446"/>
        <v>42813.25</v>
      </c>
      <c r="W3146" s="8" t="str">
        <f t="shared" si="447"/>
        <v>Mar</v>
      </c>
      <c r="X3146" s="8" t="str">
        <f t="shared" si="448"/>
        <v>2017</v>
      </c>
      <c r="Y3146" s="7">
        <f t="shared" si="449"/>
        <v>16</v>
      </c>
    </row>
    <row r="3147" spans="1:25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6">
        <f t="shared" si="441"/>
        <v>0</v>
      </c>
      <c r="P3147" s="10">
        <f t="shared" si="442"/>
        <v>0</v>
      </c>
      <c r="Q3147" t="s">
        <v>8318</v>
      </c>
      <c r="R3147" t="s">
        <v>8319</v>
      </c>
      <c r="S3147" s="8">
        <f t="shared" si="443"/>
        <v>42762.040902777779</v>
      </c>
      <c r="T3147" s="8" t="str">
        <f t="shared" si="444"/>
        <v>Jan</v>
      </c>
      <c r="U3147" s="8" t="str">
        <f t="shared" si="445"/>
        <v>2017</v>
      </c>
      <c r="V3147" s="8">
        <f t="shared" si="446"/>
        <v>42821.999236111107</v>
      </c>
      <c r="W3147" s="8" t="str">
        <f t="shared" si="447"/>
        <v>Mar</v>
      </c>
      <c r="X3147" s="8" t="str">
        <f t="shared" si="448"/>
        <v>2017</v>
      </c>
      <c r="Y3147" s="7">
        <f t="shared" si="449"/>
        <v>28</v>
      </c>
    </row>
    <row r="3148" spans="1:25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6">
        <f t="shared" si="441"/>
        <v>10.5</v>
      </c>
      <c r="P3148" s="10">
        <f t="shared" si="442"/>
        <v>437.5</v>
      </c>
      <c r="Q3148" t="s">
        <v>8318</v>
      </c>
      <c r="R3148" t="s">
        <v>8319</v>
      </c>
      <c r="S3148" s="8">
        <f t="shared" si="443"/>
        <v>42796.682476851856</v>
      </c>
      <c r="T3148" s="8" t="str">
        <f t="shared" si="444"/>
        <v>Mar</v>
      </c>
      <c r="U3148" s="8" t="str">
        <f t="shared" si="445"/>
        <v>2017</v>
      </c>
      <c r="V3148" s="8">
        <f t="shared" si="446"/>
        <v>42841.640810185185</v>
      </c>
      <c r="W3148" s="8" t="str">
        <f t="shared" si="447"/>
        <v>Apr</v>
      </c>
      <c r="X3148" s="8" t="str">
        <f t="shared" si="448"/>
        <v>2017</v>
      </c>
      <c r="Y3148" s="7">
        <f t="shared" si="449"/>
        <v>13</v>
      </c>
    </row>
    <row r="3149" spans="1:25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6">
        <f t="shared" si="441"/>
        <v>117.52499999999999</v>
      </c>
      <c r="P3149" s="10">
        <f t="shared" si="442"/>
        <v>110.35211267605634</v>
      </c>
      <c r="Q3149" t="s">
        <v>8318</v>
      </c>
      <c r="R3149" t="s">
        <v>8319</v>
      </c>
      <c r="S3149" s="8">
        <f t="shared" si="443"/>
        <v>41909.969386574077</v>
      </c>
      <c r="T3149" s="8" t="str">
        <f t="shared" si="444"/>
        <v>Sep</v>
      </c>
      <c r="U3149" s="8" t="str">
        <f t="shared" si="445"/>
        <v>2014</v>
      </c>
      <c r="V3149" s="8">
        <f t="shared" si="446"/>
        <v>41950.011053240742</v>
      </c>
      <c r="W3149" s="8" t="str">
        <f t="shared" si="447"/>
        <v>Nov</v>
      </c>
      <c r="X3149" s="8" t="str">
        <f t="shared" si="448"/>
        <v>2014</v>
      </c>
      <c r="Y3149" s="7">
        <f t="shared" si="449"/>
        <v>9</v>
      </c>
    </row>
    <row r="3150" spans="1:25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6">
        <f t="shared" si="441"/>
        <v>131.16666666666669</v>
      </c>
      <c r="P3150" s="10">
        <f t="shared" si="442"/>
        <v>41.421052631578945</v>
      </c>
      <c r="Q3150" t="s">
        <v>8318</v>
      </c>
      <c r="R3150" t="s">
        <v>8319</v>
      </c>
      <c r="S3150" s="8">
        <f t="shared" si="443"/>
        <v>41891.665324074071</v>
      </c>
      <c r="T3150" s="8" t="str">
        <f t="shared" si="444"/>
        <v>Sep</v>
      </c>
      <c r="U3150" s="8" t="str">
        <f t="shared" si="445"/>
        <v>2014</v>
      </c>
      <c r="V3150" s="8">
        <f t="shared" si="446"/>
        <v>41913.166666666664</v>
      </c>
      <c r="W3150" s="8" t="str">
        <f t="shared" si="447"/>
        <v>Oct</v>
      </c>
      <c r="X3150" s="8" t="str">
        <f t="shared" si="448"/>
        <v>2014</v>
      </c>
      <c r="Y3150" s="7">
        <f t="shared" si="449"/>
        <v>21</v>
      </c>
    </row>
    <row r="3151" spans="1:25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6">
        <f t="shared" si="441"/>
        <v>104</v>
      </c>
      <c r="P3151" s="10">
        <f t="shared" si="442"/>
        <v>52</v>
      </c>
      <c r="Q3151" t="s">
        <v>8318</v>
      </c>
      <c r="R3151" t="s">
        <v>8319</v>
      </c>
      <c r="S3151" s="8">
        <f t="shared" si="443"/>
        <v>41226.017361111109</v>
      </c>
      <c r="T3151" s="8" t="str">
        <f t="shared" si="444"/>
        <v>Nov</v>
      </c>
      <c r="U3151" s="8" t="str">
        <f t="shared" si="445"/>
        <v>2012</v>
      </c>
      <c r="V3151" s="8">
        <f t="shared" si="446"/>
        <v>41250.083333333336</v>
      </c>
      <c r="W3151" s="8" t="str">
        <f t="shared" si="447"/>
        <v>Dec</v>
      </c>
      <c r="X3151" s="8" t="str">
        <f t="shared" si="448"/>
        <v>2012</v>
      </c>
      <c r="Y3151" s="7">
        <f t="shared" si="449"/>
        <v>24</v>
      </c>
    </row>
    <row r="3152" spans="1:25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6">
        <f t="shared" si="441"/>
        <v>101</v>
      </c>
      <c r="P3152" s="10">
        <f t="shared" si="442"/>
        <v>33.990384615384613</v>
      </c>
      <c r="Q3152" t="s">
        <v>8318</v>
      </c>
      <c r="R3152" t="s">
        <v>8319</v>
      </c>
      <c r="S3152" s="8">
        <f t="shared" si="443"/>
        <v>40478.263923611114</v>
      </c>
      <c r="T3152" s="8" t="str">
        <f t="shared" si="444"/>
        <v>Oct</v>
      </c>
      <c r="U3152" s="8" t="str">
        <f t="shared" si="445"/>
        <v>2010</v>
      </c>
      <c r="V3152" s="8">
        <f t="shared" si="446"/>
        <v>40568.166666666664</v>
      </c>
      <c r="W3152" s="8" t="str">
        <f t="shared" si="447"/>
        <v>Jan</v>
      </c>
      <c r="X3152" s="8" t="str">
        <f t="shared" si="448"/>
        <v>2011</v>
      </c>
      <c r="Y3152" s="7">
        <f t="shared" si="449"/>
        <v>29</v>
      </c>
    </row>
    <row r="3153" spans="1:25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6">
        <f t="shared" si="441"/>
        <v>100.4</v>
      </c>
      <c r="P3153" s="10">
        <f t="shared" si="442"/>
        <v>103.35294117647059</v>
      </c>
      <c r="Q3153" t="s">
        <v>8318</v>
      </c>
      <c r="R3153" t="s">
        <v>8319</v>
      </c>
      <c r="S3153" s="8">
        <f t="shared" si="443"/>
        <v>41862.83997685185</v>
      </c>
      <c r="T3153" s="8" t="str">
        <f t="shared" si="444"/>
        <v>Aug</v>
      </c>
      <c r="U3153" s="8" t="str">
        <f t="shared" si="445"/>
        <v>2014</v>
      </c>
      <c r="V3153" s="8">
        <f t="shared" si="446"/>
        <v>41892.83997685185</v>
      </c>
      <c r="W3153" s="8" t="str">
        <f t="shared" si="447"/>
        <v>Sep</v>
      </c>
      <c r="X3153" s="8" t="str">
        <f t="shared" si="448"/>
        <v>2014</v>
      </c>
      <c r="Y3153" s="7">
        <f t="shared" si="449"/>
        <v>30</v>
      </c>
    </row>
    <row r="3154" spans="1:25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6">
        <f t="shared" si="441"/>
        <v>105.95454545454545</v>
      </c>
      <c r="P3154" s="10">
        <f t="shared" si="442"/>
        <v>34.791044776119406</v>
      </c>
      <c r="Q3154" t="s">
        <v>8318</v>
      </c>
      <c r="R3154" t="s">
        <v>8319</v>
      </c>
      <c r="S3154" s="8">
        <f t="shared" si="443"/>
        <v>41550.867673611108</v>
      </c>
      <c r="T3154" s="8" t="str">
        <f t="shared" si="444"/>
        <v>Oct</v>
      </c>
      <c r="U3154" s="8" t="str">
        <f t="shared" si="445"/>
        <v>2013</v>
      </c>
      <c r="V3154" s="8">
        <f t="shared" si="446"/>
        <v>41580.867673611108</v>
      </c>
      <c r="W3154" s="8" t="str">
        <f t="shared" si="447"/>
        <v>Nov</v>
      </c>
      <c r="X3154" s="8" t="str">
        <f t="shared" si="448"/>
        <v>2013</v>
      </c>
      <c r="Y3154" s="7">
        <f t="shared" si="449"/>
        <v>30</v>
      </c>
    </row>
    <row r="3155" spans="1:25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6">
        <f t="shared" si="441"/>
        <v>335.58333333333337</v>
      </c>
      <c r="P3155" s="10">
        <f t="shared" si="442"/>
        <v>41.773858921161825</v>
      </c>
      <c r="Q3155" t="s">
        <v>8318</v>
      </c>
      <c r="R3155" t="s">
        <v>8319</v>
      </c>
      <c r="S3155" s="8">
        <f t="shared" si="443"/>
        <v>40633.154363425929</v>
      </c>
      <c r="T3155" s="8" t="str">
        <f t="shared" si="444"/>
        <v>Mar</v>
      </c>
      <c r="U3155" s="8" t="str">
        <f t="shared" si="445"/>
        <v>2011</v>
      </c>
      <c r="V3155" s="8">
        <f t="shared" si="446"/>
        <v>40664.207638888889</v>
      </c>
      <c r="W3155" s="8" t="str">
        <f t="shared" si="447"/>
        <v>May</v>
      </c>
      <c r="X3155" s="8" t="str">
        <f t="shared" si="448"/>
        <v>2011</v>
      </c>
      <c r="Y3155" s="7">
        <f t="shared" si="449"/>
        <v>31</v>
      </c>
    </row>
    <row r="3156" spans="1:25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6">
        <f t="shared" si="441"/>
        <v>112.92857142857142</v>
      </c>
      <c r="P3156" s="10">
        <f t="shared" si="442"/>
        <v>64.268292682926827</v>
      </c>
      <c r="Q3156" t="s">
        <v>8318</v>
      </c>
      <c r="R3156" t="s">
        <v>8319</v>
      </c>
      <c r="S3156" s="8">
        <f t="shared" si="443"/>
        <v>40970.875671296293</v>
      </c>
      <c r="T3156" s="8" t="str">
        <f t="shared" si="444"/>
        <v>Mar</v>
      </c>
      <c r="U3156" s="8" t="str">
        <f t="shared" si="445"/>
        <v>2012</v>
      </c>
      <c r="V3156" s="8">
        <f t="shared" si="446"/>
        <v>41000.834004629629</v>
      </c>
      <c r="W3156" s="8" t="str">
        <f t="shared" si="447"/>
        <v>Apr</v>
      </c>
      <c r="X3156" s="8" t="str">
        <f t="shared" si="448"/>
        <v>2012</v>
      </c>
      <c r="Y3156" s="7">
        <f t="shared" si="449"/>
        <v>29</v>
      </c>
    </row>
    <row r="3157" spans="1:25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6">
        <f t="shared" si="441"/>
        <v>188.50460000000001</v>
      </c>
      <c r="P3157" s="10">
        <f t="shared" si="442"/>
        <v>31.209370860927152</v>
      </c>
      <c r="Q3157" t="s">
        <v>8318</v>
      </c>
      <c r="R3157" t="s">
        <v>8319</v>
      </c>
      <c r="S3157" s="8">
        <f t="shared" si="443"/>
        <v>41233.499131944445</v>
      </c>
      <c r="T3157" s="8" t="str">
        <f t="shared" si="444"/>
        <v>Nov</v>
      </c>
      <c r="U3157" s="8" t="str">
        <f t="shared" si="445"/>
        <v>2012</v>
      </c>
      <c r="V3157" s="8">
        <f t="shared" si="446"/>
        <v>41263.499131944445</v>
      </c>
      <c r="W3157" s="8" t="str">
        <f t="shared" si="447"/>
        <v>Dec</v>
      </c>
      <c r="X3157" s="8" t="str">
        <f t="shared" si="448"/>
        <v>2012</v>
      </c>
      <c r="Y3157" s="7">
        <f t="shared" si="449"/>
        <v>30</v>
      </c>
    </row>
    <row r="3158" spans="1:25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6">
        <f t="shared" si="441"/>
        <v>101.81818181818181</v>
      </c>
      <c r="P3158" s="10">
        <f t="shared" si="442"/>
        <v>62.921348314606739</v>
      </c>
      <c r="Q3158" t="s">
        <v>8318</v>
      </c>
      <c r="R3158" t="s">
        <v>8319</v>
      </c>
      <c r="S3158" s="8">
        <f t="shared" si="443"/>
        <v>41026.953055555554</v>
      </c>
      <c r="T3158" s="8" t="str">
        <f t="shared" si="444"/>
        <v>Apr</v>
      </c>
      <c r="U3158" s="8" t="str">
        <f t="shared" si="445"/>
        <v>2012</v>
      </c>
      <c r="V3158" s="8">
        <f t="shared" si="446"/>
        <v>41061.953055555554</v>
      </c>
      <c r="W3158" s="8" t="str">
        <f t="shared" si="447"/>
        <v>Jun</v>
      </c>
      <c r="X3158" s="8" t="str">
        <f t="shared" si="448"/>
        <v>2012</v>
      </c>
      <c r="Y3158" s="7">
        <f t="shared" si="449"/>
        <v>4</v>
      </c>
    </row>
    <row r="3159" spans="1:25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6">
        <f t="shared" si="441"/>
        <v>101</v>
      </c>
      <c r="P3159" s="10">
        <f t="shared" si="442"/>
        <v>98.536585365853654</v>
      </c>
      <c r="Q3159" t="s">
        <v>8318</v>
      </c>
      <c r="R3159" t="s">
        <v>8319</v>
      </c>
      <c r="S3159" s="8">
        <f t="shared" si="443"/>
        <v>41829.788252314815</v>
      </c>
      <c r="T3159" s="8" t="str">
        <f t="shared" si="444"/>
        <v>Jul</v>
      </c>
      <c r="U3159" s="8" t="str">
        <f t="shared" si="445"/>
        <v>2014</v>
      </c>
      <c r="V3159" s="8">
        <f t="shared" si="446"/>
        <v>41839.208333333336</v>
      </c>
      <c r="W3159" s="8" t="str">
        <f t="shared" si="447"/>
        <v>Jul</v>
      </c>
      <c r="X3159" s="8" t="str">
        <f t="shared" si="448"/>
        <v>2014</v>
      </c>
      <c r="Y3159" s="7">
        <f t="shared" si="449"/>
        <v>9</v>
      </c>
    </row>
    <row r="3160" spans="1:25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6">
        <f t="shared" si="441"/>
        <v>113.99999999999999</v>
      </c>
      <c r="P3160" s="10">
        <f t="shared" si="442"/>
        <v>82.608695652173907</v>
      </c>
      <c r="Q3160" t="s">
        <v>8318</v>
      </c>
      <c r="R3160" t="s">
        <v>8319</v>
      </c>
      <c r="S3160" s="8">
        <f t="shared" si="443"/>
        <v>41447.839722222219</v>
      </c>
      <c r="T3160" s="8" t="str">
        <f t="shared" si="444"/>
        <v>Jun</v>
      </c>
      <c r="U3160" s="8" t="str">
        <f t="shared" si="445"/>
        <v>2013</v>
      </c>
      <c r="V3160" s="8">
        <f t="shared" si="446"/>
        <v>41477.839722222219</v>
      </c>
      <c r="W3160" s="8" t="str">
        <f t="shared" si="447"/>
        <v>Jul</v>
      </c>
      <c r="X3160" s="8" t="str">
        <f t="shared" si="448"/>
        <v>2013</v>
      </c>
      <c r="Y3160" s="7">
        <f t="shared" si="449"/>
        <v>30</v>
      </c>
    </row>
    <row r="3161" spans="1:25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6">
        <f t="shared" si="441"/>
        <v>133.48133333333334</v>
      </c>
      <c r="P3161" s="10">
        <f t="shared" si="442"/>
        <v>38.504230769230773</v>
      </c>
      <c r="Q3161" t="s">
        <v>8318</v>
      </c>
      <c r="R3161" t="s">
        <v>8319</v>
      </c>
      <c r="S3161" s="8">
        <f t="shared" si="443"/>
        <v>40884.066678240742</v>
      </c>
      <c r="T3161" s="8" t="str">
        <f t="shared" si="444"/>
        <v>Dec</v>
      </c>
      <c r="U3161" s="8" t="str">
        <f t="shared" si="445"/>
        <v>2011</v>
      </c>
      <c r="V3161" s="8">
        <f t="shared" si="446"/>
        <v>40926.958333333336</v>
      </c>
      <c r="W3161" s="8" t="str">
        <f t="shared" si="447"/>
        <v>Jan</v>
      </c>
      <c r="X3161" s="8" t="str">
        <f t="shared" si="448"/>
        <v>2012</v>
      </c>
      <c r="Y3161" s="7">
        <f t="shared" si="449"/>
        <v>11</v>
      </c>
    </row>
    <row r="3162" spans="1:25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6">
        <f t="shared" si="441"/>
        <v>101.53333333333335</v>
      </c>
      <c r="P3162" s="10">
        <f t="shared" si="442"/>
        <v>80.15789473684211</v>
      </c>
      <c r="Q3162" t="s">
        <v>8318</v>
      </c>
      <c r="R3162" t="s">
        <v>8319</v>
      </c>
      <c r="S3162" s="8">
        <f t="shared" si="443"/>
        <v>41841.26489583333</v>
      </c>
      <c r="T3162" s="8" t="str">
        <f t="shared" si="444"/>
        <v>Jul</v>
      </c>
      <c r="U3162" s="8" t="str">
        <f t="shared" si="445"/>
        <v>2014</v>
      </c>
      <c r="V3162" s="8">
        <f t="shared" si="446"/>
        <v>41864.207638888889</v>
      </c>
      <c r="W3162" s="8" t="str">
        <f t="shared" si="447"/>
        <v>Aug</v>
      </c>
      <c r="X3162" s="8" t="str">
        <f t="shared" si="448"/>
        <v>2014</v>
      </c>
      <c r="Y3162" s="7">
        <f t="shared" si="449"/>
        <v>22</v>
      </c>
    </row>
    <row r="3163" spans="1:25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6">
        <f t="shared" si="441"/>
        <v>105.1</v>
      </c>
      <c r="P3163" s="10">
        <f t="shared" si="442"/>
        <v>28.405405405405407</v>
      </c>
      <c r="Q3163" t="s">
        <v>8318</v>
      </c>
      <c r="R3163" t="s">
        <v>8319</v>
      </c>
      <c r="S3163" s="8">
        <f t="shared" si="443"/>
        <v>41897.536134259259</v>
      </c>
      <c r="T3163" s="8" t="str">
        <f t="shared" si="444"/>
        <v>Sep</v>
      </c>
      <c r="U3163" s="8" t="str">
        <f t="shared" si="445"/>
        <v>2014</v>
      </c>
      <c r="V3163" s="8">
        <f t="shared" si="446"/>
        <v>41927.536134259259</v>
      </c>
      <c r="W3163" s="8" t="str">
        <f t="shared" si="447"/>
        <v>Oct</v>
      </c>
      <c r="X3163" s="8" t="str">
        <f t="shared" si="448"/>
        <v>2014</v>
      </c>
      <c r="Y3163" s="7">
        <f t="shared" si="449"/>
        <v>30</v>
      </c>
    </row>
    <row r="3164" spans="1:25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6">
        <f t="shared" si="441"/>
        <v>127.15</v>
      </c>
      <c r="P3164" s="10">
        <f t="shared" si="442"/>
        <v>80.730158730158735</v>
      </c>
      <c r="Q3164" t="s">
        <v>8318</v>
      </c>
      <c r="R3164" t="s">
        <v>8319</v>
      </c>
      <c r="S3164" s="8">
        <f t="shared" si="443"/>
        <v>41799.685902777775</v>
      </c>
      <c r="T3164" s="8" t="str">
        <f t="shared" si="444"/>
        <v>Jun</v>
      </c>
      <c r="U3164" s="8" t="str">
        <f t="shared" si="445"/>
        <v>2014</v>
      </c>
      <c r="V3164" s="8">
        <f t="shared" si="446"/>
        <v>41827.083333333336</v>
      </c>
      <c r="W3164" s="8" t="str">
        <f t="shared" si="447"/>
        <v>Jul</v>
      </c>
      <c r="X3164" s="8" t="str">
        <f t="shared" si="448"/>
        <v>2014</v>
      </c>
      <c r="Y3164" s="7">
        <f t="shared" si="449"/>
        <v>27</v>
      </c>
    </row>
    <row r="3165" spans="1:25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6">
        <f t="shared" si="441"/>
        <v>111.15384615384616</v>
      </c>
      <c r="P3165" s="10">
        <f t="shared" si="442"/>
        <v>200.69444444444446</v>
      </c>
      <c r="Q3165" t="s">
        <v>8318</v>
      </c>
      <c r="R3165" t="s">
        <v>8319</v>
      </c>
      <c r="S3165" s="8">
        <f t="shared" si="443"/>
        <v>41775.753761574073</v>
      </c>
      <c r="T3165" s="8" t="str">
        <f t="shared" si="444"/>
        <v>May</v>
      </c>
      <c r="U3165" s="8" t="str">
        <f t="shared" si="445"/>
        <v>2014</v>
      </c>
      <c r="V3165" s="8">
        <f t="shared" si="446"/>
        <v>41805.753761574073</v>
      </c>
      <c r="W3165" s="8" t="str">
        <f t="shared" si="447"/>
        <v>Jun</v>
      </c>
      <c r="X3165" s="8" t="str">
        <f t="shared" si="448"/>
        <v>2014</v>
      </c>
      <c r="Y3165" s="7">
        <f t="shared" si="449"/>
        <v>30</v>
      </c>
    </row>
    <row r="3166" spans="1:25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6">
        <f t="shared" si="441"/>
        <v>106.76</v>
      </c>
      <c r="P3166" s="10">
        <f t="shared" si="442"/>
        <v>37.591549295774648</v>
      </c>
      <c r="Q3166" t="s">
        <v>8318</v>
      </c>
      <c r="R3166" t="s">
        <v>8319</v>
      </c>
      <c r="S3166" s="8">
        <f t="shared" si="443"/>
        <v>41766.80572916667</v>
      </c>
      <c r="T3166" s="8" t="str">
        <f t="shared" si="444"/>
        <v>May</v>
      </c>
      <c r="U3166" s="8" t="str">
        <f t="shared" si="445"/>
        <v>2014</v>
      </c>
      <c r="V3166" s="8">
        <f t="shared" si="446"/>
        <v>41799.80572916667</v>
      </c>
      <c r="W3166" s="8" t="str">
        <f t="shared" si="447"/>
        <v>Jun</v>
      </c>
      <c r="X3166" s="8" t="str">
        <f t="shared" si="448"/>
        <v>2014</v>
      </c>
      <c r="Y3166" s="7">
        <f t="shared" si="449"/>
        <v>2</v>
      </c>
    </row>
    <row r="3167" spans="1:25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6">
        <f t="shared" si="441"/>
        <v>162.66666666666666</v>
      </c>
      <c r="P3167" s="10">
        <f t="shared" si="442"/>
        <v>58.095238095238095</v>
      </c>
      <c r="Q3167" t="s">
        <v>8318</v>
      </c>
      <c r="R3167" t="s">
        <v>8319</v>
      </c>
      <c r="S3167" s="8">
        <f t="shared" si="443"/>
        <v>40644.159259259257</v>
      </c>
      <c r="T3167" s="8" t="str">
        <f t="shared" si="444"/>
        <v>Apr</v>
      </c>
      <c r="U3167" s="8" t="str">
        <f t="shared" si="445"/>
        <v>2011</v>
      </c>
      <c r="V3167" s="8">
        <f t="shared" si="446"/>
        <v>40666.165972222225</v>
      </c>
      <c r="W3167" s="8" t="str">
        <f t="shared" si="447"/>
        <v>May</v>
      </c>
      <c r="X3167" s="8" t="str">
        <f t="shared" si="448"/>
        <v>2011</v>
      </c>
      <c r="Y3167" s="7">
        <f t="shared" si="449"/>
        <v>22</v>
      </c>
    </row>
    <row r="3168" spans="1:25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6">
        <f t="shared" si="441"/>
        <v>160.22808571428573</v>
      </c>
      <c r="P3168" s="10">
        <f t="shared" si="442"/>
        <v>60.300892473118282</v>
      </c>
      <c r="Q3168" t="s">
        <v>8318</v>
      </c>
      <c r="R3168" t="s">
        <v>8319</v>
      </c>
      <c r="S3168" s="8">
        <f t="shared" si="443"/>
        <v>41940.69158564815</v>
      </c>
      <c r="T3168" s="8" t="str">
        <f t="shared" si="444"/>
        <v>Oct</v>
      </c>
      <c r="U3168" s="8" t="str">
        <f t="shared" si="445"/>
        <v>2014</v>
      </c>
      <c r="V3168" s="8">
        <f t="shared" si="446"/>
        <v>41969.332638888889</v>
      </c>
      <c r="W3168" s="8" t="str">
        <f t="shared" si="447"/>
        <v>Nov</v>
      </c>
      <c r="X3168" s="8" t="str">
        <f t="shared" si="448"/>
        <v>2014</v>
      </c>
      <c r="Y3168" s="7">
        <f t="shared" si="449"/>
        <v>28</v>
      </c>
    </row>
    <row r="3169" spans="1:25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6">
        <f t="shared" si="441"/>
        <v>116.16666666666666</v>
      </c>
      <c r="P3169" s="10">
        <f t="shared" si="442"/>
        <v>63.363636363636367</v>
      </c>
      <c r="Q3169" t="s">
        <v>8318</v>
      </c>
      <c r="R3169" t="s">
        <v>8319</v>
      </c>
      <c r="S3169" s="8">
        <f t="shared" si="443"/>
        <v>41839.175706018519</v>
      </c>
      <c r="T3169" s="8" t="str">
        <f t="shared" si="444"/>
        <v>Jul</v>
      </c>
      <c r="U3169" s="8" t="str">
        <f t="shared" si="445"/>
        <v>2014</v>
      </c>
      <c r="V3169" s="8">
        <f t="shared" si="446"/>
        <v>41853.175706018519</v>
      </c>
      <c r="W3169" s="8" t="str">
        <f t="shared" si="447"/>
        <v>Aug</v>
      </c>
      <c r="X3169" s="8" t="str">
        <f t="shared" si="448"/>
        <v>2014</v>
      </c>
      <c r="Y3169" s="7">
        <f t="shared" si="449"/>
        <v>14</v>
      </c>
    </row>
    <row r="3170" spans="1:25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6">
        <f t="shared" si="441"/>
        <v>124.2</v>
      </c>
      <c r="P3170" s="10">
        <f t="shared" si="442"/>
        <v>50.901639344262293</v>
      </c>
      <c r="Q3170" t="s">
        <v>8318</v>
      </c>
      <c r="R3170" t="s">
        <v>8319</v>
      </c>
      <c r="S3170" s="8">
        <f t="shared" si="443"/>
        <v>41772.105937500004</v>
      </c>
      <c r="T3170" s="8" t="str">
        <f t="shared" si="444"/>
        <v>May</v>
      </c>
      <c r="U3170" s="8" t="str">
        <f t="shared" si="445"/>
        <v>2014</v>
      </c>
      <c r="V3170" s="8">
        <f t="shared" si="446"/>
        <v>41803.916666666664</v>
      </c>
      <c r="W3170" s="8" t="str">
        <f t="shared" si="447"/>
        <v>Jun</v>
      </c>
      <c r="X3170" s="8" t="str">
        <f t="shared" si="448"/>
        <v>2014</v>
      </c>
      <c r="Y3170" s="7">
        <f t="shared" si="449"/>
        <v>31</v>
      </c>
    </row>
    <row r="3171" spans="1:25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6">
        <f t="shared" si="441"/>
        <v>103.01249999999999</v>
      </c>
      <c r="P3171" s="10">
        <f t="shared" si="442"/>
        <v>100.5</v>
      </c>
      <c r="Q3171" t="s">
        <v>8318</v>
      </c>
      <c r="R3171" t="s">
        <v>8319</v>
      </c>
      <c r="S3171" s="8">
        <f t="shared" si="443"/>
        <v>41591.737974537034</v>
      </c>
      <c r="T3171" s="8" t="str">
        <f t="shared" si="444"/>
        <v>Nov</v>
      </c>
      <c r="U3171" s="8" t="str">
        <f t="shared" si="445"/>
        <v>2013</v>
      </c>
      <c r="V3171" s="8">
        <f t="shared" si="446"/>
        <v>41621.207638888889</v>
      </c>
      <c r="W3171" s="8" t="str">
        <f t="shared" si="447"/>
        <v>Dec</v>
      </c>
      <c r="X3171" s="8" t="str">
        <f t="shared" si="448"/>
        <v>2013</v>
      </c>
      <c r="Y3171" s="7">
        <f t="shared" si="449"/>
        <v>29</v>
      </c>
    </row>
    <row r="3172" spans="1:25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6">
        <f t="shared" si="441"/>
        <v>112.25</v>
      </c>
      <c r="P3172" s="10">
        <f t="shared" si="442"/>
        <v>31.619718309859156</v>
      </c>
      <c r="Q3172" t="s">
        <v>8318</v>
      </c>
      <c r="R3172" t="s">
        <v>8319</v>
      </c>
      <c r="S3172" s="8">
        <f t="shared" si="443"/>
        <v>41789.080370370371</v>
      </c>
      <c r="T3172" s="8" t="str">
        <f t="shared" si="444"/>
        <v>May</v>
      </c>
      <c r="U3172" s="8" t="str">
        <f t="shared" si="445"/>
        <v>2014</v>
      </c>
      <c r="V3172" s="8">
        <f t="shared" si="446"/>
        <v>41822.166666666664</v>
      </c>
      <c r="W3172" s="8" t="str">
        <f t="shared" si="447"/>
        <v>Jul</v>
      </c>
      <c r="X3172" s="8" t="str">
        <f t="shared" si="448"/>
        <v>2014</v>
      </c>
      <c r="Y3172" s="7">
        <f t="shared" si="449"/>
        <v>2</v>
      </c>
    </row>
    <row r="3173" spans="1:25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6">
        <f t="shared" si="441"/>
        <v>108.8142857142857</v>
      </c>
      <c r="P3173" s="10">
        <f t="shared" si="442"/>
        <v>65.102564102564102</v>
      </c>
      <c r="Q3173" t="s">
        <v>8318</v>
      </c>
      <c r="R3173" t="s">
        <v>8319</v>
      </c>
      <c r="S3173" s="8">
        <f t="shared" si="443"/>
        <v>42466.608310185184</v>
      </c>
      <c r="T3173" s="8" t="str">
        <f t="shared" si="444"/>
        <v>Apr</v>
      </c>
      <c r="U3173" s="8" t="str">
        <f t="shared" si="445"/>
        <v>2016</v>
      </c>
      <c r="V3173" s="8">
        <f t="shared" si="446"/>
        <v>42496.608310185184</v>
      </c>
      <c r="W3173" s="8" t="str">
        <f t="shared" si="447"/>
        <v>May</v>
      </c>
      <c r="X3173" s="8" t="str">
        <f t="shared" si="448"/>
        <v>2016</v>
      </c>
      <c r="Y3173" s="7">
        <f t="shared" si="449"/>
        <v>30</v>
      </c>
    </row>
    <row r="3174" spans="1:25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6">
        <f t="shared" si="441"/>
        <v>114.99999999999999</v>
      </c>
      <c r="P3174" s="10">
        <f t="shared" si="442"/>
        <v>79.310344827586206</v>
      </c>
      <c r="Q3174" t="s">
        <v>8318</v>
      </c>
      <c r="R3174" t="s">
        <v>8319</v>
      </c>
      <c r="S3174" s="8">
        <f t="shared" si="443"/>
        <v>40923.729953703703</v>
      </c>
      <c r="T3174" s="8" t="str">
        <f t="shared" si="444"/>
        <v>Jan</v>
      </c>
      <c r="U3174" s="8" t="str">
        <f t="shared" si="445"/>
        <v>2012</v>
      </c>
      <c r="V3174" s="8">
        <f t="shared" si="446"/>
        <v>40953.729953703703</v>
      </c>
      <c r="W3174" s="8" t="str">
        <f t="shared" si="447"/>
        <v>Feb</v>
      </c>
      <c r="X3174" s="8" t="str">
        <f t="shared" si="448"/>
        <v>2012</v>
      </c>
      <c r="Y3174" s="7">
        <f t="shared" si="449"/>
        <v>30</v>
      </c>
    </row>
    <row r="3175" spans="1:25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6">
        <f t="shared" si="441"/>
        <v>103</v>
      </c>
      <c r="P3175" s="10">
        <f t="shared" si="442"/>
        <v>139.18918918918919</v>
      </c>
      <c r="Q3175" t="s">
        <v>8318</v>
      </c>
      <c r="R3175" t="s">
        <v>8319</v>
      </c>
      <c r="S3175" s="8">
        <f t="shared" si="443"/>
        <v>41878.878379629627</v>
      </c>
      <c r="T3175" s="8" t="str">
        <f t="shared" si="444"/>
        <v>Aug</v>
      </c>
      <c r="U3175" s="8" t="str">
        <f t="shared" si="445"/>
        <v>2014</v>
      </c>
      <c r="V3175" s="8">
        <f t="shared" si="446"/>
        <v>41908.878379629627</v>
      </c>
      <c r="W3175" s="8" t="str">
        <f t="shared" si="447"/>
        <v>Sep</v>
      </c>
      <c r="X3175" s="8" t="str">
        <f t="shared" si="448"/>
        <v>2014</v>
      </c>
      <c r="Y3175" s="7">
        <f t="shared" si="449"/>
        <v>30</v>
      </c>
    </row>
    <row r="3176" spans="1:25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6">
        <f t="shared" si="441"/>
        <v>101.13333333333334</v>
      </c>
      <c r="P3176" s="10">
        <f t="shared" si="442"/>
        <v>131.91304347826087</v>
      </c>
      <c r="Q3176" t="s">
        <v>8318</v>
      </c>
      <c r="R3176" t="s">
        <v>8319</v>
      </c>
      <c r="S3176" s="8">
        <f t="shared" si="443"/>
        <v>41862.864675925928</v>
      </c>
      <c r="T3176" s="8" t="str">
        <f t="shared" si="444"/>
        <v>Aug</v>
      </c>
      <c r="U3176" s="8" t="str">
        <f t="shared" si="445"/>
        <v>2014</v>
      </c>
      <c r="V3176" s="8">
        <f t="shared" si="446"/>
        <v>41876.864675925928</v>
      </c>
      <c r="W3176" s="8" t="str">
        <f t="shared" si="447"/>
        <v>Aug</v>
      </c>
      <c r="X3176" s="8" t="str">
        <f t="shared" si="448"/>
        <v>2014</v>
      </c>
      <c r="Y3176" s="7">
        <f t="shared" si="449"/>
        <v>14</v>
      </c>
    </row>
    <row r="3177" spans="1:25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6">
        <f t="shared" si="441"/>
        <v>109.55999999999999</v>
      </c>
      <c r="P3177" s="10">
        <f t="shared" si="442"/>
        <v>91.3</v>
      </c>
      <c r="Q3177" t="s">
        <v>8318</v>
      </c>
      <c r="R3177" t="s">
        <v>8319</v>
      </c>
      <c r="S3177" s="8">
        <f t="shared" si="443"/>
        <v>40531.886886574073</v>
      </c>
      <c r="T3177" s="8" t="str">
        <f t="shared" si="444"/>
        <v>Dec</v>
      </c>
      <c r="U3177" s="8" t="str">
        <f t="shared" si="445"/>
        <v>2010</v>
      </c>
      <c r="V3177" s="8">
        <f t="shared" si="446"/>
        <v>40591.886886574073</v>
      </c>
      <c r="W3177" s="8" t="str">
        <f t="shared" si="447"/>
        <v>Feb</v>
      </c>
      <c r="X3177" s="8" t="str">
        <f t="shared" si="448"/>
        <v>2011</v>
      </c>
      <c r="Y3177" s="7">
        <f t="shared" si="449"/>
        <v>29</v>
      </c>
    </row>
    <row r="3178" spans="1:25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6">
        <f t="shared" si="441"/>
        <v>114.8421052631579</v>
      </c>
      <c r="P3178" s="10">
        <f t="shared" si="442"/>
        <v>39.672727272727272</v>
      </c>
      <c r="Q3178" t="s">
        <v>8318</v>
      </c>
      <c r="R3178" t="s">
        <v>8319</v>
      </c>
      <c r="S3178" s="8">
        <f t="shared" si="443"/>
        <v>41477.930914351848</v>
      </c>
      <c r="T3178" s="8" t="str">
        <f t="shared" si="444"/>
        <v>Jul</v>
      </c>
      <c r="U3178" s="8" t="str">
        <f t="shared" si="445"/>
        <v>2013</v>
      </c>
      <c r="V3178" s="8">
        <f t="shared" si="446"/>
        <v>41504.625</v>
      </c>
      <c r="W3178" s="8" t="str">
        <f t="shared" si="447"/>
        <v>Aug</v>
      </c>
      <c r="X3178" s="8" t="str">
        <f t="shared" si="448"/>
        <v>2013</v>
      </c>
      <c r="Y3178" s="7">
        <f t="shared" si="449"/>
        <v>26</v>
      </c>
    </row>
    <row r="3179" spans="1:25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6">
        <f t="shared" si="441"/>
        <v>117.39999999999999</v>
      </c>
      <c r="P3179" s="10">
        <f t="shared" si="442"/>
        <v>57.549019607843135</v>
      </c>
      <c r="Q3179" t="s">
        <v>8318</v>
      </c>
      <c r="R3179" t="s">
        <v>8319</v>
      </c>
      <c r="S3179" s="8">
        <f t="shared" si="443"/>
        <v>41781.666770833333</v>
      </c>
      <c r="T3179" s="8" t="str">
        <f t="shared" si="444"/>
        <v>May</v>
      </c>
      <c r="U3179" s="8" t="str">
        <f t="shared" si="445"/>
        <v>2014</v>
      </c>
      <c r="V3179" s="8">
        <f t="shared" si="446"/>
        <v>41811.666770833333</v>
      </c>
      <c r="W3179" s="8" t="str">
        <f t="shared" si="447"/>
        <v>Jun</v>
      </c>
      <c r="X3179" s="8" t="str">
        <f t="shared" si="448"/>
        <v>2014</v>
      </c>
      <c r="Y3179" s="7">
        <f t="shared" si="449"/>
        <v>30</v>
      </c>
    </row>
    <row r="3180" spans="1:25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6">
        <f t="shared" si="441"/>
        <v>171.73333333333335</v>
      </c>
      <c r="P3180" s="10">
        <f t="shared" si="442"/>
        <v>33.025641025641029</v>
      </c>
      <c r="Q3180" t="s">
        <v>8318</v>
      </c>
      <c r="R3180" t="s">
        <v>8319</v>
      </c>
      <c r="S3180" s="8">
        <f t="shared" si="443"/>
        <v>41806.605034722219</v>
      </c>
      <c r="T3180" s="8" t="str">
        <f t="shared" si="444"/>
        <v>Jun</v>
      </c>
      <c r="U3180" s="8" t="str">
        <f t="shared" si="445"/>
        <v>2014</v>
      </c>
      <c r="V3180" s="8">
        <f t="shared" si="446"/>
        <v>41836.605034722219</v>
      </c>
      <c r="W3180" s="8" t="str">
        <f t="shared" si="447"/>
        <v>Jul</v>
      </c>
      <c r="X3180" s="8" t="str">
        <f t="shared" si="448"/>
        <v>2014</v>
      </c>
      <c r="Y3180" s="7">
        <f t="shared" si="449"/>
        <v>30</v>
      </c>
    </row>
    <row r="3181" spans="1:25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6">
        <f t="shared" si="441"/>
        <v>114.16238095238094</v>
      </c>
      <c r="P3181" s="10">
        <f t="shared" si="442"/>
        <v>77.335806451612896</v>
      </c>
      <c r="Q3181" t="s">
        <v>8318</v>
      </c>
      <c r="R3181" t="s">
        <v>8319</v>
      </c>
      <c r="S3181" s="8">
        <f t="shared" si="443"/>
        <v>41375.702210648145</v>
      </c>
      <c r="T3181" s="8" t="str">
        <f t="shared" si="444"/>
        <v>Apr</v>
      </c>
      <c r="U3181" s="8" t="str">
        <f t="shared" si="445"/>
        <v>2013</v>
      </c>
      <c r="V3181" s="8">
        <f t="shared" si="446"/>
        <v>41400.702210648145</v>
      </c>
      <c r="W3181" s="8" t="str">
        <f t="shared" si="447"/>
        <v>May</v>
      </c>
      <c r="X3181" s="8" t="str">
        <f t="shared" si="448"/>
        <v>2013</v>
      </c>
      <c r="Y3181" s="7">
        <f t="shared" si="449"/>
        <v>25</v>
      </c>
    </row>
    <row r="3182" spans="1:25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6">
        <f t="shared" si="441"/>
        <v>119.75</v>
      </c>
      <c r="P3182" s="10">
        <f t="shared" si="442"/>
        <v>31.933333333333334</v>
      </c>
      <c r="Q3182" t="s">
        <v>8318</v>
      </c>
      <c r="R3182" t="s">
        <v>8319</v>
      </c>
      <c r="S3182" s="8">
        <f t="shared" si="443"/>
        <v>41780.412604166668</v>
      </c>
      <c r="T3182" s="8" t="str">
        <f t="shared" si="444"/>
        <v>May</v>
      </c>
      <c r="U3182" s="8" t="str">
        <f t="shared" si="445"/>
        <v>2014</v>
      </c>
      <c r="V3182" s="8">
        <f t="shared" si="446"/>
        <v>41810.412604166668</v>
      </c>
      <c r="W3182" s="8" t="str">
        <f t="shared" si="447"/>
        <v>Jun</v>
      </c>
      <c r="X3182" s="8" t="str">
        <f t="shared" si="448"/>
        <v>2014</v>
      </c>
      <c r="Y3182" s="7">
        <f t="shared" si="449"/>
        <v>30</v>
      </c>
    </row>
    <row r="3183" spans="1:25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6">
        <f t="shared" si="441"/>
        <v>109.00000000000001</v>
      </c>
      <c r="P3183" s="10">
        <f t="shared" si="442"/>
        <v>36.333333333333336</v>
      </c>
      <c r="Q3183" t="s">
        <v>8318</v>
      </c>
      <c r="R3183" t="s">
        <v>8319</v>
      </c>
      <c r="S3183" s="8">
        <f t="shared" si="443"/>
        <v>41779.310034722221</v>
      </c>
      <c r="T3183" s="8" t="str">
        <f t="shared" si="444"/>
        <v>May</v>
      </c>
      <c r="U3183" s="8" t="str">
        <f t="shared" si="445"/>
        <v>2014</v>
      </c>
      <c r="V3183" s="8">
        <f t="shared" si="446"/>
        <v>41805.666666666664</v>
      </c>
      <c r="W3183" s="8" t="str">
        <f t="shared" si="447"/>
        <v>Jun</v>
      </c>
      <c r="X3183" s="8" t="str">
        <f t="shared" si="448"/>
        <v>2014</v>
      </c>
      <c r="Y3183" s="7">
        <f t="shared" si="449"/>
        <v>26</v>
      </c>
    </row>
    <row r="3184" spans="1:25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6">
        <f t="shared" si="441"/>
        <v>100.88571428571429</v>
      </c>
      <c r="P3184" s="10">
        <f t="shared" si="442"/>
        <v>46.768211920529801</v>
      </c>
      <c r="Q3184" t="s">
        <v>8318</v>
      </c>
      <c r="R3184" t="s">
        <v>8319</v>
      </c>
      <c r="S3184" s="8">
        <f t="shared" si="443"/>
        <v>40883.949317129627</v>
      </c>
      <c r="T3184" s="8" t="str">
        <f t="shared" si="444"/>
        <v>Dec</v>
      </c>
      <c r="U3184" s="8" t="str">
        <f t="shared" si="445"/>
        <v>2011</v>
      </c>
      <c r="V3184" s="8">
        <f t="shared" si="446"/>
        <v>40939.708333333336</v>
      </c>
      <c r="W3184" s="8" t="str">
        <f t="shared" si="447"/>
        <v>Jan</v>
      </c>
      <c r="X3184" s="8" t="str">
        <f t="shared" si="448"/>
        <v>2012</v>
      </c>
      <c r="Y3184" s="7">
        <f t="shared" si="449"/>
        <v>24</v>
      </c>
    </row>
    <row r="3185" spans="1:25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6">
        <f t="shared" si="441"/>
        <v>109.00000000000001</v>
      </c>
      <c r="P3185" s="10">
        <f t="shared" si="442"/>
        <v>40.073529411764703</v>
      </c>
      <c r="Q3185" t="s">
        <v>8318</v>
      </c>
      <c r="R3185" t="s">
        <v>8319</v>
      </c>
      <c r="S3185" s="8">
        <f t="shared" si="443"/>
        <v>41491.79478009259</v>
      </c>
      <c r="T3185" s="8" t="str">
        <f t="shared" si="444"/>
        <v>Aug</v>
      </c>
      <c r="U3185" s="8" t="str">
        <f t="shared" si="445"/>
        <v>2013</v>
      </c>
      <c r="V3185" s="8">
        <f t="shared" si="446"/>
        <v>41509.79478009259</v>
      </c>
      <c r="W3185" s="8" t="str">
        <f t="shared" si="447"/>
        <v>Aug</v>
      </c>
      <c r="X3185" s="8" t="str">
        <f t="shared" si="448"/>
        <v>2013</v>
      </c>
      <c r="Y3185" s="7">
        <f t="shared" si="449"/>
        <v>18</v>
      </c>
    </row>
    <row r="3186" spans="1:25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6">
        <f t="shared" si="441"/>
        <v>107.20930232558139</v>
      </c>
      <c r="P3186" s="10">
        <f t="shared" si="442"/>
        <v>100.21739130434783</v>
      </c>
      <c r="Q3186" t="s">
        <v>8318</v>
      </c>
      <c r="R3186" t="s">
        <v>8319</v>
      </c>
      <c r="S3186" s="8">
        <f t="shared" si="443"/>
        <v>41791.993414351848</v>
      </c>
      <c r="T3186" s="8" t="str">
        <f t="shared" si="444"/>
        <v>Jun</v>
      </c>
      <c r="U3186" s="8" t="str">
        <f t="shared" si="445"/>
        <v>2014</v>
      </c>
      <c r="V3186" s="8">
        <f t="shared" si="446"/>
        <v>41821.993414351848</v>
      </c>
      <c r="W3186" s="8" t="str">
        <f t="shared" si="447"/>
        <v>Jul</v>
      </c>
      <c r="X3186" s="8" t="str">
        <f t="shared" si="448"/>
        <v>2014</v>
      </c>
      <c r="Y3186" s="7">
        <f t="shared" si="449"/>
        <v>30</v>
      </c>
    </row>
    <row r="3187" spans="1:25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6">
        <f t="shared" si="441"/>
        <v>100</v>
      </c>
      <c r="P3187" s="10">
        <f t="shared" si="442"/>
        <v>41.666666666666664</v>
      </c>
      <c r="Q3187" t="s">
        <v>8318</v>
      </c>
      <c r="R3187" t="s">
        <v>8319</v>
      </c>
      <c r="S3187" s="8">
        <f t="shared" si="443"/>
        <v>41829.977326388893</v>
      </c>
      <c r="T3187" s="8" t="str">
        <f t="shared" si="444"/>
        <v>Jul</v>
      </c>
      <c r="U3187" s="8" t="str">
        <f t="shared" si="445"/>
        <v>2014</v>
      </c>
      <c r="V3187" s="8">
        <f t="shared" si="446"/>
        <v>41836.977326388893</v>
      </c>
      <c r="W3187" s="8" t="str">
        <f t="shared" si="447"/>
        <v>Jul</v>
      </c>
      <c r="X3187" s="8" t="str">
        <f t="shared" si="448"/>
        <v>2014</v>
      </c>
      <c r="Y3187" s="7">
        <f t="shared" si="449"/>
        <v>7</v>
      </c>
    </row>
    <row r="3188" spans="1:25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6">
        <f t="shared" si="441"/>
        <v>102.18750000000001</v>
      </c>
      <c r="P3188" s="10">
        <f t="shared" si="442"/>
        <v>46.714285714285715</v>
      </c>
      <c r="Q3188" t="s">
        <v>8318</v>
      </c>
      <c r="R3188" t="s">
        <v>8319</v>
      </c>
      <c r="S3188" s="8">
        <f t="shared" si="443"/>
        <v>41868.924050925925</v>
      </c>
      <c r="T3188" s="8" t="str">
        <f t="shared" si="444"/>
        <v>Aug</v>
      </c>
      <c r="U3188" s="8" t="str">
        <f t="shared" si="445"/>
        <v>2014</v>
      </c>
      <c r="V3188" s="8">
        <f t="shared" si="446"/>
        <v>41898.875</v>
      </c>
      <c r="W3188" s="8" t="str">
        <f t="shared" si="447"/>
        <v>Sep</v>
      </c>
      <c r="X3188" s="8" t="str">
        <f t="shared" si="448"/>
        <v>2014</v>
      </c>
      <c r="Y3188" s="7">
        <f t="shared" si="449"/>
        <v>29</v>
      </c>
    </row>
    <row r="3189" spans="1:25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6">
        <f t="shared" si="441"/>
        <v>116.29333333333334</v>
      </c>
      <c r="P3189" s="10">
        <f t="shared" si="442"/>
        <v>71.491803278688522</v>
      </c>
      <c r="Q3189" t="s">
        <v>8318</v>
      </c>
      <c r="R3189" t="s">
        <v>8319</v>
      </c>
      <c r="S3189" s="8">
        <f t="shared" si="443"/>
        <v>41835.666354166664</v>
      </c>
      <c r="T3189" s="8" t="str">
        <f t="shared" si="444"/>
        <v>Jul</v>
      </c>
      <c r="U3189" s="8" t="str">
        <f t="shared" si="445"/>
        <v>2014</v>
      </c>
      <c r="V3189" s="8">
        <f t="shared" si="446"/>
        <v>41855.666354166664</v>
      </c>
      <c r="W3189" s="8" t="str">
        <f t="shared" si="447"/>
        <v>Aug</v>
      </c>
      <c r="X3189" s="8" t="str">
        <f t="shared" si="448"/>
        <v>2014</v>
      </c>
      <c r="Y3189" s="7">
        <f t="shared" si="449"/>
        <v>20</v>
      </c>
    </row>
    <row r="3190" spans="1:25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6">
        <f t="shared" si="441"/>
        <v>65</v>
      </c>
      <c r="P3190" s="10">
        <f t="shared" si="442"/>
        <v>14.444444444444445</v>
      </c>
      <c r="Q3190" t="s">
        <v>8318</v>
      </c>
      <c r="R3190" t="s">
        <v>8360</v>
      </c>
      <c r="S3190" s="8">
        <f t="shared" si="443"/>
        <v>42144.415532407409</v>
      </c>
      <c r="T3190" s="8" t="str">
        <f t="shared" si="444"/>
        <v>May</v>
      </c>
      <c r="U3190" s="8" t="str">
        <f t="shared" si="445"/>
        <v>2015</v>
      </c>
      <c r="V3190" s="8">
        <f t="shared" si="446"/>
        <v>42165.415532407409</v>
      </c>
      <c r="W3190" s="8" t="str">
        <f t="shared" si="447"/>
        <v>Jun</v>
      </c>
      <c r="X3190" s="8" t="str">
        <f t="shared" si="448"/>
        <v>2015</v>
      </c>
      <c r="Y3190" s="7">
        <f t="shared" si="449"/>
        <v>21</v>
      </c>
    </row>
    <row r="3191" spans="1:25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6">
        <f t="shared" si="441"/>
        <v>12.327272727272726</v>
      </c>
      <c r="P3191" s="10">
        <f t="shared" si="442"/>
        <v>356.84210526315792</v>
      </c>
      <c r="Q3191" t="s">
        <v>8318</v>
      </c>
      <c r="R3191" t="s">
        <v>8360</v>
      </c>
      <c r="S3191" s="8">
        <f t="shared" si="443"/>
        <v>42118.346435185187</v>
      </c>
      <c r="T3191" s="8" t="str">
        <f t="shared" si="444"/>
        <v>Apr</v>
      </c>
      <c r="U3191" s="8" t="str">
        <f t="shared" si="445"/>
        <v>2015</v>
      </c>
      <c r="V3191" s="8">
        <f t="shared" si="446"/>
        <v>42148.346435185187</v>
      </c>
      <c r="W3191" s="8" t="str">
        <f t="shared" si="447"/>
        <v>May</v>
      </c>
      <c r="X3191" s="8" t="str">
        <f t="shared" si="448"/>
        <v>2015</v>
      </c>
      <c r="Y3191" s="7">
        <f t="shared" si="449"/>
        <v>30</v>
      </c>
    </row>
    <row r="3192" spans="1:25" ht="3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6">
        <f t="shared" si="441"/>
        <v>0</v>
      </c>
      <c r="P3192" s="10">
        <f t="shared" si="442"/>
        <v>0</v>
      </c>
      <c r="Q3192" t="s">
        <v>8318</v>
      </c>
      <c r="R3192" t="s">
        <v>8360</v>
      </c>
      <c r="S3192" s="8">
        <f t="shared" si="443"/>
        <v>42683.151331018518</v>
      </c>
      <c r="T3192" s="8" t="str">
        <f t="shared" si="444"/>
        <v>Nov</v>
      </c>
      <c r="U3192" s="8" t="str">
        <f t="shared" si="445"/>
        <v>2016</v>
      </c>
      <c r="V3192" s="8">
        <f t="shared" si="446"/>
        <v>42713.192997685182</v>
      </c>
      <c r="W3192" s="8" t="str">
        <f t="shared" si="447"/>
        <v>Dec</v>
      </c>
      <c r="X3192" s="8" t="str">
        <f t="shared" si="448"/>
        <v>2016</v>
      </c>
      <c r="Y3192" s="7">
        <f t="shared" si="449"/>
        <v>30</v>
      </c>
    </row>
    <row r="3193" spans="1:25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6">
        <f t="shared" si="441"/>
        <v>4.0266666666666664</v>
      </c>
      <c r="P3193" s="10">
        <f t="shared" si="442"/>
        <v>37.75</v>
      </c>
      <c r="Q3193" t="s">
        <v>8318</v>
      </c>
      <c r="R3193" t="s">
        <v>8360</v>
      </c>
      <c r="S3193" s="8">
        <f t="shared" si="443"/>
        <v>42538.755428240736</v>
      </c>
      <c r="T3193" s="8" t="str">
        <f t="shared" si="444"/>
        <v>Jun</v>
      </c>
      <c r="U3193" s="8" t="str">
        <f t="shared" si="445"/>
        <v>2016</v>
      </c>
      <c r="V3193" s="8">
        <f t="shared" si="446"/>
        <v>42598.755428240736</v>
      </c>
      <c r="W3193" s="8" t="str">
        <f t="shared" si="447"/>
        <v>Aug</v>
      </c>
      <c r="X3193" s="8" t="str">
        <f t="shared" si="448"/>
        <v>2016</v>
      </c>
      <c r="Y3193" s="7">
        <f t="shared" si="449"/>
        <v>29</v>
      </c>
    </row>
    <row r="3194" spans="1:25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6">
        <f t="shared" si="441"/>
        <v>1.02</v>
      </c>
      <c r="P3194" s="10">
        <f t="shared" si="442"/>
        <v>12.75</v>
      </c>
      <c r="Q3194" t="s">
        <v>8318</v>
      </c>
      <c r="R3194" t="s">
        <v>8360</v>
      </c>
      <c r="S3194" s="8">
        <f t="shared" si="443"/>
        <v>42018.94049768518</v>
      </c>
      <c r="T3194" s="8" t="str">
        <f t="shared" si="444"/>
        <v>Jan</v>
      </c>
      <c r="U3194" s="8" t="str">
        <f t="shared" si="445"/>
        <v>2015</v>
      </c>
      <c r="V3194" s="8">
        <f t="shared" si="446"/>
        <v>42063.916666666672</v>
      </c>
      <c r="W3194" s="8" t="str">
        <f t="shared" si="447"/>
        <v>Feb</v>
      </c>
      <c r="X3194" s="8" t="str">
        <f t="shared" si="448"/>
        <v>2015</v>
      </c>
      <c r="Y3194" s="7">
        <f t="shared" si="449"/>
        <v>13</v>
      </c>
    </row>
    <row r="3195" spans="1:25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6">
        <f t="shared" si="441"/>
        <v>11.74</v>
      </c>
      <c r="P3195" s="10">
        <f t="shared" si="442"/>
        <v>24.458333333333332</v>
      </c>
      <c r="Q3195" t="s">
        <v>8318</v>
      </c>
      <c r="R3195" t="s">
        <v>8360</v>
      </c>
      <c r="S3195" s="8">
        <f t="shared" si="443"/>
        <v>42010.968240740738</v>
      </c>
      <c r="T3195" s="8" t="str">
        <f t="shared" si="444"/>
        <v>Jan</v>
      </c>
      <c r="U3195" s="8" t="str">
        <f t="shared" si="445"/>
        <v>2015</v>
      </c>
      <c r="V3195" s="8">
        <f t="shared" si="446"/>
        <v>42055.968240740738</v>
      </c>
      <c r="W3195" s="8" t="str">
        <f t="shared" si="447"/>
        <v>Feb</v>
      </c>
      <c r="X3195" s="8" t="str">
        <f t="shared" si="448"/>
        <v>2015</v>
      </c>
      <c r="Y3195" s="7">
        <f t="shared" si="449"/>
        <v>14</v>
      </c>
    </row>
    <row r="3196" spans="1:25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6">
        <f t="shared" si="441"/>
        <v>0</v>
      </c>
      <c r="P3196" s="10">
        <f t="shared" si="442"/>
        <v>0</v>
      </c>
      <c r="Q3196" t="s">
        <v>8318</v>
      </c>
      <c r="R3196" t="s">
        <v>8360</v>
      </c>
      <c r="S3196" s="8">
        <f t="shared" si="443"/>
        <v>42182.062476851846</v>
      </c>
      <c r="T3196" s="8" t="str">
        <f t="shared" si="444"/>
        <v>Jun</v>
      </c>
      <c r="U3196" s="8" t="str">
        <f t="shared" si="445"/>
        <v>2015</v>
      </c>
      <c r="V3196" s="8">
        <f t="shared" si="446"/>
        <v>42212.062476851846</v>
      </c>
      <c r="W3196" s="8" t="str">
        <f t="shared" si="447"/>
        <v>Jul</v>
      </c>
      <c r="X3196" s="8" t="str">
        <f t="shared" si="448"/>
        <v>2015</v>
      </c>
      <c r="Y3196" s="7">
        <f t="shared" si="449"/>
        <v>30</v>
      </c>
    </row>
    <row r="3197" spans="1:25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6">
        <f t="shared" si="441"/>
        <v>59.142857142857139</v>
      </c>
      <c r="P3197" s="10">
        <f t="shared" si="442"/>
        <v>53.07692307692308</v>
      </c>
      <c r="Q3197" t="s">
        <v>8318</v>
      </c>
      <c r="R3197" t="s">
        <v>8360</v>
      </c>
      <c r="S3197" s="8">
        <f t="shared" si="443"/>
        <v>42017.594236111108</v>
      </c>
      <c r="T3197" s="8" t="str">
        <f t="shared" si="444"/>
        <v>Jan</v>
      </c>
      <c r="U3197" s="8" t="str">
        <f t="shared" si="445"/>
        <v>2015</v>
      </c>
      <c r="V3197" s="8">
        <f t="shared" si="446"/>
        <v>42047.594236111108</v>
      </c>
      <c r="W3197" s="8" t="str">
        <f t="shared" si="447"/>
        <v>Feb</v>
      </c>
      <c r="X3197" s="8" t="str">
        <f t="shared" si="448"/>
        <v>2015</v>
      </c>
      <c r="Y3197" s="7">
        <f t="shared" si="449"/>
        <v>30</v>
      </c>
    </row>
    <row r="3198" spans="1:25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6">
        <f t="shared" si="441"/>
        <v>0.06</v>
      </c>
      <c r="P3198" s="10">
        <f t="shared" si="442"/>
        <v>300</v>
      </c>
      <c r="Q3198" t="s">
        <v>8318</v>
      </c>
      <c r="R3198" t="s">
        <v>8360</v>
      </c>
      <c r="S3198" s="8">
        <f t="shared" si="443"/>
        <v>42157.598090277781</v>
      </c>
      <c r="T3198" s="8" t="str">
        <f t="shared" si="444"/>
        <v>Jun</v>
      </c>
      <c r="U3198" s="8" t="str">
        <f t="shared" si="445"/>
        <v>2015</v>
      </c>
      <c r="V3198" s="8">
        <f t="shared" si="446"/>
        <v>42217.583333333328</v>
      </c>
      <c r="W3198" s="8" t="str">
        <f t="shared" si="447"/>
        <v>Aug</v>
      </c>
      <c r="X3198" s="8" t="str">
        <f t="shared" si="448"/>
        <v>2015</v>
      </c>
      <c r="Y3198" s="7">
        <f t="shared" si="449"/>
        <v>28</v>
      </c>
    </row>
    <row r="3199" spans="1:25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6">
        <f t="shared" si="441"/>
        <v>11.450000000000001</v>
      </c>
      <c r="P3199" s="10">
        <f t="shared" si="442"/>
        <v>286.25</v>
      </c>
      <c r="Q3199" t="s">
        <v>8318</v>
      </c>
      <c r="R3199" t="s">
        <v>8360</v>
      </c>
      <c r="S3199" s="8">
        <f t="shared" si="443"/>
        <v>42009.493263888886</v>
      </c>
      <c r="T3199" s="8" t="str">
        <f t="shared" si="444"/>
        <v>Jan</v>
      </c>
      <c r="U3199" s="8" t="str">
        <f t="shared" si="445"/>
        <v>2015</v>
      </c>
      <c r="V3199" s="8">
        <f t="shared" si="446"/>
        <v>42039.493263888886</v>
      </c>
      <c r="W3199" s="8" t="str">
        <f t="shared" si="447"/>
        <v>Feb</v>
      </c>
      <c r="X3199" s="8" t="str">
        <f t="shared" si="448"/>
        <v>2015</v>
      </c>
      <c r="Y3199" s="7">
        <f t="shared" si="449"/>
        <v>30</v>
      </c>
    </row>
    <row r="3200" spans="1:25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6">
        <f t="shared" si="441"/>
        <v>0.36666666666666664</v>
      </c>
      <c r="P3200" s="10">
        <f t="shared" si="442"/>
        <v>36.666666666666664</v>
      </c>
      <c r="Q3200" t="s">
        <v>8318</v>
      </c>
      <c r="R3200" t="s">
        <v>8360</v>
      </c>
      <c r="S3200" s="8">
        <f t="shared" si="443"/>
        <v>42013.424502314811</v>
      </c>
      <c r="T3200" s="8" t="str">
        <f t="shared" si="444"/>
        <v>Jan</v>
      </c>
      <c r="U3200" s="8" t="str">
        <f t="shared" si="445"/>
        <v>2015</v>
      </c>
      <c r="V3200" s="8">
        <f t="shared" si="446"/>
        <v>42051.424502314811</v>
      </c>
      <c r="W3200" s="8" t="str">
        <f t="shared" si="447"/>
        <v>Feb</v>
      </c>
      <c r="X3200" s="8" t="str">
        <f t="shared" si="448"/>
        <v>2015</v>
      </c>
      <c r="Y3200" s="7">
        <f t="shared" si="449"/>
        <v>7</v>
      </c>
    </row>
    <row r="3201" spans="1:25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6">
        <f t="shared" si="441"/>
        <v>52.16</v>
      </c>
      <c r="P3201" s="10">
        <f t="shared" si="442"/>
        <v>49.20754716981132</v>
      </c>
      <c r="Q3201" t="s">
        <v>8318</v>
      </c>
      <c r="R3201" t="s">
        <v>8360</v>
      </c>
      <c r="S3201" s="8">
        <f t="shared" si="443"/>
        <v>41858.761782407404</v>
      </c>
      <c r="T3201" s="8" t="str">
        <f t="shared" si="444"/>
        <v>Aug</v>
      </c>
      <c r="U3201" s="8" t="str">
        <f t="shared" si="445"/>
        <v>2014</v>
      </c>
      <c r="V3201" s="8">
        <f t="shared" si="446"/>
        <v>41888.875</v>
      </c>
      <c r="W3201" s="8" t="str">
        <f t="shared" si="447"/>
        <v>Sep</v>
      </c>
      <c r="X3201" s="8" t="str">
        <f t="shared" si="448"/>
        <v>2014</v>
      </c>
      <c r="Y3201" s="7">
        <f t="shared" si="449"/>
        <v>30</v>
      </c>
    </row>
    <row r="3202" spans="1:25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6">
        <f t="shared" si="441"/>
        <v>2E-3</v>
      </c>
      <c r="P3202" s="10">
        <f t="shared" si="442"/>
        <v>1</v>
      </c>
      <c r="Q3202" t="s">
        <v>8318</v>
      </c>
      <c r="R3202" t="s">
        <v>8360</v>
      </c>
      <c r="S3202" s="8">
        <f t="shared" si="443"/>
        <v>42460.320613425924</v>
      </c>
      <c r="T3202" s="8" t="str">
        <f t="shared" si="444"/>
        <v>Mar</v>
      </c>
      <c r="U3202" s="8" t="str">
        <f t="shared" si="445"/>
        <v>2016</v>
      </c>
      <c r="V3202" s="8">
        <f t="shared" si="446"/>
        <v>42490.231944444444</v>
      </c>
      <c r="W3202" s="8" t="str">
        <f t="shared" si="447"/>
        <v>Apr</v>
      </c>
      <c r="X3202" s="8" t="str">
        <f t="shared" si="448"/>
        <v>2016</v>
      </c>
      <c r="Y3202" s="7">
        <f t="shared" si="449"/>
        <v>29</v>
      </c>
    </row>
    <row r="3203" spans="1:25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6">
        <f t="shared" ref="O3203:O3266" si="450">E3203/D3203*100</f>
        <v>1.25</v>
      </c>
      <c r="P3203" s="10">
        <f t="shared" ref="P3203:P3266" si="451">IFERROR(E3203/L3203,0)</f>
        <v>12.5</v>
      </c>
      <c r="Q3203" t="s">
        <v>8318</v>
      </c>
      <c r="R3203" t="s">
        <v>8360</v>
      </c>
      <c r="S3203" s="8">
        <f t="shared" ref="S3203:S3266" si="452">(((J3203/60)/60)/24)+DATE(1970,1,1)</f>
        <v>41861.767094907409</v>
      </c>
      <c r="T3203" s="8" t="str">
        <f t="shared" ref="T3203:T3266" si="453">TEXT(S3203,"MMM")</f>
        <v>Aug</v>
      </c>
      <c r="U3203" s="8" t="str">
        <f t="shared" ref="U3203:U3266" si="454">TEXT(S3203,"YYYY")</f>
        <v>2014</v>
      </c>
      <c r="V3203" s="8">
        <f t="shared" ref="V3203:V3266" si="455">(((I3203/60)/60)/24)+DATE(1970,1,1)</f>
        <v>41882.767094907409</v>
      </c>
      <c r="W3203" s="8" t="str">
        <f t="shared" ref="W3203:W3266" si="456">TEXT(V3203,"MMM")</f>
        <v>Aug</v>
      </c>
      <c r="X3203" s="8" t="str">
        <f t="shared" ref="X3203:X3266" si="457">TEXT(V3203,"YYYY")</f>
        <v>2014</v>
      </c>
      <c r="Y3203" s="7">
        <f t="shared" ref="Y3203:Y3266" si="458">DAY(V3203-S3203)</f>
        <v>21</v>
      </c>
    </row>
    <row r="3204" spans="1:25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6">
        <f t="shared" si="450"/>
        <v>54.52</v>
      </c>
      <c r="P3204" s="10">
        <f t="shared" si="451"/>
        <v>109.04</v>
      </c>
      <c r="Q3204" t="s">
        <v>8318</v>
      </c>
      <c r="R3204" t="s">
        <v>8360</v>
      </c>
      <c r="S3204" s="8">
        <f t="shared" si="452"/>
        <v>42293.853541666671</v>
      </c>
      <c r="T3204" s="8" t="str">
        <f t="shared" si="453"/>
        <v>Oct</v>
      </c>
      <c r="U3204" s="8" t="str">
        <f t="shared" si="454"/>
        <v>2015</v>
      </c>
      <c r="V3204" s="8">
        <f t="shared" si="455"/>
        <v>42352.249305555553</v>
      </c>
      <c r="W3204" s="8" t="str">
        <f t="shared" si="456"/>
        <v>Dec</v>
      </c>
      <c r="X3204" s="8" t="str">
        <f t="shared" si="457"/>
        <v>2015</v>
      </c>
      <c r="Y3204" s="7">
        <f t="shared" si="458"/>
        <v>27</v>
      </c>
    </row>
    <row r="3205" spans="1:25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6">
        <f t="shared" si="450"/>
        <v>25</v>
      </c>
      <c r="P3205" s="10">
        <f t="shared" si="451"/>
        <v>41.666666666666664</v>
      </c>
      <c r="Q3205" t="s">
        <v>8318</v>
      </c>
      <c r="R3205" t="s">
        <v>8360</v>
      </c>
      <c r="S3205" s="8">
        <f t="shared" si="452"/>
        <v>42242.988680555558</v>
      </c>
      <c r="T3205" s="8" t="str">
        <f t="shared" si="453"/>
        <v>Aug</v>
      </c>
      <c r="U3205" s="8" t="str">
        <f t="shared" si="454"/>
        <v>2015</v>
      </c>
      <c r="V3205" s="8">
        <f t="shared" si="455"/>
        <v>42272.988680555558</v>
      </c>
      <c r="W3205" s="8" t="str">
        <f t="shared" si="456"/>
        <v>Sep</v>
      </c>
      <c r="X3205" s="8" t="str">
        <f t="shared" si="457"/>
        <v>2015</v>
      </c>
      <c r="Y3205" s="7">
        <f t="shared" si="458"/>
        <v>30</v>
      </c>
    </row>
    <row r="3206" spans="1:25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6">
        <f t="shared" si="450"/>
        <v>0</v>
      </c>
      <c r="P3206" s="10">
        <f t="shared" si="451"/>
        <v>0</v>
      </c>
      <c r="Q3206" t="s">
        <v>8318</v>
      </c>
      <c r="R3206" t="s">
        <v>8360</v>
      </c>
      <c r="S3206" s="8">
        <f t="shared" si="452"/>
        <v>42172.686099537037</v>
      </c>
      <c r="T3206" s="8" t="str">
        <f t="shared" si="453"/>
        <v>Jun</v>
      </c>
      <c r="U3206" s="8" t="str">
        <f t="shared" si="454"/>
        <v>2015</v>
      </c>
      <c r="V3206" s="8">
        <f t="shared" si="455"/>
        <v>42202.676388888889</v>
      </c>
      <c r="W3206" s="8" t="str">
        <f t="shared" si="456"/>
        <v>Jul</v>
      </c>
      <c r="X3206" s="8" t="str">
        <f t="shared" si="457"/>
        <v>2015</v>
      </c>
      <c r="Y3206" s="7">
        <f t="shared" si="458"/>
        <v>29</v>
      </c>
    </row>
    <row r="3207" spans="1:25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6">
        <f t="shared" si="450"/>
        <v>3.4125000000000001</v>
      </c>
      <c r="P3207" s="10">
        <f t="shared" si="451"/>
        <v>22.75</v>
      </c>
      <c r="Q3207" t="s">
        <v>8318</v>
      </c>
      <c r="R3207" t="s">
        <v>8360</v>
      </c>
      <c r="S3207" s="8">
        <f t="shared" si="452"/>
        <v>42095.374675925923</v>
      </c>
      <c r="T3207" s="8" t="str">
        <f t="shared" si="453"/>
        <v>Apr</v>
      </c>
      <c r="U3207" s="8" t="str">
        <f t="shared" si="454"/>
        <v>2015</v>
      </c>
      <c r="V3207" s="8">
        <f t="shared" si="455"/>
        <v>42125.374675925923</v>
      </c>
      <c r="W3207" s="8" t="str">
        <f t="shared" si="456"/>
        <v>May</v>
      </c>
      <c r="X3207" s="8" t="str">
        <f t="shared" si="457"/>
        <v>2015</v>
      </c>
      <c r="Y3207" s="7">
        <f t="shared" si="458"/>
        <v>30</v>
      </c>
    </row>
    <row r="3208" spans="1:25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6">
        <f t="shared" si="450"/>
        <v>0</v>
      </c>
      <c r="P3208" s="10">
        <f t="shared" si="451"/>
        <v>0</v>
      </c>
      <c r="Q3208" t="s">
        <v>8318</v>
      </c>
      <c r="R3208" t="s">
        <v>8360</v>
      </c>
      <c r="S3208" s="8">
        <f t="shared" si="452"/>
        <v>42236.276053240741</v>
      </c>
      <c r="T3208" s="8" t="str">
        <f t="shared" si="453"/>
        <v>Aug</v>
      </c>
      <c r="U3208" s="8" t="str">
        <f t="shared" si="454"/>
        <v>2015</v>
      </c>
      <c r="V3208" s="8">
        <f t="shared" si="455"/>
        <v>42266.276053240741</v>
      </c>
      <c r="W3208" s="8" t="str">
        <f t="shared" si="456"/>
        <v>Sep</v>
      </c>
      <c r="X3208" s="8" t="str">
        <f t="shared" si="457"/>
        <v>2015</v>
      </c>
      <c r="Y3208" s="7">
        <f t="shared" si="458"/>
        <v>30</v>
      </c>
    </row>
    <row r="3209" spans="1:25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6">
        <f t="shared" si="450"/>
        <v>46.36363636363636</v>
      </c>
      <c r="P3209" s="10">
        <f t="shared" si="451"/>
        <v>70.833333333333329</v>
      </c>
      <c r="Q3209" t="s">
        <v>8318</v>
      </c>
      <c r="R3209" t="s">
        <v>8360</v>
      </c>
      <c r="S3209" s="8">
        <f t="shared" si="452"/>
        <v>42057.277858796297</v>
      </c>
      <c r="T3209" s="8" t="str">
        <f t="shared" si="453"/>
        <v>Feb</v>
      </c>
      <c r="U3209" s="8" t="str">
        <f t="shared" si="454"/>
        <v>2015</v>
      </c>
      <c r="V3209" s="8">
        <f t="shared" si="455"/>
        <v>42117.236192129625</v>
      </c>
      <c r="W3209" s="8" t="str">
        <f t="shared" si="456"/>
        <v>Apr</v>
      </c>
      <c r="X3209" s="8" t="str">
        <f t="shared" si="457"/>
        <v>2015</v>
      </c>
      <c r="Y3209" s="7">
        <f t="shared" si="458"/>
        <v>28</v>
      </c>
    </row>
    <row r="3210" spans="1:25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6">
        <f t="shared" si="450"/>
        <v>103.49999999999999</v>
      </c>
      <c r="P3210" s="10">
        <f t="shared" si="451"/>
        <v>63.109756097560975</v>
      </c>
      <c r="Q3210" t="s">
        <v>8318</v>
      </c>
      <c r="R3210" t="s">
        <v>8319</v>
      </c>
      <c r="S3210" s="8">
        <f t="shared" si="452"/>
        <v>41827.605057870373</v>
      </c>
      <c r="T3210" s="8" t="str">
        <f t="shared" si="453"/>
        <v>Jul</v>
      </c>
      <c r="U3210" s="8" t="str">
        <f t="shared" si="454"/>
        <v>2014</v>
      </c>
      <c r="V3210" s="8">
        <f t="shared" si="455"/>
        <v>41848.605057870373</v>
      </c>
      <c r="W3210" s="8" t="str">
        <f t="shared" si="456"/>
        <v>Jul</v>
      </c>
      <c r="X3210" s="8" t="str">
        <f t="shared" si="457"/>
        <v>2014</v>
      </c>
      <c r="Y3210" s="7">
        <f t="shared" si="458"/>
        <v>21</v>
      </c>
    </row>
    <row r="3211" spans="1:25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6">
        <f t="shared" si="450"/>
        <v>119.32315789473684</v>
      </c>
      <c r="P3211" s="10">
        <f t="shared" si="451"/>
        <v>50.157964601769912</v>
      </c>
      <c r="Q3211" t="s">
        <v>8318</v>
      </c>
      <c r="R3211" t="s">
        <v>8319</v>
      </c>
      <c r="S3211" s="8">
        <f t="shared" si="452"/>
        <v>41778.637245370373</v>
      </c>
      <c r="T3211" s="8" t="str">
        <f t="shared" si="453"/>
        <v>May</v>
      </c>
      <c r="U3211" s="8" t="str">
        <f t="shared" si="454"/>
        <v>2014</v>
      </c>
      <c r="V3211" s="8">
        <f t="shared" si="455"/>
        <v>41810.958333333336</v>
      </c>
      <c r="W3211" s="8" t="str">
        <f t="shared" si="456"/>
        <v>Jun</v>
      </c>
      <c r="X3211" s="8" t="str">
        <f t="shared" si="457"/>
        <v>2014</v>
      </c>
      <c r="Y3211" s="7">
        <f t="shared" si="458"/>
        <v>1</v>
      </c>
    </row>
    <row r="3212" spans="1:25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6">
        <f t="shared" si="450"/>
        <v>125.76666666666667</v>
      </c>
      <c r="P3212" s="10">
        <f t="shared" si="451"/>
        <v>62.883333333333333</v>
      </c>
      <c r="Q3212" t="s">
        <v>8318</v>
      </c>
      <c r="R3212" t="s">
        <v>8319</v>
      </c>
      <c r="S3212" s="8">
        <f t="shared" si="452"/>
        <v>41013.936562499999</v>
      </c>
      <c r="T3212" s="8" t="str">
        <f t="shared" si="453"/>
        <v>Apr</v>
      </c>
      <c r="U3212" s="8" t="str">
        <f t="shared" si="454"/>
        <v>2012</v>
      </c>
      <c r="V3212" s="8">
        <f t="shared" si="455"/>
        <v>41061.165972222225</v>
      </c>
      <c r="W3212" s="8" t="str">
        <f t="shared" si="456"/>
        <v>Jun</v>
      </c>
      <c r="X3212" s="8" t="str">
        <f t="shared" si="457"/>
        <v>2012</v>
      </c>
      <c r="Y3212" s="7">
        <f t="shared" si="458"/>
        <v>16</v>
      </c>
    </row>
    <row r="3213" spans="1:25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6">
        <f t="shared" si="450"/>
        <v>119.74347826086958</v>
      </c>
      <c r="P3213" s="10">
        <f t="shared" si="451"/>
        <v>85.531055900621112</v>
      </c>
      <c r="Q3213" t="s">
        <v>8318</v>
      </c>
      <c r="R3213" t="s">
        <v>8319</v>
      </c>
      <c r="S3213" s="8">
        <f t="shared" si="452"/>
        <v>41834.586574074077</v>
      </c>
      <c r="T3213" s="8" t="str">
        <f t="shared" si="453"/>
        <v>Jul</v>
      </c>
      <c r="U3213" s="8" t="str">
        <f t="shared" si="454"/>
        <v>2014</v>
      </c>
      <c r="V3213" s="8">
        <f t="shared" si="455"/>
        <v>41866.083333333336</v>
      </c>
      <c r="W3213" s="8" t="str">
        <f t="shared" si="456"/>
        <v>Aug</v>
      </c>
      <c r="X3213" s="8" t="str">
        <f t="shared" si="457"/>
        <v>2014</v>
      </c>
      <c r="Y3213" s="7">
        <f t="shared" si="458"/>
        <v>31</v>
      </c>
    </row>
    <row r="3214" spans="1:25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6">
        <f t="shared" si="450"/>
        <v>126.25</v>
      </c>
      <c r="P3214" s="10">
        <f t="shared" si="451"/>
        <v>53.723404255319146</v>
      </c>
      <c r="Q3214" t="s">
        <v>8318</v>
      </c>
      <c r="R3214" t="s">
        <v>8319</v>
      </c>
      <c r="S3214" s="8">
        <f t="shared" si="452"/>
        <v>41829.795729166668</v>
      </c>
      <c r="T3214" s="8" t="str">
        <f t="shared" si="453"/>
        <v>Jul</v>
      </c>
      <c r="U3214" s="8" t="str">
        <f t="shared" si="454"/>
        <v>2014</v>
      </c>
      <c r="V3214" s="8">
        <f t="shared" si="455"/>
        <v>41859.795729166668</v>
      </c>
      <c r="W3214" s="8" t="str">
        <f t="shared" si="456"/>
        <v>Aug</v>
      </c>
      <c r="X3214" s="8" t="str">
        <f t="shared" si="457"/>
        <v>2014</v>
      </c>
      <c r="Y3214" s="7">
        <f t="shared" si="458"/>
        <v>30</v>
      </c>
    </row>
    <row r="3215" spans="1:25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6">
        <f t="shared" si="450"/>
        <v>100.11666666666667</v>
      </c>
      <c r="P3215" s="10">
        <f t="shared" si="451"/>
        <v>127.80851063829788</v>
      </c>
      <c r="Q3215" t="s">
        <v>8318</v>
      </c>
      <c r="R3215" t="s">
        <v>8319</v>
      </c>
      <c r="S3215" s="8">
        <f t="shared" si="452"/>
        <v>42171.763414351852</v>
      </c>
      <c r="T3215" s="8" t="str">
        <f t="shared" si="453"/>
        <v>Jun</v>
      </c>
      <c r="U3215" s="8" t="str">
        <f t="shared" si="454"/>
        <v>2015</v>
      </c>
      <c r="V3215" s="8">
        <f t="shared" si="455"/>
        <v>42211.763414351852</v>
      </c>
      <c r="W3215" s="8" t="str">
        <f t="shared" si="456"/>
        <v>Jul</v>
      </c>
      <c r="X3215" s="8" t="str">
        <f t="shared" si="457"/>
        <v>2015</v>
      </c>
      <c r="Y3215" s="7">
        <f t="shared" si="458"/>
        <v>9</v>
      </c>
    </row>
    <row r="3216" spans="1:25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6">
        <f t="shared" si="450"/>
        <v>102.13333333333334</v>
      </c>
      <c r="P3216" s="10">
        <f t="shared" si="451"/>
        <v>106.57391304347826</v>
      </c>
      <c r="Q3216" t="s">
        <v>8318</v>
      </c>
      <c r="R3216" t="s">
        <v>8319</v>
      </c>
      <c r="S3216" s="8">
        <f t="shared" si="452"/>
        <v>42337.792511574073</v>
      </c>
      <c r="T3216" s="8" t="str">
        <f t="shared" si="453"/>
        <v>Nov</v>
      </c>
      <c r="U3216" s="8" t="str">
        <f t="shared" si="454"/>
        <v>2015</v>
      </c>
      <c r="V3216" s="8">
        <f t="shared" si="455"/>
        <v>42374.996527777781</v>
      </c>
      <c r="W3216" s="8" t="str">
        <f t="shared" si="456"/>
        <v>Jan</v>
      </c>
      <c r="X3216" s="8" t="str">
        <f t="shared" si="457"/>
        <v>2016</v>
      </c>
      <c r="Y3216" s="7">
        <f t="shared" si="458"/>
        <v>6</v>
      </c>
    </row>
    <row r="3217" spans="1:25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6">
        <f t="shared" si="450"/>
        <v>100.35142857142858</v>
      </c>
      <c r="P3217" s="10">
        <f t="shared" si="451"/>
        <v>262.11194029850748</v>
      </c>
      <c r="Q3217" t="s">
        <v>8318</v>
      </c>
      <c r="R3217" t="s">
        <v>8319</v>
      </c>
      <c r="S3217" s="8">
        <f t="shared" si="452"/>
        <v>42219.665173611109</v>
      </c>
      <c r="T3217" s="8" t="str">
        <f t="shared" si="453"/>
        <v>Aug</v>
      </c>
      <c r="U3217" s="8" t="str">
        <f t="shared" si="454"/>
        <v>2015</v>
      </c>
      <c r="V3217" s="8">
        <f t="shared" si="455"/>
        <v>42257.165972222225</v>
      </c>
      <c r="W3217" s="8" t="str">
        <f t="shared" si="456"/>
        <v>Sep</v>
      </c>
      <c r="X3217" s="8" t="str">
        <f t="shared" si="457"/>
        <v>2015</v>
      </c>
      <c r="Y3217" s="7">
        <f t="shared" si="458"/>
        <v>6</v>
      </c>
    </row>
    <row r="3218" spans="1:25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6">
        <f t="shared" si="450"/>
        <v>100.05</v>
      </c>
      <c r="P3218" s="10">
        <f t="shared" si="451"/>
        <v>57.171428571428571</v>
      </c>
      <c r="Q3218" t="s">
        <v>8318</v>
      </c>
      <c r="R3218" t="s">
        <v>8319</v>
      </c>
      <c r="S3218" s="8">
        <f t="shared" si="452"/>
        <v>42165.462627314817</v>
      </c>
      <c r="T3218" s="8" t="str">
        <f t="shared" si="453"/>
        <v>Jun</v>
      </c>
      <c r="U3218" s="8" t="str">
        <f t="shared" si="454"/>
        <v>2015</v>
      </c>
      <c r="V3218" s="8">
        <f t="shared" si="455"/>
        <v>42196.604166666672</v>
      </c>
      <c r="W3218" s="8" t="str">
        <f t="shared" si="456"/>
        <v>Jul</v>
      </c>
      <c r="X3218" s="8" t="str">
        <f t="shared" si="457"/>
        <v>2015</v>
      </c>
      <c r="Y3218" s="7">
        <f t="shared" si="458"/>
        <v>31</v>
      </c>
    </row>
    <row r="3219" spans="1:25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6">
        <f t="shared" si="450"/>
        <v>116.02222222222223</v>
      </c>
      <c r="P3219" s="10">
        <f t="shared" si="451"/>
        <v>50.20192307692308</v>
      </c>
      <c r="Q3219" t="s">
        <v>8318</v>
      </c>
      <c r="R3219" t="s">
        <v>8319</v>
      </c>
      <c r="S3219" s="8">
        <f t="shared" si="452"/>
        <v>42648.546111111107</v>
      </c>
      <c r="T3219" s="8" t="str">
        <f t="shared" si="453"/>
        <v>Oct</v>
      </c>
      <c r="U3219" s="8" t="str">
        <f t="shared" si="454"/>
        <v>2016</v>
      </c>
      <c r="V3219" s="8">
        <f t="shared" si="455"/>
        <v>42678.546111111107</v>
      </c>
      <c r="W3219" s="8" t="str">
        <f t="shared" si="456"/>
        <v>Nov</v>
      </c>
      <c r="X3219" s="8" t="str">
        <f t="shared" si="457"/>
        <v>2016</v>
      </c>
      <c r="Y3219" s="7">
        <f t="shared" si="458"/>
        <v>30</v>
      </c>
    </row>
    <row r="3220" spans="1:25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6">
        <f t="shared" si="450"/>
        <v>102.1</v>
      </c>
      <c r="P3220" s="10">
        <f t="shared" si="451"/>
        <v>66.586956521739125</v>
      </c>
      <c r="Q3220" t="s">
        <v>8318</v>
      </c>
      <c r="R3220" t="s">
        <v>8319</v>
      </c>
      <c r="S3220" s="8">
        <f t="shared" si="452"/>
        <v>41971.002152777779</v>
      </c>
      <c r="T3220" s="8" t="str">
        <f t="shared" si="453"/>
        <v>Nov</v>
      </c>
      <c r="U3220" s="8" t="str">
        <f t="shared" si="454"/>
        <v>2014</v>
      </c>
      <c r="V3220" s="8">
        <f t="shared" si="455"/>
        <v>42004</v>
      </c>
      <c r="W3220" s="8" t="str">
        <f t="shared" si="456"/>
        <v>Dec</v>
      </c>
      <c r="X3220" s="8" t="str">
        <f t="shared" si="457"/>
        <v>2014</v>
      </c>
      <c r="Y3220" s="7">
        <f t="shared" si="458"/>
        <v>1</v>
      </c>
    </row>
    <row r="3221" spans="1:25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6">
        <f t="shared" si="450"/>
        <v>100.11000000000001</v>
      </c>
      <c r="P3221" s="10">
        <f t="shared" si="451"/>
        <v>168.25210084033614</v>
      </c>
      <c r="Q3221" t="s">
        <v>8318</v>
      </c>
      <c r="R3221" t="s">
        <v>8319</v>
      </c>
      <c r="S3221" s="8">
        <f t="shared" si="452"/>
        <v>42050.983182870375</v>
      </c>
      <c r="T3221" s="8" t="str">
        <f t="shared" si="453"/>
        <v>Feb</v>
      </c>
      <c r="U3221" s="8" t="str">
        <f t="shared" si="454"/>
        <v>2015</v>
      </c>
      <c r="V3221" s="8">
        <f t="shared" si="455"/>
        <v>42085.941516203704</v>
      </c>
      <c r="W3221" s="8" t="str">
        <f t="shared" si="456"/>
        <v>Mar</v>
      </c>
      <c r="X3221" s="8" t="str">
        <f t="shared" si="457"/>
        <v>2015</v>
      </c>
      <c r="Y3221" s="7">
        <f t="shared" si="458"/>
        <v>3</v>
      </c>
    </row>
    <row r="3222" spans="1:25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6">
        <f t="shared" si="450"/>
        <v>100.84</v>
      </c>
      <c r="P3222" s="10">
        <f t="shared" si="451"/>
        <v>256.37288135593218</v>
      </c>
      <c r="Q3222" t="s">
        <v>8318</v>
      </c>
      <c r="R3222" t="s">
        <v>8319</v>
      </c>
      <c r="S3222" s="8">
        <f t="shared" si="452"/>
        <v>42772.833379629628</v>
      </c>
      <c r="T3222" s="8" t="str">
        <f t="shared" si="453"/>
        <v>Feb</v>
      </c>
      <c r="U3222" s="8" t="str">
        <f t="shared" si="454"/>
        <v>2017</v>
      </c>
      <c r="V3222" s="8">
        <f t="shared" si="455"/>
        <v>42806.875</v>
      </c>
      <c r="W3222" s="8" t="str">
        <f t="shared" si="456"/>
        <v>Mar</v>
      </c>
      <c r="X3222" s="8" t="str">
        <f t="shared" si="457"/>
        <v>2017</v>
      </c>
      <c r="Y3222" s="7">
        <f t="shared" si="458"/>
        <v>3</v>
      </c>
    </row>
    <row r="3223" spans="1:25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6">
        <f t="shared" si="450"/>
        <v>103.42499999999998</v>
      </c>
      <c r="P3223" s="10">
        <f t="shared" si="451"/>
        <v>36.610619469026545</v>
      </c>
      <c r="Q3223" t="s">
        <v>8318</v>
      </c>
      <c r="R3223" t="s">
        <v>8319</v>
      </c>
      <c r="S3223" s="8">
        <f t="shared" si="452"/>
        <v>42155.696793981479</v>
      </c>
      <c r="T3223" s="8" t="str">
        <f t="shared" si="453"/>
        <v>May</v>
      </c>
      <c r="U3223" s="8" t="str">
        <f t="shared" si="454"/>
        <v>2015</v>
      </c>
      <c r="V3223" s="8">
        <f t="shared" si="455"/>
        <v>42190.696793981479</v>
      </c>
      <c r="W3223" s="8" t="str">
        <f t="shared" si="456"/>
        <v>Jul</v>
      </c>
      <c r="X3223" s="8" t="str">
        <f t="shared" si="457"/>
        <v>2015</v>
      </c>
      <c r="Y3223" s="7">
        <f t="shared" si="458"/>
        <v>4</v>
      </c>
    </row>
    <row r="3224" spans="1:25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6">
        <f t="shared" si="450"/>
        <v>124.8</v>
      </c>
      <c r="P3224" s="10">
        <f t="shared" si="451"/>
        <v>37.142857142857146</v>
      </c>
      <c r="Q3224" t="s">
        <v>8318</v>
      </c>
      <c r="R3224" t="s">
        <v>8319</v>
      </c>
      <c r="S3224" s="8">
        <f t="shared" si="452"/>
        <v>42270.582141203704</v>
      </c>
      <c r="T3224" s="8" t="str">
        <f t="shared" si="453"/>
        <v>Sep</v>
      </c>
      <c r="U3224" s="8" t="str">
        <f t="shared" si="454"/>
        <v>2015</v>
      </c>
      <c r="V3224" s="8">
        <f t="shared" si="455"/>
        <v>42301.895138888889</v>
      </c>
      <c r="W3224" s="8" t="str">
        <f t="shared" si="456"/>
        <v>Oct</v>
      </c>
      <c r="X3224" s="8" t="str">
        <f t="shared" si="457"/>
        <v>2015</v>
      </c>
      <c r="Y3224" s="7">
        <f t="shared" si="458"/>
        <v>31</v>
      </c>
    </row>
    <row r="3225" spans="1:25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6">
        <f t="shared" si="450"/>
        <v>109.51612903225806</v>
      </c>
      <c r="P3225" s="10">
        <f t="shared" si="451"/>
        <v>45.878378378378379</v>
      </c>
      <c r="Q3225" t="s">
        <v>8318</v>
      </c>
      <c r="R3225" t="s">
        <v>8319</v>
      </c>
      <c r="S3225" s="8">
        <f t="shared" si="452"/>
        <v>42206.835370370376</v>
      </c>
      <c r="T3225" s="8" t="str">
        <f t="shared" si="453"/>
        <v>Jul</v>
      </c>
      <c r="U3225" s="8" t="str">
        <f t="shared" si="454"/>
        <v>2015</v>
      </c>
      <c r="V3225" s="8">
        <f t="shared" si="455"/>
        <v>42236.835370370376</v>
      </c>
      <c r="W3225" s="8" t="str">
        <f t="shared" si="456"/>
        <v>Aug</v>
      </c>
      <c r="X3225" s="8" t="str">
        <f t="shared" si="457"/>
        <v>2015</v>
      </c>
      <c r="Y3225" s="7">
        <f t="shared" si="458"/>
        <v>30</v>
      </c>
    </row>
    <row r="3226" spans="1:25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6">
        <f t="shared" si="450"/>
        <v>102.03333333333333</v>
      </c>
      <c r="P3226" s="10">
        <f t="shared" si="451"/>
        <v>141.71296296296296</v>
      </c>
      <c r="Q3226" t="s">
        <v>8318</v>
      </c>
      <c r="R3226" t="s">
        <v>8319</v>
      </c>
      <c r="S3226" s="8">
        <f t="shared" si="452"/>
        <v>42697.850844907407</v>
      </c>
      <c r="T3226" s="8" t="str">
        <f t="shared" si="453"/>
        <v>Nov</v>
      </c>
      <c r="U3226" s="8" t="str">
        <f t="shared" si="454"/>
        <v>2016</v>
      </c>
      <c r="V3226" s="8">
        <f t="shared" si="455"/>
        <v>42745.208333333328</v>
      </c>
      <c r="W3226" s="8" t="str">
        <f t="shared" si="456"/>
        <v>Jan</v>
      </c>
      <c r="X3226" s="8" t="str">
        <f t="shared" si="457"/>
        <v>2017</v>
      </c>
      <c r="Y3226" s="7">
        <f t="shared" si="458"/>
        <v>16</v>
      </c>
    </row>
    <row r="3227" spans="1:25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6">
        <f t="shared" si="450"/>
        <v>102.35000000000001</v>
      </c>
      <c r="P3227" s="10">
        <f t="shared" si="451"/>
        <v>52.487179487179489</v>
      </c>
      <c r="Q3227" t="s">
        <v>8318</v>
      </c>
      <c r="R3227" t="s">
        <v>8319</v>
      </c>
      <c r="S3227" s="8">
        <f t="shared" si="452"/>
        <v>42503.559467592597</v>
      </c>
      <c r="T3227" s="8" t="str">
        <f t="shared" si="453"/>
        <v>May</v>
      </c>
      <c r="U3227" s="8" t="str">
        <f t="shared" si="454"/>
        <v>2016</v>
      </c>
      <c r="V3227" s="8">
        <f t="shared" si="455"/>
        <v>42524.875</v>
      </c>
      <c r="W3227" s="8" t="str">
        <f t="shared" si="456"/>
        <v>Jun</v>
      </c>
      <c r="X3227" s="8" t="str">
        <f t="shared" si="457"/>
        <v>2016</v>
      </c>
      <c r="Y3227" s="7">
        <f t="shared" si="458"/>
        <v>21</v>
      </c>
    </row>
    <row r="3228" spans="1:25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6">
        <f t="shared" si="450"/>
        <v>104.16666666666667</v>
      </c>
      <c r="P3228" s="10">
        <f t="shared" si="451"/>
        <v>59.523809523809526</v>
      </c>
      <c r="Q3228" t="s">
        <v>8318</v>
      </c>
      <c r="R3228" t="s">
        <v>8319</v>
      </c>
      <c r="S3228" s="8">
        <f t="shared" si="452"/>
        <v>42277.583472222221</v>
      </c>
      <c r="T3228" s="8" t="str">
        <f t="shared" si="453"/>
        <v>Sep</v>
      </c>
      <c r="U3228" s="8" t="str">
        <f t="shared" si="454"/>
        <v>2015</v>
      </c>
      <c r="V3228" s="8">
        <f t="shared" si="455"/>
        <v>42307.583472222221</v>
      </c>
      <c r="W3228" s="8" t="str">
        <f t="shared" si="456"/>
        <v>Oct</v>
      </c>
      <c r="X3228" s="8" t="str">
        <f t="shared" si="457"/>
        <v>2015</v>
      </c>
      <c r="Y3228" s="7">
        <f t="shared" si="458"/>
        <v>30</v>
      </c>
    </row>
    <row r="3229" spans="1:25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6">
        <f t="shared" si="450"/>
        <v>125</v>
      </c>
      <c r="P3229" s="10">
        <f t="shared" si="451"/>
        <v>50</v>
      </c>
      <c r="Q3229" t="s">
        <v>8318</v>
      </c>
      <c r="R3229" t="s">
        <v>8319</v>
      </c>
      <c r="S3229" s="8">
        <f t="shared" si="452"/>
        <v>42722.882361111115</v>
      </c>
      <c r="T3229" s="8" t="str">
        <f t="shared" si="453"/>
        <v>Dec</v>
      </c>
      <c r="U3229" s="8" t="str">
        <f t="shared" si="454"/>
        <v>2016</v>
      </c>
      <c r="V3229" s="8">
        <f t="shared" si="455"/>
        <v>42752.882361111115</v>
      </c>
      <c r="W3229" s="8" t="str">
        <f t="shared" si="456"/>
        <v>Jan</v>
      </c>
      <c r="X3229" s="8" t="str">
        <f t="shared" si="457"/>
        <v>2017</v>
      </c>
      <c r="Y3229" s="7">
        <f t="shared" si="458"/>
        <v>30</v>
      </c>
    </row>
    <row r="3230" spans="1:25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6">
        <f t="shared" si="450"/>
        <v>102.34285714285714</v>
      </c>
      <c r="P3230" s="10">
        <f t="shared" si="451"/>
        <v>193.62162162162161</v>
      </c>
      <c r="Q3230" t="s">
        <v>8318</v>
      </c>
      <c r="R3230" t="s">
        <v>8319</v>
      </c>
      <c r="S3230" s="8">
        <f t="shared" si="452"/>
        <v>42323.70930555556</v>
      </c>
      <c r="T3230" s="8" t="str">
        <f t="shared" si="453"/>
        <v>Nov</v>
      </c>
      <c r="U3230" s="8" t="str">
        <f t="shared" si="454"/>
        <v>2015</v>
      </c>
      <c r="V3230" s="8">
        <f t="shared" si="455"/>
        <v>42355.207638888889</v>
      </c>
      <c r="W3230" s="8" t="str">
        <f t="shared" si="456"/>
        <v>Dec</v>
      </c>
      <c r="X3230" s="8" t="str">
        <f t="shared" si="457"/>
        <v>2015</v>
      </c>
      <c r="Y3230" s="7">
        <f t="shared" si="458"/>
        <v>31</v>
      </c>
    </row>
    <row r="3231" spans="1:25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6">
        <f t="shared" si="450"/>
        <v>107.86500000000001</v>
      </c>
      <c r="P3231" s="10">
        <f t="shared" si="451"/>
        <v>106.79702970297029</v>
      </c>
      <c r="Q3231" t="s">
        <v>8318</v>
      </c>
      <c r="R3231" t="s">
        <v>8319</v>
      </c>
      <c r="S3231" s="8">
        <f t="shared" si="452"/>
        <v>41933.291643518518</v>
      </c>
      <c r="T3231" s="8" t="str">
        <f t="shared" si="453"/>
        <v>Oct</v>
      </c>
      <c r="U3231" s="8" t="str">
        <f t="shared" si="454"/>
        <v>2014</v>
      </c>
      <c r="V3231" s="8">
        <f t="shared" si="455"/>
        <v>41963.333310185189</v>
      </c>
      <c r="W3231" s="8" t="str">
        <f t="shared" si="456"/>
        <v>Nov</v>
      </c>
      <c r="X3231" s="8" t="str">
        <f t="shared" si="457"/>
        <v>2014</v>
      </c>
      <c r="Y3231" s="7">
        <f t="shared" si="458"/>
        <v>30</v>
      </c>
    </row>
    <row r="3232" spans="1:25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6">
        <f t="shared" si="450"/>
        <v>109.88461538461539</v>
      </c>
      <c r="P3232" s="10">
        <f t="shared" si="451"/>
        <v>77.21621621621621</v>
      </c>
      <c r="Q3232" t="s">
        <v>8318</v>
      </c>
      <c r="R3232" t="s">
        <v>8319</v>
      </c>
      <c r="S3232" s="8">
        <f t="shared" si="452"/>
        <v>41898.168125000004</v>
      </c>
      <c r="T3232" s="8" t="str">
        <f t="shared" si="453"/>
        <v>Sep</v>
      </c>
      <c r="U3232" s="8" t="str">
        <f t="shared" si="454"/>
        <v>2014</v>
      </c>
      <c r="V3232" s="8">
        <f t="shared" si="455"/>
        <v>41913.165972222225</v>
      </c>
      <c r="W3232" s="8" t="str">
        <f t="shared" si="456"/>
        <v>Oct</v>
      </c>
      <c r="X3232" s="8" t="str">
        <f t="shared" si="457"/>
        <v>2014</v>
      </c>
      <c r="Y3232" s="7">
        <f t="shared" si="458"/>
        <v>14</v>
      </c>
    </row>
    <row r="3233" spans="1:25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6">
        <f t="shared" si="450"/>
        <v>161</v>
      </c>
      <c r="P3233" s="10">
        <f t="shared" si="451"/>
        <v>57.5</v>
      </c>
      <c r="Q3233" t="s">
        <v>8318</v>
      </c>
      <c r="R3233" t="s">
        <v>8319</v>
      </c>
      <c r="S3233" s="8">
        <f t="shared" si="452"/>
        <v>42446.943831018521</v>
      </c>
      <c r="T3233" s="8" t="str">
        <f t="shared" si="453"/>
        <v>Mar</v>
      </c>
      <c r="U3233" s="8" t="str">
        <f t="shared" si="454"/>
        <v>2016</v>
      </c>
      <c r="V3233" s="8">
        <f t="shared" si="455"/>
        <v>42476.943831018521</v>
      </c>
      <c r="W3233" s="8" t="str">
        <f t="shared" si="456"/>
        <v>Apr</v>
      </c>
      <c r="X3233" s="8" t="str">
        <f t="shared" si="457"/>
        <v>2016</v>
      </c>
      <c r="Y3233" s="7">
        <f t="shared" si="458"/>
        <v>30</v>
      </c>
    </row>
    <row r="3234" spans="1:25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6">
        <f t="shared" si="450"/>
        <v>131.20000000000002</v>
      </c>
      <c r="P3234" s="10">
        <f t="shared" si="451"/>
        <v>50.46153846153846</v>
      </c>
      <c r="Q3234" t="s">
        <v>8318</v>
      </c>
      <c r="R3234" t="s">
        <v>8319</v>
      </c>
      <c r="S3234" s="8">
        <f t="shared" si="452"/>
        <v>42463.81385416667</v>
      </c>
      <c r="T3234" s="8" t="str">
        <f t="shared" si="453"/>
        <v>Apr</v>
      </c>
      <c r="U3234" s="8" t="str">
        <f t="shared" si="454"/>
        <v>2016</v>
      </c>
      <c r="V3234" s="8">
        <f t="shared" si="455"/>
        <v>42494.165972222225</v>
      </c>
      <c r="W3234" s="8" t="str">
        <f t="shared" si="456"/>
        <v>May</v>
      </c>
      <c r="X3234" s="8" t="str">
        <f t="shared" si="457"/>
        <v>2016</v>
      </c>
      <c r="Y3234" s="7">
        <f t="shared" si="458"/>
        <v>30</v>
      </c>
    </row>
    <row r="3235" spans="1:25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6">
        <f t="shared" si="450"/>
        <v>118.8</v>
      </c>
      <c r="P3235" s="10">
        <f t="shared" si="451"/>
        <v>97.377049180327873</v>
      </c>
      <c r="Q3235" t="s">
        <v>8318</v>
      </c>
      <c r="R3235" t="s">
        <v>8319</v>
      </c>
      <c r="S3235" s="8">
        <f t="shared" si="452"/>
        <v>42766.805034722223</v>
      </c>
      <c r="T3235" s="8" t="str">
        <f t="shared" si="453"/>
        <v>Jan</v>
      </c>
      <c r="U3235" s="8" t="str">
        <f t="shared" si="454"/>
        <v>2017</v>
      </c>
      <c r="V3235" s="8">
        <f t="shared" si="455"/>
        <v>42796.805034722223</v>
      </c>
      <c r="W3235" s="8" t="str">
        <f t="shared" si="456"/>
        <v>Mar</v>
      </c>
      <c r="X3235" s="8" t="str">
        <f t="shared" si="457"/>
        <v>2017</v>
      </c>
      <c r="Y3235" s="7">
        <f t="shared" si="458"/>
        <v>30</v>
      </c>
    </row>
    <row r="3236" spans="1:25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6">
        <f t="shared" si="450"/>
        <v>100.39275000000001</v>
      </c>
      <c r="P3236" s="10">
        <f t="shared" si="451"/>
        <v>34.91921739130435</v>
      </c>
      <c r="Q3236" t="s">
        <v>8318</v>
      </c>
      <c r="R3236" t="s">
        <v>8319</v>
      </c>
      <c r="S3236" s="8">
        <f t="shared" si="452"/>
        <v>42734.789444444439</v>
      </c>
      <c r="T3236" s="8" t="str">
        <f t="shared" si="453"/>
        <v>Dec</v>
      </c>
      <c r="U3236" s="8" t="str">
        <f t="shared" si="454"/>
        <v>2016</v>
      </c>
      <c r="V3236" s="8">
        <f t="shared" si="455"/>
        <v>42767.979861111111</v>
      </c>
      <c r="W3236" s="8" t="str">
        <f t="shared" si="456"/>
        <v>Feb</v>
      </c>
      <c r="X3236" s="8" t="str">
        <f t="shared" si="457"/>
        <v>2017</v>
      </c>
      <c r="Y3236" s="7">
        <f t="shared" si="458"/>
        <v>2</v>
      </c>
    </row>
    <row r="3237" spans="1:25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6">
        <f t="shared" si="450"/>
        <v>103.20666666666666</v>
      </c>
      <c r="P3237" s="10">
        <f t="shared" si="451"/>
        <v>85.530386740331494</v>
      </c>
      <c r="Q3237" t="s">
        <v>8318</v>
      </c>
      <c r="R3237" t="s">
        <v>8319</v>
      </c>
      <c r="S3237" s="8">
        <f t="shared" si="452"/>
        <v>42522.347812499997</v>
      </c>
      <c r="T3237" s="8" t="str">
        <f t="shared" si="453"/>
        <v>Jun</v>
      </c>
      <c r="U3237" s="8" t="str">
        <f t="shared" si="454"/>
        <v>2016</v>
      </c>
      <c r="V3237" s="8">
        <f t="shared" si="455"/>
        <v>42552.347812499997</v>
      </c>
      <c r="W3237" s="8" t="str">
        <f t="shared" si="456"/>
        <v>Jul</v>
      </c>
      <c r="X3237" s="8" t="str">
        <f t="shared" si="457"/>
        <v>2016</v>
      </c>
      <c r="Y3237" s="7">
        <f t="shared" si="458"/>
        <v>30</v>
      </c>
    </row>
    <row r="3238" spans="1:25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6">
        <f t="shared" si="450"/>
        <v>100.6</v>
      </c>
      <c r="P3238" s="10">
        <f t="shared" si="451"/>
        <v>182.90909090909091</v>
      </c>
      <c r="Q3238" t="s">
        <v>8318</v>
      </c>
      <c r="R3238" t="s">
        <v>8319</v>
      </c>
      <c r="S3238" s="8">
        <f t="shared" si="452"/>
        <v>42702.917048611111</v>
      </c>
      <c r="T3238" s="8" t="str">
        <f t="shared" si="453"/>
        <v>Nov</v>
      </c>
      <c r="U3238" s="8" t="str">
        <f t="shared" si="454"/>
        <v>2016</v>
      </c>
      <c r="V3238" s="8">
        <f t="shared" si="455"/>
        <v>42732.917048611111</v>
      </c>
      <c r="W3238" s="8" t="str">
        <f t="shared" si="456"/>
        <v>Dec</v>
      </c>
      <c r="X3238" s="8" t="str">
        <f t="shared" si="457"/>
        <v>2016</v>
      </c>
      <c r="Y3238" s="7">
        <f t="shared" si="458"/>
        <v>30</v>
      </c>
    </row>
    <row r="3239" spans="1:25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6">
        <f t="shared" si="450"/>
        <v>100.78754285714287</v>
      </c>
      <c r="P3239" s="10">
        <f t="shared" si="451"/>
        <v>131.13620817843866</v>
      </c>
      <c r="Q3239" t="s">
        <v>8318</v>
      </c>
      <c r="R3239" t="s">
        <v>8319</v>
      </c>
      <c r="S3239" s="8">
        <f t="shared" si="452"/>
        <v>42252.474351851852</v>
      </c>
      <c r="T3239" s="8" t="str">
        <f t="shared" si="453"/>
        <v>Sep</v>
      </c>
      <c r="U3239" s="8" t="str">
        <f t="shared" si="454"/>
        <v>2015</v>
      </c>
      <c r="V3239" s="8">
        <f t="shared" si="455"/>
        <v>42276.165972222225</v>
      </c>
      <c r="W3239" s="8" t="str">
        <f t="shared" si="456"/>
        <v>Sep</v>
      </c>
      <c r="X3239" s="8" t="str">
        <f t="shared" si="457"/>
        <v>2015</v>
      </c>
      <c r="Y3239" s="7">
        <f t="shared" si="458"/>
        <v>23</v>
      </c>
    </row>
    <row r="3240" spans="1:25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6">
        <f t="shared" si="450"/>
        <v>112.32142857142857</v>
      </c>
      <c r="P3240" s="10">
        <f t="shared" si="451"/>
        <v>39.810126582278478</v>
      </c>
      <c r="Q3240" t="s">
        <v>8318</v>
      </c>
      <c r="R3240" t="s">
        <v>8319</v>
      </c>
      <c r="S3240" s="8">
        <f t="shared" si="452"/>
        <v>42156.510393518518</v>
      </c>
      <c r="T3240" s="8" t="str">
        <f t="shared" si="453"/>
        <v>Jun</v>
      </c>
      <c r="U3240" s="8" t="str">
        <f t="shared" si="454"/>
        <v>2015</v>
      </c>
      <c r="V3240" s="8">
        <f t="shared" si="455"/>
        <v>42186.510393518518</v>
      </c>
      <c r="W3240" s="8" t="str">
        <f t="shared" si="456"/>
        <v>Jul</v>
      </c>
      <c r="X3240" s="8" t="str">
        <f t="shared" si="457"/>
        <v>2015</v>
      </c>
      <c r="Y3240" s="7">
        <f t="shared" si="458"/>
        <v>30</v>
      </c>
    </row>
    <row r="3241" spans="1:25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6">
        <f t="shared" si="450"/>
        <v>105.91914022517912</v>
      </c>
      <c r="P3241" s="10">
        <f t="shared" si="451"/>
        <v>59.701730769230764</v>
      </c>
      <c r="Q3241" t="s">
        <v>8318</v>
      </c>
      <c r="R3241" t="s">
        <v>8319</v>
      </c>
      <c r="S3241" s="8">
        <f t="shared" si="452"/>
        <v>42278.089039351849</v>
      </c>
      <c r="T3241" s="8" t="str">
        <f t="shared" si="453"/>
        <v>Oct</v>
      </c>
      <c r="U3241" s="8" t="str">
        <f t="shared" si="454"/>
        <v>2015</v>
      </c>
      <c r="V3241" s="8">
        <f t="shared" si="455"/>
        <v>42302.999305555553</v>
      </c>
      <c r="W3241" s="8" t="str">
        <f t="shared" si="456"/>
        <v>Oct</v>
      </c>
      <c r="X3241" s="8" t="str">
        <f t="shared" si="457"/>
        <v>2015</v>
      </c>
      <c r="Y3241" s="7">
        <f t="shared" si="458"/>
        <v>24</v>
      </c>
    </row>
    <row r="3242" spans="1:25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6">
        <f t="shared" si="450"/>
        <v>100.56666666666668</v>
      </c>
      <c r="P3242" s="10">
        <f t="shared" si="451"/>
        <v>88.735294117647058</v>
      </c>
      <c r="Q3242" t="s">
        <v>8318</v>
      </c>
      <c r="R3242" t="s">
        <v>8319</v>
      </c>
      <c r="S3242" s="8">
        <f t="shared" si="452"/>
        <v>42754.693842592591</v>
      </c>
      <c r="T3242" s="8" t="str">
        <f t="shared" si="453"/>
        <v>Jan</v>
      </c>
      <c r="U3242" s="8" t="str">
        <f t="shared" si="454"/>
        <v>2017</v>
      </c>
      <c r="V3242" s="8">
        <f t="shared" si="455"/>
        <v>42782.958333333328</v>
      </c>
      <c r="W3242" s="8" t="str">
        <f t="shared" si="456"/>
        <v>Feb</v>
      </c>
      <c r="X3242" s="8" t="str">
        <f t="shared" si="457"/>
        <v>2017</v>
      </c>
      <c r="Y3242" s="7">
        <f t="shared" si="458"/>
        <v>28</v>
      </c>
    </row>
    <row r="3243" spans="1:25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6">
        <f t="shared" si="450"/>
        <v>115.30588235294117</v>
      </c>
      <c r="P3243" s="10">
        <f t="shared" si="451"/>
        <v>58.688622754491021</v>
      </c>
      <c r="Q3243" t="s">
        <v>8318</v>
      </c>
      <c r="R3243" t="s">
        <v>8319</v>
      </c>
      <c r="S3243" s="8">
        <f t="shared" si="452"/>
        <v>41893.324884259258</v>
      </c>
      <c r="T3243" s="8" t="str">
        <f t="shared" si="453"/>
        <v>Sep</v>
      </c>
      <c r="U3243" s="8" t="str">
        <f t="shared" si="454"/>
        <v>2014</v>
      </c>
      <c r="V3243" s="8">
        <f t="shared" si="455"/>
        <v>41926.290972222225</v>
      </c>
      <c r="W3243" s="8" t="str">
        <f t="shared" si="456"/>
        <v>Oct</v>
      </c>
      <c r="X3243" s="8" t="str">
        <f t="shared" si="457"/>
        <v>2014</v>
      </c>
      <c r="Y3243" s="7">
        <f t="shared" si="458"/>
        <v>1</v>
      </c>
    </row>
    <row r="3244" spans="1:25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6">
        <f t="shared" si="450"/>
        <v>127.30419999999999</v>
      </c>
      <c r="P3244" s="10">
        <f t="shared" si="451"/>
        <v>69.56513661202186</v>
      </c>
      <c r="Q3244" t="s">
        <v>8318</v>
      </c>
      <c r="R3244" t="s">
        <v>8319</v>
      </c>
      <c r="S3244" s="8">
        <f t="shared" si="452"/>
        <v>41871.755694444444</v>
      </c>
      <c r="T3244" s="8" t="str">
        <f t="shared" si="453"/>
        <v>Aug</v>
      </c>
      <c r="U3244" s="8" t="str">
        <f t="shared" si="454"/>
        <v>2014</v>
      </c>
      <c r="V3244" s="8">
        <f t="shared" si="455"/>
        <v>41901.755694444444</v>
      </c>
      <c r="W3244" s="8" t="str">
        <f t="shared" si="456"/>
        <v>Sep</v>
      </c>
      <c r="X3244" s="8" t="str">
        <f t="shared" si="457"/>
        <v>2014</v>
      </c>
      <c r="Y3244" s="7">
        <f t="shared" si="458"/>
        <v>30</v>
      </c>
    </row>
    <row r="3245" spans="1:25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6">
        <f t="shared" si="450"/>
        <v>102.83750000000001</v>
      </c>
      <c r="P3245" s="10">
        <f t="shared" si="451"/>
        <v>115.87323943661971</v>
      </c>
      <c r="Q3245" t="s">
        <v>8318</v>
      </c>
      <c r="R3245" t="s">
        <v>8319</v>
      </c>
      <c r="S3245" s="8">
        <f t="shared" si="452"/>
        <v>42262.096782407403</v>
      </c>
      <c r="T3245" s="8" t="str">
        <f t="shared" si="453"/>
        <v>Sep</v>
      </c>
      <c r="U3245" s="8" t="str">
        <f t="shared" si="454"/>
        <v>2015</v>
      </c>
      <c r="V3245" s="8">
        <f t="shared" si="455"/>
        <v>42286</v>
      </c>
      <c r="W3245" s="8" t="str">
        <f t="shared" si="456"/>
        <v>Oct</v>
      </c>
      <c r="X3245" s="8" t="str">
        <f t="shared" si="457"/>
        <v>2015</v>
      </c>
      <c r="Y3245" s="7">
        <f t="shared" si="458"/>
        <v>23</v>
      </c>
    </row>
    <row r="3246" spans="1:25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6">
        <f t="shared" si="450"/>
        <v>102.9375</v>
      </c>
      <c r="P3246" s="10">
        <f t="shared" si="451"/>
        <v>23.869565217391305</v>
      </c>
      <c r="Q3246" t="s">
        <v>8318</v>
      </c>
      <c r="R3246" t="s">
        <v>8319</v>
      </c>
      <c r="S3246" s="8">
        <f t="shared" si="452"/>
        <v>42675.694236111114</v>
      </c>
      <c r="T3246" s="8" t="str">
        <f t="shared" si="453"/>
        <v>Nov</v>
      </c>
      <c r="U3246" s="8" t="str">
        <f t="shared" si="454"/>
        <v>2016</v>
      </c>
      <c r="V3246" s="8">
        <f t="shared" si="455"/>
        <v>42705.735902777778</v>
      </c>
      <c r="W3246" s="8" t="str">
        <f t="shared" si="456"/>
        <v>Dec</v>
      </c>
      <c r="X3246" s="8" t="str">
        <f t="shared" si="457"/>
        <v>2016</v>
      </c>
      <c r="Y3246" s="7">
        <f t="shared" si="458"/>
        <v>30</v>
      </c>
    </row>
    <row r="3247" spans="1:25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6">
        <f t="shared" si="450"/>
        <v>104.3047619047619</v>
      </c>
      <c r="P3247" s="10">
        <f t="shared" si="451"/>
        <v>81.125925925925927</v>
      </c>
      <c r="Q3247" t="s">
        <v>8318</v>
      </c>
      <c r="R3247" t="s">
        <v>8319</v>
      </c>
      <c r="S3247" s="8">
        <f t="shared" si="452"/>
        <v>42135.60020833333</v>
      </c>
      <c r="T3247" s="8" t="str">
        <f t="shared" si="453"/>
        <v>May</v>
      </c>
      <c r="U3247" s="8" t="str">
        <f t="shared" si="454"/>
        <v>2015</v>
      </c>
      <c r="V3247" s="8">
        <f t="shared" si="455"/>
        <v>42167.083333333328</v>
      </c>
      <c r="W3247" s="8" t="str">
        <f t="shared" si="456"/>
        <v>Jun</v>
      </c>
      <c r="X3247" s="8" t="str">
        <f t="shared" si="457"/>
        <v>2015</v>
      </c>
      <c r="Y3247" s="7">
        <f t="shared" si="458"/>
        <v>31</v>
      </c>
    </row>
    <row r="3248" spans="1:25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6">
        <f t="shared" si="450"/>
        <v>111.22000000000001</v>
      </c>
      <c r="P3248" s="10">
        <f t="shared" si="451"/>
        <v>57.626943005181346</v>
      </c>
      <c r="Q3248" t="s">
        <v>8318</v>
      </c>
      <c r="R3248" t="s">
        <v>8319</v>
      </c>
      <c r="S3248" s="8">
        <f t="shared" si="452"/>
        <v>42230.472222222219</v>
      </c>
      <c r="T3248" s="8" t="str">
        <f t="shared" si="453"/>
        <v>Aug</v>
      </c>
      <c r="U3248" s="8" t="str">
        <f t="shared" si="454"/>
        <v>2015</v>
      </c>
      <c r="V3248" s="8">
        <f t="shared" si="455"/>
        <v>42259.165972222225</v>
      </c>
      <c r="W3248" s="8" t="str">
        <f t="shared" si="456"/>
        <v>Sep</v>
      </c>
      <c r="X3248" s="8" t="str">
        <f t="shared" si="457"/>
        <v>2015</v>
      </c>
      <c r="Y3248" s="7">
        <f t="shared" si="458"/>
        <v>28</v>
      </c>
    </row>
    <row r="3249" spans="1:25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6">
        <f t="shared" si="450"/>
        <v>105.86</v>
      </c>
      <c r="P3249" s="10">
        <f t="shared" si="451"/>
        <v>46.429824561403507</v>
      </c>
      <c r="Q3249" t="s">
        <v>8318</v>
      </c>
      <c r="R3249" t="s">
        <v>8319</v>
      </c>
      <c r="S3249" s="8">
        <f t="shared" si="452"/>
        <v>42167.434166666666</v>
      </c>
      <c r="T3249" s="8" t="str">
        <f t="shared" si="453"/>
        <v>Jun</v>
      </c>
      <c r="U3249" s="8" t="str">
        <f t="shared" si="454"/>
        <v>2015</v>
      </c>
      <c r="V3249" s="8">
        <f t="shared" si="455"/>
        <v>42197.434166666666</v>
      </c>
      <c r="W3249" s="8" t="str">
        <f t="shared" si="456"/>
        <v>Jul</v>
      </c>
      <c r="X3249" s="8" t="str">
        <f t="shared" si="457"/>
        <v>2015</v>
      </c>
      <c r="Y3249" s="7">
        <f t="shared" si="458"/>
        <v>30</v>
      </c>
    </row>
    <row r="3250" spans="1:25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6">
        <f t="shared" si="450"/>
        <v>100.79166666666666</v>
      </c>
      <c r="P3250" s="10">
        <f t="shared" si="451"/>
        <v>60.475000000000001</v>
      </c>
      <c r="Q3250" t="s">
        <v>8318</v>
      </c>
      <c r="R3250" t="s">
        <v>8319</v>
      </c>
      <c r="S3250" s="8">
        <f t="shared" si="452"/>
        <v>42068.888391203705</v>
      </c>
      <c r="T3250" s="8" t="str">
        <f t="shared" si="453"/>
        <v>Mar</v>
      </c>
      <c r="U3250" s="8" t="str">
        <f t="shared" si="454"/>
        <v>2015</v>
      </c>
      <c r="V3250" s="8">
        <f t="shared" si="455"/>
        <v>42098.846724537041</v>
      </c>
      <c r="W3250" s="8" t="str">
        <f t="shared" si="456"/>
        <v>Apr</v>
      </c>
      <c r="X3250" s="8" t="str">
        <f t="shared" si="457"/>
        <v>2015</v>
      </c>
      <c r="Y3250" s="7">
        <f t="shared" si="458"/>
        <v>29</v>
      </c>
    </row>
    <row r="3251" spans="1:25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6">
        <f t="shared" si="450"/>
        <v>104.92727272727274</v>
      </c>
      <c r="P3251" s="10">
        <f t="shared" si="451"/>
        <v>65.579545454545453</v>
      </c>
      <c r="Q3251" t="s">
        <v>8318</v>
      </c>
      <c r="R3251" t="s">
        <v>8319</v>
      </c>
      <c r="S3251" s="8">
        <f t="shared" si="452"/>
        <v>42145.746689814812</v>
      </c>
      <c r="T3251" s="8" t="str">
        <f t="shared" si="453"/>
        <v>May</v>
      </c>
      <c r="U3251" s="8" t="str">
        <f t="shared" si="454"/>
        <v>2015</v>
      </c>
      <c r="V3251" s="8">
        <f t="shared" si="455"/>
        <v>42175.746689814812</v>
      </c>
      <c r="W3251" s="8" t="str">
        <f t="shared" si="456"/>
        <v>Jun</v>
      </c>
      <c r="X3251" s="8" t="str">
        <f t="shared" si="457"/>
        <v>2015</v>
      </c>
      <c r="Y3251" s="7">
        <f t="shared" si="458"/>
        <v>30</v>
      </c>
    </row>
    <row r="3252" spans="1:25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6">
        <f t="shared" si="450"/>
        <v>101.55199999999999</v>
      </c>
      <c r="P3252" s="10">
        <f t="shared" si="451"/>
        <v>119.1924882629108</v>
      </c>
      <c r="Q3252" t="s">
        <v>8318</v>
      </c>
      <c r="R3252" t="s">
        <v>8319</v>
      </c>
      <c r="S3252" s="8">
        <f t="shared" si="452"/>
        <v>41918.742175925923</v>
      </c>
      <c r="T3252" s="8" t="str">
        <f t="shared" si="453"/>
        <v>Oct</v>
      </c>
      <c r="U3252" s="8" t="str">
        <f t="shared" si="454"/>
        <v>2014</v>
      </c>
      <c r="V3252" s="8">
        <f t="shared" si="455"/>
        <v>41948.783842592595</v>
      </c>
      <c r="W3252" s="8" t="str">
        <f t="shared" si="456"/>
        <v>Nov</v>
      </c>
      <c r="X3252" s="8" t="str">
        <f t="shared" si="457"/>
        <v>2014</v>
      </c>
      <c r="Y3252" s="7">
        <f t="shared" si="458"/>
        <v>30</v>
      </c>
    </row>
    <row r="3253" spans="1:25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6">
        <f t="shared" si="450"/>
        <v>110.73333333333333</v>
      </c>
      <c r="P3253" s="10">
        <f t="shared" si="451"/>
        <v>83.05</v>
      </c>
      <c r="Q3253" t="s">
        <v>8318</v>
      </c>
      <c r="R3253" t="s">
        <v>8319</v>
      </c>
      <c r="S3253" s="8">
        <f t="shared" si="452"/>
        <v>42146.731087962966</v>
      </c>
      <c r="T3253" s="8" t="str">
        <f t="shared" si="453"/>
        <v>May</v>
      </c>
      <c r="U3253" s="8" t="str">
        <f t="shared" si="454"/>
        <v>2015</v>
      </c>
      <c r="V3253" s="8">
        <f t="shared" si="455"/>
        <v>42176.731087962966</v>
      </c>
      <c r="W3253" s="8" t="str">
        <f t="shared" si="456"/>
        <v>Jun</v>
      </c>
      <c r="X3253" s="8" t="str">
        <f t="shared" si="457"/>
        <v>2015</v>
      </c>
      <c r="Y3253" s="7">
        <f t="shared" si="458"/>
        <v>30</v>
      </c>
    </row>
    <row r="3254" spans="1:25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6">
        <f t="shared" si="450"/>
        <v>127.82222222222221</v>
      </c>
      <c r="P3254" s="10">
        <f t="shared" si="451"/>
        <v>57.52</v>
      </c>
      <c r="Q3254" t="s">
        <v>8318</v>
      </c>
      <c r="R3254" t="s">
        <v>8319</v>
      </c>
      <c r="S3254" s="8">
        <f t="shared" si="452"/>
        <v>42590.472685185188</v>
      </c>
      <c r="T3254" s="8" t="str">
        <f t="shared" si="453"/>
        <v>Aug</v>
      </c>
      <c r="U3254" s="8" t="str">
        <f t="shared" si="454"/>
        <v>2016</v>
      </c>
      <c r="V3254" s="8">
        <f t="shared" si="455"/>
        <v>42620.472685185188</v>
      </c>
      <c r="W3254" s="8" t="str">
        <f t="shared" si="456"/>
        <v>Sep</v>
      </c>
      <c r="X3254" s="8" t="str">
        <f t="shared" si="457"/>
        <v>2016</v>
      </c>
      <c r="Y3254" s="7">
        <f t="shared" si="458"/>
        <v>30</v>
      </c>
    </row>
    <row r="3255" spans="1:25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6">
        <f t="shared" si="450"/>
        <v>101.82500000000002</v>
      </c>
      <c r="P3255" s="10">
        <f t="shared" si="451"/>
        <v>177.08695652173913</v>
      </c>
      <c r="Q3255" t="s">
        <v>8318</v>
      </c>
      <c r="R3255" t="s">
        <v>8319</v>
      </c>
      <c r="S3255" s="8">
        <f t="shared" si="452"/>
        <v>42602.576712962968</v>
      </c>
      <c r="T3255" s="8" t="str">
        <f t="shared" si="453"/>
        <v>Aug</v>
      </c>
      <c r="U3255" s="8" t="str">
        <f t="shared" si="454"/>
        <v>2016</v>
      </c>
      <c r="V3255" s="8">
        <f t="shared" si="455"/>
        <v>42621.15625</v>
      </c>
      <c r="W3255" s="8" t="str">
        <f t="shared" si="456"/>
        <v>Sep</v>
      </c>
      <c r="X3255" s="8" t="str">
        <f t="shared" si="457"/>
        <v>2016</v>
      </c>
      <c r="Y3255" s="7">
        <f t="shared" si="458"/>
        <v>18</v>
      </c>
    </row>
    <row r="3256" spans="1:25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6">
        <f t="shared" si="450"/>
        <v>101.25769230769231</v>
      </c>
      <c r="P3256" s="10">
        <f t="shared" si="451"/>
        <v>70.771505376344081</v>
      </c>
      <c r="Q3256" t="s">
        <v>8318</v>
      </c>
      <c r="R3256" t="s">
        <v>8319</v>
      </c>
      <c r="S3256" s="8">
        <f t="shared" si="452"/>
        <v>42059.085752314815</v>
      </c>
      <c r="T3256" s="8" t="str">
        <f t="shared" si="453"/>
        <v>Feb</v>
      </c>
      <c r="U3256" s="8" t="str">
        <f t="shared" si="454"/>
        <v>2015</v>
      </c>
      <c r="V3256" s="8">
        <f t="shared" si="455"/>
        <v>42089.044085648144</v>
      </c>
      <c r="W3256" s="8" t="str">
        <f t="shared" si="456"/>
        <v>Mar</v>
      </c>
      <c r="X3256" s="8" t="str">
        <f t="shared" si="457"/>
        <v>2015</v>
      </c>
      <c r="Y3256" s="7">
        <f t="shared" si="458"/>
        <v>29</v>
      </c>
    </row>
    <row r="3257" spans="1:25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6">
        <f t="shared" si="450"/>
        <v>175</v>
      </c>
      <c r="P3257" s="10">
        <f t="shared" si="451"/>
        <v>29.166666666666668</v>
      </c>
      <c r="Q3257" t="s">
        <v>8318</v>
      </c>
      <c r="R3257" t="s">
        <v>8319</v>
      </c>
      <c r="S3257" s="8">
        <f t="shared" si="452"/>
        <v>41889.768229166664</v>
      </c>
      <c r="T3257" s="8" t="str">
        <f t="shared" si="453"/>
        <v>Sep</v>
      </c>
      <c r="U3257" s="8" t="str">
        <f t="shared" si="454"/>
        <v>2014</v>
      </c>
      <c r="V3257" s="8">
        <f t="shared" si="455"/>
        <v>41919.768229166664</v>
      </c>
      <c r="W3257" s="8" t="str">
        <f t="shared" si="456"/>
        <v>Oct</v>
      </c>
      <c r="X3257" s="8" t="str">
        <f t="shared" si="457"/>
        <v>2014</v>
      </c>
      <c r="Y3257" s="7">
        <f t="shared" si="458"/>
        <v>30</v>
      </c>
    </row>
    <row r="3258" spans="1:25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6">
        <f t="shared" si="450"/>
        <v>128.06</v>
      </c>
      <c r="P3258" s="10">
        <f t="shared" si="451"/>
        <v>72.76136363636364</v>
      </c>
      <c r="Q3258" t="s">
        <v>8318</v>
      </c>
      <c r="R3258" t="s">
        <v>8319</v>
      </c>
      <c r="S3258" s="8">
        <f t="shared" si="452"/>
        <v>42144.573807870373</v>
      </c>
      <c r="T3258" s="8" t="str">
        <f t="shared" si="453"/>
        <v>May</v>
      </c>
      <c r="U3258" s="8" t="str">
        <f t="shared" si="454"/>
        <v>2015</v>
      </c>
      <c r="V3258" s="8">
        <f t="shared" si="455"/>
        <v>42166.165972222225</v>
      </c>
      <c r="W3258" s="8" t="str">
        <f t="shared" si="456"/>
        <v>Jun</v>
      </c>
      <c r="X3258" s="8" t="str">
        <f t="shared" si="457"/>
        <v>2015</v>
      </c>
      <c r="Y3258" s="7">
        <f t="shared" si="458"/>
        <v>21</v>
      </c>
    </row>
    <row r="3259" spans="1:25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6">
        <f t="shared" si="450"/>
        <v>106.29949999999999</v>
      </c>
      <c r="P3259" s="10">
        <f t="shared" si="451"/>
        <v>51.853414634146333</v>
      </c>
      <c r="Q3259" t="s">
        <v>8318</v>
      </c>
      <c r="R3259" t="s">
        <v>8319</v>
      </c>
      <c r="S3259" s="8">
        <f t="shared" si="452"/>
        <v>42758.559629629628</v>
      </c>
      <c r="T3259" s="8" t="str">
        <f t="shared" si="453"/>
        <v>Jan</v>
      </c>
      <c r="U3259" s="8" t="str">
        <f t="shared" si="454"/>
        <v>2017</v>
      </c>
      <c r="V3259" s="8">
        <f t="shared" si="455"/>
        <v>42788.559629629628</v>
      </c>
      <c r="W3259" s="8" t="str">
        <f t="shared" si="456"/>
        <v>Feb</v>
      </c>
      <c r="X3259" s="8" t="str">
        <f t="shared" si="457"/>
        <v>2017</v>
      </c>
      <c r="Y3259" s="7">
        <f t="shared" si="458"/>
        <v>30</v>
      </c>
    </row>
    <row r="3260" spans="1:25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6">
        <f t="shared" si="450"/>
        <v>105.21428571428571</v>
      </c>
      <c r="P3260" s="10">
        <f t="shared" si="451"/>
        <v>98.2</v>
      </c>
      <c r="Q3260" t="s">
        <v>8318</v>
      </c>
      <c r="R3260" t="s">
        <v>8319</v>
      </c>
      <c r="S3260" s="8">
        <f t="shared" si="452"/>
        <v>41982.887280092589</v>
      </c>
      <c r="T3260" s="8" t="str">
        <f t="shared" si="453"/>
        <v>Dec</v>
      </c>
      <c r="U3260" s="8" t="str">
        <f t="shared" si="454"/>
        <v>2014</v>
      </c>
      <c r="V3260" s="8">
        <f t="shared" si="455"/>
        <v>42012.887280092589</v>
      </c>
      <c r="W3260" s="8" t="str">
        <f t="shared" si="456"/>
        <v>Jan</v>
      </c>
      <c r="X3260" s="8" t="str">
        <f t="shared" si="457"/>
        <v>2015</v>
      </c>
      <c r="Y3260" s="7">
        <f t="shared" si="458"/>
        <v>30</v>
      </c>
    </row>
    <row r="3261" spans="1:25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6">
        <f t="shared" si="450"/>
        <v>106.16782608695652</v>
      </c>
      <c r="P3261" s="10">
        <f t="shared" si="451"/>
        <v>251.7381443298969</v>
      </c>
      <c r="Q3261" t="s">
        <v>8318</v>
      </c>
      <c r="R3261" t="s">
        <v>8319</v>
      </c>
      <c r="S3261" s="8">
        <f t="shared" si="452"/>
        <v>42614.760937500003</v>
      </c>
      <c r="T3261" s="8" t="str">
        <f t="shared" si="453"/>
        <v>Sep</v>
      </c>
      <c r="U3261" s="8" t="str">
        <f t="shared" si="454"/>
        <v>2016</v>
      </c>
      <c r="V3261" s="8">
        <f t="shared" si="455"/>
        <v>42644.165972222225</v>
      </c>
      <c r="W3261" s="8" t="str">
        <f t="shared" si="456"/>
        <v>Oct</v>
      </c>
      <c r="X3261" s="8" t="str">
        <f t="shared" si="457"/>
        <v>2016</v>
      </c>
      <c r="Y3261" s="7">
        <f t="shared" si="458"/>
        <v>29</v>
      </c>
    </row>
    <row r="3262" spans="1:25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6">
        <f t="shared" si="450"/>
        <v>109.24000000000001</v>
      </c>
      <c r="P3262" s="10">
        <f t="shared" si="451"/>
        <v>74.821917808219183</v>
      </c>
      <c r="Q3262" t="s">
        <v>8318</v>
      </c>
      <c r="R3262" t="s">
        <v>8319</v>
      </c>
      <c r="S3262" s="8">
        <f t="shared" si="452"/>
        <v>42303.672662037032</v>
      </c>
      <c r="T3262" s="8" t="str">
        <f t="shared" si="453"/>
        <v>Oct</v>
      </c>
      <c r="U3262" s="8" t="str">
        <f t="shared" si="454"/>
        <v>2015</v>
      </c>
      <c r="V3262" s="8">
        <f t="shared" si="455"/>
        <v>42338.714328703703</v>
      </c>
      <c r="W3262" s="8" t="str">
        <f t="shared" si="456"/>
        <v>Nov</v>
      </c>
      <c r="X3262" s="8" t="str">
        <f t="shared" si="457"/>
        <v>2015</v>
      </c>
      <c r="Y3262" s="7">
        <f t="shared" si="458"/>
        <v>4</v>
      </c>
    </row>
    <row r="3263" spans="1:25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6">
        <f t="shared" si="450"/>
        <v>100.45454545454547</v>
      </c>
      <c r="P3263" s="10">
        <f t="shared" si="451"/>
        <v>67.65306122448979</v>
      </c>
      <c r="Q3263" t="s">
        <v>8318</v>
      </c>
      <c r="R3263" t="s">
        <v>8319</v>
      </c>
      <c r="S3263" s="8">
        <f t="shared" si="452"/>
        <v>42171.725416666668</v>
      </c>
      <c r="T3263" s="8" t="str">
        <f t="shared" si="453"/>
        <v>Jun</v>
      </c>
      <c r="U3263" s="8" t="str">
        <f t="shared" si="454"/>
        <v>2015</v>
      </c>
      <c r="V3263" s="8">
        <f t="shared" si="455"/>
        <v>42201.725416666668</v>
      </c>
      <c r="W3263" s="8" t="str">
        <f t="shared" si="456"/>
        <v>Jul</v>
      </c>
      <c r="X3263" s="8" t="str">
        <f t="shared" si="457"/>
        <v>2015</v>
      </c>
      <c r="Y3263" s="7">
        <f t="shared" si="458"/>
        <v>30</v>
      </c>
    </row>
    <row r="3264" spans="1:25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6">
        <f t="shared" si="450"/>
        <v>103.04098360655738</v>
      </c>
      <c r="P3264" s="10">
        <f t="shared" si="451"/>
        <v>93.81343283582089</v>
      </c>
      <c r="Q3264" t="s">
        <v>8318</v>
      </c>
      <c r="R3264" t="s">
        <v>8319</v>
      </c>
      <c r="S3264" s="8">
        <f t="shared" si="452"/>
        <v>41964.315532407403</v>
      </c>
      <c r="T3264" s="8" t="str">
        <f t="shared" si="453"/>
        <v>Nov</v>
      </c>
      <c r="U3264" s="8" t="str">
        <f t="shared" si="454"/>
        <v>2014</v>
      </c>
      <c r="V3264" s="8">
        <f t="shared" si="455"/>
        <v>41995.166666666672</v>
      </c>
      <c r="W3264" s="8" t="str">
        <f t="shared" si="456"/>
        <v>Dec</v>
      </c>
      <c r="X3264" s="8" t="str">
        <f t="shared" si="457"/>
        <v>2014</v>
      </c>
      <c r="Y3264" s="7">
        <f t="shared" si="458"/>
        <v>30</v>
      </c>
    </row>
    <row r="3265" spans="1:25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6">
        <f t="shared" si="450"/>
        <v>112.1664</v>
      </c>
      <c r="P3265" s="10">
        <f t="shared" si="451"/>
        <v>41.237647058823526</v>
      </c>
      <c r="Q3265" t="s">
        <v>8318</v>
      </c>
      <c r="R3265" t="s">
        <v>8319</v>
      </c>
      <c r="S3265" s="8">
        <f t="shared" si="452"/>
        <v>42284.516064814816</v>
      </c>
      <c r="T3265" s="8" t="str">
        <f t="shared" si="453"/>
        <v>Oct</v>
      </c>
      <c r="U3265" s="8" t="str">
        <f t="shared" si="454"/>
        <v>2015</v>
      </c>
      <c r="V3265" s="8">
        <f t="shared" si="455"/>
        <v>42307.875</v>
      </c>
      <c r="W3265" s="8" t="str">
        <f t="shared" si="456"/>
        <v>Oct</v>
      </c>
      <c r="X3265" s="8" t="str">
        <f t="shared" si="457"/>
        <v>2015</v>
      </c>
      <c r="Y3265" s="7">
        <f t="shared" si="458"/>
        <v>23</v>
      </c>
    </row>
    <row r="3266" spans="1:25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6">
        <f t="shared" si="450"/>
        <v>103</v>
      </c>
      <c r="P3266" s="10">
        <f t="shared" si="451"/>
        <v>52.551020408163268</v>
      </c>
      <c r="Q3266" t="s">
        <v>8318</v>
      </c>
      <c r="R3266" t="s">
        <v>8319</v>
      </c>
      <c r="S3266" s="8">
        <f t="shared" si="452"/>
        <v>42016.800208333334</v>
      </c>
      <c r="T3266" s="8" t="str">
        <f t="shared" si="453"/>
        <v>Jan</v>
      </c>
      <c r="U3266" s="8" t="str">
        <f t="shared" si="454"/>
        <v>2015</v>
      </c>
      <c r="V3266" s="8">
        <f t="shared" si="455"/>
        <v>42032.916666666672</v>
      </c>
      <c r="W3266" s="8" t="str">
        <f t="shared" si="456"/>
        <v>Jan</v>
      </c>
      <c r="X3266" s="8" t="str">
        <f t="shared" si="457"/>
        <v>2015</v>
      </c>
      <c r="Y3266" s="7">
        <f t="shared" si="458"/>
        <v>16</v>
      </c>
    </row>
    <row r="3267" spans="1:25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6">
        <f t="shared" ref="O3267:O3330" si="459">E3267/D3267*100</f>
        <v>164</v>
      </c>
      <c r="P3267" s="10">
        <f t="shared" ref="P3267:P3330" si="460">IFERROR(E3267/L3267,0)</f>
        <v>70.285714285714292</v>
      </c>
      <c r="Q3267" t="s">
        <v>8318</v>
      </c>
      <c r="R3267" t="s">
        <v>8319</v>
      </c>
      <c r="S3267" s="8">
        <f t="shared" ref="S3267:S3330" si="461">(((J3267/60)/60)/24)+DATE(1970,1,1)</f>
        <v>42311.711979166663</v>
      </c>
      <c r="T3267" s="8" t="str">
        <f t="shared" ref="T3267:T3330" si="462">TEXT(S3267,"MMM")</f>
        <v>Nov</v>
      </c>
      <c r="U3267" s="8" t="str">
        <f t="shared" ref="U3267:U3330" si="463">TEXT(S3267,"YYYY")</f>
        <v>2015</v>
      </c>
      <c r="V3267" s="8">
        <f t="shared" ref="V3267:V3330" si="464">(((I3267/60)/60)/24)+DATE(1970,1,1)</f>
        <v>42341.708333333328</v>
      </c>
      <c r="W3267" s="8" t="str">
        <f t="shared" ref="W3267:W3330" si="465">TEXT(V3267,"MMM")</f>
        <v>Dec</v>
      </c>
      <c r="X3267" s="8" t="str">
        <f t="shared" ref="X3267:X3330" si="466">TEXT(V3267,"YYYY")</f>
        <v>2015</v>
      </c>
      <c r="Y3267" s="7">
        <f t="shared" ref="Y3267:Y3330" si="467">DAY(V3267-S3267)</f>
        <v>29</v>
      </c>
    </row>
    <row r="3268" spans="1:25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6">
        <f t="shared" si="459"/>
        <v>131.28333333333333</v>
      </c>
      <c r="P3268" s="10">
        <f t="shared" si="460"/>
        <v>48.325153374233132</v>
      </c>
      <c r="Q3268" t="s">
        <v>8318</v>
      </c>
      <c r="R3268" t="s">
        <v>8319</v>
      </c>
      <c r="S3268" s="8">
        <f t="shared" si="461"/>
        <v>42136.536134259266</v>
      </c>
      <c r="T3268" s="8" t="str">
        <f t="shared" si="462"/>
        <v>May</v>
      </c>
      <c r="U3268" s="8" t="str">
        <f t="shared" si="463"/>
        <v>2015</v>
      </c>
      <c r="V3268" s="8">
        <f t="shared" si="464"/>
        <v>42167.875</v>
      </c>
      <c r="W3268" s="8" t="str">
        <f t="shared" si="465"/>
        <v>Jun</v>
      </c>
      <c r="X3268" s="8" t="str">
        <f t="shared" si="466"/>
        <v>2015</v>
      </c>
      <c r="Y3268" s="7">
        <f t="shared" si="467"/>
        <v>31</v>
      </c>
    </row>
    <row r="3269" spans="1:25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6">
        <f t="shared" si="459"/>
        <v>102.1</v>
      </c>
      <c r="P3269" s="10">
        <f t="shared" si="460"/>
        <v>53.177083333333336</v>
      </c>
      <c r="Q3269" t="s">
        <v>8318</v>
      </c>
      <c r="R3269" t="s">
        <v>8319</v>
      </c>
      <c r="S3269" s="8">
        <f t="shared" si="461"/>
        <v>42172.757638888885</v>
      </c>
      <c r="T3269" s="8" t="str">
        <f t="shared" si="462"/>
        <v>Jun</v>
      </c>
      <c r="U3269" s="8" t="str">
        <f t="shared" si="463"/>
        <v>2015</v>
      </c>
      <c r="V3269" s="8">
        <f t="shared" si="464"/>
        <v>42202.757638888885</v>
      </c>
      <c r="W3269" s="8" t="str">
        <f t="shared" si="465"/>
        <v>Jul</v>
      </c>
      <c r="X3269" s="8" t="str">
        <f t="shared" si="466"/>
        <v>2015</v>
      </c>
      <c r="Y3269" s="7">
        <f t="shared" si="467"/>
        <v>30</v>
      </c>
    </row>
    <row r="3270" spans="1:25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6">
        <f t="shared" si="459"/>
        <v>128</v>
      </c>
      <c r="P3270" s="10">
        <f t="shared" si="460"/>
        <v>60.952380952380949</v>
      </c>
      <c r="Q3270" t="s">
        <v>8318</v>
      </c>
      <c r="R3270" t="s">
        <v>8319</v>
      </c>
      <c r="S3270" s="8">
        <f t="shared" si="461"/>
        <v>42590.90425925926</v>
      </c>
      <c r="T3270" s="8" t="str">
        <f t="shared" si="462"/>
        <v>Aug</v>
      </c>
      <c r="U3270" s="8" t="str">
        <f t="shared" si="463"/>
        <v>2016</v>
      </c>
      <c r="V3270" s="8">
        <f t="shared" si="464"/>
        <v>42606.90425925926</v>
      </c>
      <c r="W3270" s="8" t="str">
        <f t="shared" si="465"/>
        <v>Aug</v>
      </c>
      <c r="X3270" s="8" t="str">
        <f t="shared" si="466"/>
        <v>2016</v>
      </c>
      <c r="Y3270" s="7">
        <f t="shared" si="467"/>
        <v>16</v>
      </c>
    </row>
    <row r="3271" spans="1:25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6">
        <f t="shared" si="459"/>
        <v>101.49999999999999</v>
      </c>
      <c r="P3271" s="10">
        <f t="shared" si="460"/>
        <v>116</v>
      </c>
      <c r="Q3271" t="s">
        <v>8318</v>
      </c>
      <c r="R3271" t="s">
        <v>8319</v>
      </c>
      <c r="S3271" s="8">
        <f t="shared" si="461"/>
        <v>42137.395798611105</v>
      </c>
      <c r="T3271" s="8" t="str">
        <f t="shared" si="462"/>
        <v>May</v>
      </c>
      <c r="U3271" s="8" t="str">
        <f t="shared" si="463"/>
        <v>2015</v>
      </c>
      <c r="V3271" s="8">
        <f t="shared" si="464"/>
        <v>42171.458333333328</v>
      </c>
      <c r="W3271" s="8" t="str">
        <f t="shared" si="465"/>
        <v>Jun</v>
      </c>
      <c r="X3271" s="8" t="str">
        <f t="shared" si="466"/>
        <v>2015</v>
      </c>
      <c r="Y3271" s="7">
        <f t="shared" si="467"/>
        <v>3</v>
      </c>
    </row>
    <row r="3272" spans="1:25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6">
        <f t="shared" si="459"/>
        <v>101.66666666666666</v>
      </c>
      <c r="P3272" s="10">
        <f t="shared" si="460"/>
        <v>61</v>
      </c>
      <c r="Q3272" t="s">
        <v>8318</v>
      </c>
      <c r="R3272" t="s">
        <v>8319</v>
      </c>
      <c r="S3272" s="8">
        <f t="shared" si="461"/>
        <v>42167.533159722225</v>
      </c>
      <c r="T3272" s="8" t="str">
        <f t="shared" si="462"/>
        <v>Jun</v>
      </c>
      <c r="U3272" s="8" t="str">
        <f t="shared" si="463"/>
        <v>2015</v>
      </c>
      <c r="V3272" s="8">
        <f t="shared" si="464"/>
        <v>42197.533159722225</v>
      </c>
      <c r="W3272" s="8" t="str">
        <f t="shared" si="465"/>
        <v>Jul</v>
      </c>
      <c r="X3272" s="8" t="str">
        <f t="shared" si="466"/>
        <v>2015</v>
      </c>
      <c r="Y3272" s="7">
        <f t="shared" si="467"/>
        <v>30</v>
      </c>
    </row>
    <row r="3273" spans="1:25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6">
        <f t="shared" si="459"/>
        <v>130</v>
      </c>
      <c r="P3273" s="10">
        <f t="shared" si="460"/>
        <v>38.235294117647058</v>
      </c>
      <c r="Q3273" t="s">
        <v>8318</v>
      </c>
      <c r="R3273" t="s">
        <v>8319</v>
      </c>
      <c r="S3273" s="8">
        <f t="shared" si="461"/>
        <v>41915.437210648146</v>
      </c>
      <c r="T3273" s="8" t="str">
        <f t="shared" si="462"/>
        <v>Oct</v>
      </c>
      <c r="U3273" s="8" t="str">
        <f t="shared" si="463"/>
        <v>2014</v>
      </c>
      <c r="V3273" s="8">
        <f t="shared" si="464"/>
        <v>41945.478877314818</v>
      </c>
      <c r="W3273" s="8" t="str">
        <f t="shared" si="465"/>
        <v>Nov</v>
      </c>
      <c r="X3273" s="8" t="str">
        <f t="shared" si="466"/>
        <v>2014</v>
      </c>
      <c r="Y3273" s="7">
        <f t="shared" si="467"/>
        <v>30</v>
      </c>
    </row>
    <row r="3274" spans="1:25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6">
        <f t="shared" si="459"/>
        <v>154.43</v>
      </c>
      <c r="P3274" s="10">
        <f t="shared" si="460"/>
        <v>106.50344827586207</v>
      </c>
      <c r="Q3274" t="s">
        <v>8318</v>
      </c>
      <c r="R3274" t="s">
        <v>8319</v>
      </c>
      <c r="S3274" s="8">
        <f t="shared" si="461"/>
        <v>42284.500104166669</v>
      </c>
      <c r="T3274" s="8" t="str">
        <f t="shared" si="462"/>
        <v>Oct</v>
      </c>
      <c r="U3274" s="8" t="str">
        <f t="shared" si="463"/>
        <v>2015</v>
      </c>
      <c r="V3274" s="8">
        <f t="shared" si="464"/>
        <v>42314.541770833333</v>
      </c>
      <c r="W3274" s="8" t="str">
        <f t="shared" si="465"/>
        <v>Nov</v>
      </c>
      <c r="X3274" s="8" t="str">
        <f t="shared" si="466"/>
        <v>2015</v>
      </c>
      <c r="Y3274" s="7">
        <f t="shared" si="467"/>
        <v>30</v>
      </c>
    </row>
    <row r="3275" spans="1:25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6">
        <f t="shared" si="459"/>
        <v>107.4</v>
      </c>
      <c r="P3275" s="10">
        <f t="shared" si="460"/>
        <v>204.57142857142858</v>
      </c>
      <c r="Q3275" t="s">
        <v>8318</v>
      </c>
      <c r="R3275" t="s">
        <v>8319</v>
      </c>
      <c r="S3275" s="8">
        <f t="shared" si="461"/>
        <v>42611.801412037035</v>
      </c>
      <c r="T3275" s="8" t="str">
        <f t="shared" si="462"/>
        <v>Aug</v>
      </c>
      <c r="U3275" s="8" t="str">
        <f t="shared" si="463"/>
        <v>2016</v>
      </c>
      <c r="V3275" s="8">
        <f t="shared" si="464"/>
        <v>42627.791666666672</v>
      </c>
      <c r="W3275" s="8" t="str">
        <f t="shared" si="465"/>
        <v>Sep</v>
      </c>
      <c r="X3275" s="8" t="str">
        <f t="shared" si="466"/>
        <v>2016</v>
      </c>
      <c r="Y3275" s="7">
        <f t="shared" si="467"/>
        <v>15</v>
      </c>
    </row>
    <row r="3276" spans="1:25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6">
        <f t="shared" si="459"/>
        <v>101.32258064516128</v>
      </c>
      <c r="P3276" s="10">
        <f t="shared" si="460"/>
        <v>54.912587412587413</v>
      </c>
      <c r="Q3276" t="s">
        <v>8318</v>
      </c>
      <c r="R3276" t="s">
        <v>8319</v>
      </c>
      <c r="S3276" s="8">
        <f t="shared" si="461"/>
        <v>42400.704537037032</v>
      </c>
      <c r="T3276" s="8" t="str">
        <f t="shared" si="462"/>
        <v>Jan</v>
      </c>
      <c r="U3276" s="8" t="str">
        <f t="shared" si="463"/>
        <v>2016</v>
      </c>
      <c r="V3276" s="8">
        <f t="shared" si="464"/>
        <v>42444.875</v>
      </c>
      <c r="W3276" s="8" t="str">
        <f t="shared" si="465"/>
        <v>Mar</v>
      </c>
      <c r="X3276" s="8" t="str">
        <f t="shared" si="466"/>
        <v>2016</v>
      </c>
      <c r="Y3276" s="7">
        <f t="shared" si="467"/>
        <v>13</v>
      </c>
    </row>
    <row r="3277" spans="1:25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6">
        <f t="shared" si="459"/>
        <v>100.27777777777777</v>
      </c>
      <c r="P3277" s="10">
        <f t="shared" si="460"/>
        <v>150.41666666666666</v>
      </c>
      <c r="Q3277" t="s">
        <v>8318</v>
      </c>
      <c r="R3277" t="s">
        <v>8319</v>
      </c>
      <c r="S3277" s="8">
        <f t="shared" si="461"/>
        <v>42017.88045138889</v>
      </c>
      <c r="T3277" s="8" t="str">
        <f t="shared" si="462"/>
        <v>Jan</v>
      </c>
      <c r="U3277" s="8" t="str">
        <f t="shared" si="463"/>
        <v>2015</v>
      </c>
      <c r="V3277" s="8">
        <f t="shared" si="464"/>
        <v>42044.1875</v>
      </c>
      <c r="W3277" s="8" t="str">
        <f t="shared" si="465"/>
        <v>Feb</v>
      </c>
      <c r="X3277" s="8" t="str">
        <f t="shared" si="466"/>
        <v>2015</v>
      </c>
      <c r="Y3277" s="7">
        <f t="shared" si="467"/>
        <v>26</v>
      </c>
    </row>
    <row r="3278" spans="1:25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6">
        <f t="shared" si="459"/>
        <v>116.84444444444443</v>
      </c>
      <c r="P3278" s="10">
        <f t="shared" si="460"/>
        <v>52.58</v>
      </c>
      <c r="Q3278" t="s">
        <v>8318</v>
      </c>
      <c r="R3278" t="s">
        <v>8319</v>
      </c>
      <c r="S3278" s="8">
        <f t="shared" si="461"/>
        <v>42426.949988425928</v>
      </c>
      <c r="T3278" s="8" t="str">
        <f t="shared" si="462"/>
        <v>Feb</v>
      </c>
      <c r="U3278" s="8" t="str">
        <f t="shared" si="463"/>
        <v>2016</v>
      </c>
      <c r="V3278" s="8">
        <f t="shared" si="464"/>
        <v>42461.165972222225</v>
      </c>
      <c r="W3278" s="8" t="str">
        <f t="shared" si="465"/>
        <v>Apr</v>
      </c>
      <c r="X3278" s="8" t="str">
        <f t="shared" si="466"/>
        <v>2016</v>
      </c>
      <c r="Y3278" s="7">
        <f t="shared" si="467"/>
        <v>3</v>
      </c>
    </row>
    <row r="3279" spans="1:25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6">
        <f t="shared" si="459"/>
        <v>108.60000000000001</v>
      </c>
      <c r="P3279" s="10">
        <f t="shared" si="460"/>
        <v>54.3</v>
      </c>
      <c r="Q3279" t="s">
        <v>8318</v>
      </c>
      <c r="R3279" t="s">
        <v>8319</v>
      </c>
      <c r="S3279" s="8">
        <f t="shared" si="461"/>
        <v>41931.682939814818</v>
      </c>
      <c r="T3279" s="8" t="str">
        <f t="shared" si="462"/>
        <v>Oct</v>
      </c>
      <c r="U3279" s="8" t="str">
        <f t="shared" si="463"/>
        <v>2014</v>
      </c>
      <c r="V3279" s="8">
        <f t="shared" si="464"/>
        <v>41961.724606481483</v>
      </c>
      <c r="W3279" s="8" t="str">
        <f t="shared" si="465"/>
        <v>Nov</v>
      </c>
      <c r="X3279" s="8" t="str">
        <f t="shared" si="466"/>
        <v>2014</v>
      </c>
      <c r="Y3279" s="7">
        <f t="shared" si="467"/>
        <v>30</v>
      </c>
    </row>
    <row r="3280" spans="1:25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6">
        <f t="shared" si="459"/>
        <v>103.4</v>
      </c>
      <c r="P3280" s="10">
        <f t="shared" si="460"/>
        <v>76.029411764705884</v>
      </c>
      <c r="Q3280" t="s">
        <v>8318</v>
      </c>
      <c r="R3280" t="s">
        <v>8319</v>
      </c>
      <c r="S3280" s="8">
        <f t="shared" si="461"/>
        <v>42124.848414351851</v>
      </c>
      <c r="T3280" s="8" t="str">
        <f t="shared" si="462"/>
        <v>Apr</v>
      </c>
      <c r="U3280" s="8" t="str">
        <f t="shared" si="463"/>
        <v>2015</v>
      </c>
      <c r="V3280" s="8">
        <f t="shared" si="464"/>
        <v>42154.848414351851</v>
      </c>
      <c r="W3280" s="8" t="str">
        <f t="shared" si="465"/>
        <v>May</v>
      </c>
      <c r="X3280" s="8" t="str">
        <f t="shared" si="466"/>
        <v>2015</v>
      </c>
      <c r="Y3280" s="7">
        <f t="shared" si="467"/>
        <v>30</v>
      </c>
    </row>
    <row r="3281" spans="1:25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6">
        <f t="shared" si="459"/>
        <v>114.27586206896552</v>
      </c>
      <c r="P3281" s="10">
        <f t="shared" si="460"/>
        <v>105.2063492063492</v>
      </c>
      <c r="Q3281" t="s">
        <v>8318</v>
      </c>
      <c r="R3281" t="s">
        <v>8319</v>
      </c>
      <c r="S3281" s="8">
        <f t="shared" si="461"/>
        <v>42431.102534722217</v>
      </c>
      <c r="T3281" s="8" t="str">
        <f t="shared" si="462"/>
        <v>Mar</v>
      </c>
      <c r="U3281" s="8" t="str">
        <f t="shared" si="463"/>
        <v>2016</v>
      </c>
      <c r="V3281" s="8">
        <f t="shared" si="464"/>
        <v>42461.06086805556</v>
      </c>
      <c r="W3281" s="8" t="str">
        <f t="shared" si="465"/>
        <v>Apr</v>
      </c>
      <c r="X3281" s="8" t="str">
        <f t="shared" si="466"/>
        <v>2016</v>
      </c>
      <c r="Y3281" s="7">
        <f t="shared" si="467"/>
        <v>29</v>
      </c>
    </row>
    <row r="3282" spans="1:25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6">
        <f t="shared" si="459"/>
        <v>103</v>
      </c>
      <c r="P3282" s="10">
        <f t="shared" si="460"/>
        <v>68.666666666666671</v>
      </c>
      <c r="Q3282" t="s">
        <v>8318</v>
      </c>
      <c r="R3282" t="s">
        <v>8319</v>
      </c>
      <c r="S3282" s="8">
        <f t="shared" si="461"/>
        <v>42121.756921296299</v>
      </c>
      <c r="T3282" s="8" t="str">
        <f t="shared" si="462"/>
        <v>Apr</v>
      </c>
      <c r="U3282" s="8" t="str">
        <f t="shared" si="463"/>
        <v>2015</v>
      </c>
      <c r="V3282" s="8">
        <f t="shared" si="464"/>
        <v>42156.208333333328</v>
      </c>
      <c r="W3282" s="8" t="str">
        <f t="shared" si="465"/>
        <v>Jun</v>
      </c>
      <c r="X3282" s="8" t="str">
        <f t="shared" si="466"/>
        <v>2015</v>
      </c>
      <c r="Y3282" s="7">
        <f t="shared" si="467"/>
        <v>3</v>
      </c>
    </row>
    <row r="3283" spans="1:25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6">
        <f t="shared" si="459"/>
        <v>121.6</v>
      </c>
      <c r="P3283" s="10">
        <f t="shared" si="460"/>
        <v>129.36170212765958</v>
      </c>
      <c r="Q3283" t="s">
        <v>8318</v>
      </c>
      <c r="R3283" t="s">
        <v>8319</v>
      </c>
      <c r="S3283" s="8">
        <f t="shared" si="461"/>
        <v>42219.019733796296</v>
      </c>
      <c r="T3283" s="8" t="str">
        <f t="shared" si="462"/>
        <v>Aug</v>
      </c>
      <c r="U3283" s="8" t="str">
        <f t="shared" si="463"/>
        <v>2015</v>
      </c>
      <c r="V3283" s="8">
        <f t="shared" si="464"/>
        <v>42249.019733796296</v>
      </c>
      <c r="W3283" s="8" t="str">
        <f t="shared" si="465"/>
        <v>Sep</v>
      </c>
      <c r="X3283" s="8" t="str">
        <f t="shared" si="466"/>
        <v>2015</v>
      </c>
      <c r="Y3283" s="7">
        <f t="shared" si="467"/>
        <v>30</v>
      </c>
    </row>
    <row r="3284" spans="1:25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6">
        <f t="shared" si="459"/>
        <v>102.6467741935484</v>
      </c>
      <c r="P3284" s="10">
        <f t="shared" si="460"/>
        <v>134.26371308016877</v>
      </c>
      <c r="Q3284" t="s">
        <v>8318</v>
      </c>
      <c r="R3284" t="s">
        <v>8319</v>
      </c>
      <c r="S3284" s="8">
        <f t="shared" si="461"/>
        <v>42445.19430555556</v>
      </c>
      <c r="T3284" s="8" t="str">
        <f t="shared" si="462"/>
        <v>Mar</v>
      </c>
      <c r="U3284" s="8" t="str">
        <f t="shared" si="463"/>
        <v>2016</v>
      </c>
      <c r="V3284" s="8">
        <f t="shared" si="464"/>
        <v>42489.19430555556</v>
      </c>
      <c r="W3284" s="8" t="str">
        <f t="shared" si="465"/>
        <v>Apr</v>
      </c>
      <c r="X3284" s="8" t="str">
        <f t="shared" si="466"/>
        <v>2016</v>
      </c>
      <c r="Y3284" s="7">
        <f t="shared" si="467"/>
        <v>13</v>
      </c>
    </row>
    <row r="3285" spans="1:25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6">
        <f t="shared" si="459"/>
        <v>104.75000000000001</v>
      </c>
      <c r="P3285" s="10">
        <f t="shared" si="460"/>
        <v>17.829787234042552</v>
      </c>
      <c r="Q3285" t="s">
        <v>8318</v>
      </c>
      <c r="R3285" t="s">
        <v>8319</v>
      </c>
      <c r="S3285" s="8">
        <f t="shared" si="461"/>
        <v>42379.74418981481</v>
      </c>
      <c r="T3285" s="8" t="str">
        <f t="shared" si="462"/>
        <v>Jan</v>
      </c>
      <c r="U3285" s="8" t="str">
        <f t="shared" si="463"/>
        <v>2016</v>
      </c>
      <c r="V3285" s="8">
        <f t="shared" si="464"/>
        <v>42410.875</v>
      </c>
      <c r="W3285" s="8" t="str">
        <f t="shared" si="465"/>
        <v>Feb</v>
      </c>
      <c r="X3285" s="8" t="str">
        <f t="shared" si="466"/>
        <v>2016</v>
      </c>
      <c r="Y3285" s="7">
        <f t="shared" si="467"/>
        <v>31</v>
      </c>
    </row>
    <row r="3286" spans="1:25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6">
        <f t="shared" si="459"/>
        <v>101.6</v>
      </c>
      <c r="P3286" s="10">
        <f t="shared" si="460"/>
        <v>203.2</v>
      </c>
      <c r="Q3286" t="s">
        <v>8318</v>
      </c>
      <c r="R3286" t="s">
        <v>8319</v>
      </c>
      <c r="S3286" s="8">
        <f t="shared" si="461"/>
        <v>42380.884872685187</v>
      </c>
      <c r="T3286" s="8" t="str">
        <f t="shared" si="462"/>
        <v>Jan</v>
      </c>
      <c r="U3286" s="8" t="str">
        <f t="shared" si="463"/>
        <v>2016</v>
      </c>
      <c r="V3286" s="8">
        <f t="shared" si="464"/>
        <v>42398.249305555553</v>
      </c>
      <c r="W3286" s="8" t="str">
        <f t="shared" si="465"/>
        <v>Jan</v>
      </c>
      <c r="X3286" s="8" t="str">
        <f t="shared" si="466"/>
        <v>2016</v>
      </c>
      <c r="Y3286" s="7">
        <f t="shared" si="467"/>
        <v>17</v>
      </c>
    </row>
    <row r="3287" spans="1:25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6">
        <f t="shared" si="459"/>
        <v>112.10242048409683</v>
      </c>
      <c r="P3287" s="10">
        <f t="shared" si="460"/>
        <v>69.18518518518519</v>
      </c>
      <c r="Q3287" t="s">
        <v>8318</v>
      </c>
      <c r="R3287" t="s">
        <v>8319</v>
      </c>
      <c r="S3287" s="8">
        <f t="shared" si="461"/>
        <v>42762.942430555559</v>
      </c>
      <c r="T3287" s="8" t="str">
        <f t="shared" si="462"/>
        <v>Jan</v>
      </c>
      <c r="U3287" s="8" t="str">
        <f t="shared" si="463"/>
        <v>2017</v>
      </c>
      <c r="V3287" s="8">
        <f t="shared" si="464"/>
        <v>42794.208333333328</v>
      </c>
      <c r="W3287" s="8" t="str">
        <f t="shared" si="465"/>
        <v>Feb</v>
      </c>
      <c r="X3287" s="8" t="str">
        <f t="shared" si="466"/>
        <v>2017</v>
      </c>
      <c r="Y3287" s="7">
        <f t="shared" si="467"/>
        <v>31</v>
      </c>
    </row>
    <row r="3288" spans="1:25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6">
        <f t="shared" si="459"/>
        <v>101.76666666666667</v>
      </c>
      <c r="P3288" s="10">
        <f t="shared" si="460"/>
        <v>125.12295081967213</v>
      </c>
      <c r="Q3288" t="s">
        <v>8318</v>
      </c>
      <c r="R3288" t="s">
        <v>8319</v>
      </c>
      <c r="S3288" s="8">
        <f t="shared" si="461"/>
        <v>42567.840069444443</v>
      </c>
      <c r="T3288" s="8" t="str">
        <f t="shared" si="462"/>
        <v>Jul</v>
      </c>
      <c r="U3288" s="8" t="str">
        <f t="shared" si="463"/>
        <v>2016</v>
      </c>
      <c r="V3288" s="8">
        <f t="shared" si="464"/>
        <v>42597.840069444443</v>
      </c>
      <c r="W3288" s="8" t="str">
        <f t="shared" si="465"/>
        <v>Aug</v>
      </c>
      <c r="X3288" s="8" t="str">
        <f t="shared" si="466"/>
        <v>2016</v>
      </c>
      <c r="Y3288" s="7">
        <f t="shared" si="467"/>
        <v>30</v>
      </c>
    </row>
    <row r="3289" spans="1:25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6">
        <f t="shared" si="459"/>
        <v>100</v>
      </c>
      <c r="P3289" s="10">
        <f t="shared" si="460"/>
        <v>73.529411764705884</v>
      </c>
      <c r="Q3289" t="s">
        <v>8318</v>
      </c>
      <c r="R3289" t="s">
        <v>8319</v>
      </c>
      <c r="S3289" s="8">
        <f t="shared" si="461"/>
        <v>42311.750324074077</v>
      </c>
      <c r="T3289" s="8" t="str">
        <f t="shared" si="462"/>
        <v>Nov</v>
      </c>
      <c r="U3289" s="8" t="str">
        <f t="shared" si="463"/>
        <v>2015</v>
      </c>
      <c r="V3289" s="8">
        <f t="shared" si="464"/>
        <v>42336.750324074077</v>
      </c>
      <c r="W3289" s="8" t="str">
        <f t="shared" si="465"/>
        <v>Nov</v>
      </c>
      <c r="X3289" s="8" t="str">
        <f t="shared" si="466"/>
        <v>2015</v>
      </c>
      <c r="Y3289" s="7">
        <f t="shared" si="467"/>
        <v>25</v>
      </c>
    </row>
    <row r="3290" spans="1:25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6">
        <f t="shared" si="459"/>
        <v>100.26489999999998</v>
      </c>
      <c r="P3290" s="10">
        <f t="shared" si="460"/>
        <v>48.437149758454105</v>
      </c>
      <c r="Q3290" t="s">
        <v>8318</v>
      </c>
      <c r="R3290" t="s">
        <v>8319</v>
      </c>
      <c r="S3290" s="8">
        <f t="shared" si="461"/>
        <v>42505.774479166663</v>
      </c>
      <c r="T3290" s="8" t="str">
        <f t="shared" si="462"/>
        <v>May</v>
      </c>
      <c r="U3290" s="8" t="str">
        <f t="shared" si="463"/>
        <v>2016</v>
      </c>
      <c r="V3290" s="8">
        <f t="shared" si="464"/>
        <v>42541.958333333328</v>
      </c>
      <c r="W3290" s="8" t="str">
        <f t="shared" si="465"/>
        <v>Jun</v>
      </c>
      <c r="X3290" s="8" t="str">
        <f t="shared" si="466"/>
        <v>2016</v>
      </c>
      <c r="Y3290" s="7">
        <f t="shared" si="467"/>
        <v>5</v>
      </c>
    </row>
    <row r="3291" spans="1:25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6">
        <f t="shared" si="459"/>
        <v>133.04200000000003</v>
      </c>
      <c r="P3291" s="10">
        <f t="shared" si="460"/>
        <v>26.608400000000003</v>
      </c>
      <c r="Q3291" t="s">
        <v>8318</v>
      </c>
      <c r="R3291" t="s">
        <v>8319</v>
      </c>
      <c r="S3291" s="8">
        <f t="shared" si="461"/>
        <v>42758.368078703701</v>
      </c>
      <c r="T3291" s="8" t="str">
        <f t="shared" si="462"/>
        <v>Jan</v>
      </c>
      <c r="U3291" s="8" t="str">
        <f t="shared" si="463"/>
        <v>2017</v>
      </c>
      <c r="V3291" s="8">
        <f t="shared" si="464"/>
        <v>42786.368078703701</v>
      </c>
      <c r="W3291" s="8" t="str">
        <f t="shared" si="465"/>
        <v>Feb</v>
      </c>
      <c r="X3291" s="8" t="str">
        <f t="shared" si="466"/>
        <v>2017</v>
      </c>
      <c r="Y3291" s="7">
        <f t="shared" si="467"/>
        <v>28</v>
      </c>
    </row>
    <row r="3292" spans="1:25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6">
        <f t="shared" si="459"/>
        <v>121.2</v>
      </c>
      <c r="P3292" s="10">
        <f t="shared" si="460"/>
        <v>33.666666666666664</v>
      </c>
      <c r="Q3292" t="s">
        <v>8318</v>
      </c>
      <c r="R3292" t="s">
        <v>8319</v>
      </c>
      <c r="S3292" s="8">
        <f t="shared" si="461"/>
        <v>42775.51494212963</v>
      </c>
      <c r="T3292" s="8" t="str">
        <f t="shared" si="462"/>
        <v>Feb</v>
      </c>
      <c r="U3292" s="8" t="str">
        <f t="shared" si="463"/>
        <v>2017</v>
      </c>
      <c r="V3292" s="8">
        <f t="shared" si="464"/>
        <v>42805.51494212963</v>
      </c>
      <c r="W3292" s="8" t="str">
        <f t="shared" si="465"/>
        <v>Mar</v>
      </c>
      <c r="X3292" s="8" t="str">
        <f t="shared" si="466"/>
        <v>2017</v>
      </c>
      <c r="Y3292" s="7">
        <f t="shared" si="467"/>
        <v>30</v>
      </c>
    </row>
    <row r="3293" spans="1:25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6">
        <f t="shared" si="459"/>
        <v>113.99999999999999</v>
      </c>
      <c r="P3293" s="10">
        <f t="shared" si="460"/>
        <v>40.714285714285715</v>
      </c>
      <c r="Q3293" t="s">
        <v>8318</v>
      </c>
      <c r="R3293" t="s">
        <v>8319</v>
      </c>
      <c r="S3293" s="8">
        <f t="shared" si="461"/>
        <v>42232.702546296292</v>
      </c>
      <c r="T3293" s="8" t="str">
        <f t="shared" si="462"/>
        <v>Aug</v>
      </c>
      <c r="U3293" s="8" t="str">
        <f t="shared" si="463"/>
        <v>2015</v>
      </c>
      <c r="V3293" s="8">
        <f t="shared" si="464"/>
        <v>42264.165972222225</v>
      </c>
      <c r="W3293" s="8" t="str">
        <f t="shared" si="465"/>
        <v>Sep</v>
      </c>
      <c r="X3293" s="8" t="str">
        <f t="shared" si="466"/>
        <v>2015</v>
      </c>
      <c r="Y3293" s="7">
        <f t="shared" si="467"/>
        <v>31</v>
      </c>
    </row>
    <row r="3294" spans="1:25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6">
        <f t="shared" si="459"/>
        <v>286.13861386138615</v>
      </c>
      <c r="P3294" s="10">
        <f t="shared" si="460"/>
        <v>19.266666666666666</v>
      </c>
      <c r="Q3294" t="s">
        <v>8318</v>
      </c>
      <c r="R3294" t="s">
        <v>8319</v>
      </c>
      <c r="S3294" s="8">
        <f t="shared" si="461"/>
        <v>42282.770231481481</v>
      </c>
      <c r="T3294" s="8" t="str">
        <f t="shared" si="462"/>
        <v>Oct</v>
      </c>
      <c r="U3294" s="8" t="str">
        <f t="shared" si="463"/>
        <v>2015</v>
      </c>
      <c r="V3294" s="8">
        <f t="shared" si="464"/>
        <v>42342.811898148153</v>
      </c>
      <c r="W3294" s="8" t="str">
        <f t="shared" si="465"/>
        <v>Dec</v>
      </c>
      <c r="X3294" s="8" t="str">
        <f t="shared" si="466"/>
        <v>2015</v>
      </c>
      <c r="Y3294" s="7">
        <f t="shared" si="467"/>
        <v>29</v>
      </c>
    </row>
    <row r="3295" spans="1:25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6">
        <f t="shared" si="459"/>
        <v>170.44444444444446</v>
      </c>
      <c r="P3295" s="10">
        <f t="shared" si="460"/>
        <v>84.285714285714292</v>
      </c>
      <c r="Q3295" t="s">
        <v>8318</v>
      </c>
      <c r="R3295" t="s">
        <v>8319</v>
      </c>
      <c r="S3295" s="8">
        <f t="shared" si="461"/>
        <v>42768.425370370373</v>
      </c>
      <c r="T3295" s="8" t="str">
        <f t="shared" si="462"/>
        <v>Feb</v>
      </c>
      <c r="U3295" s="8" t="str">
        <f t="shared" si="463"/>
        <v>2017</v>
      </c>
      <c r="V3295" s="8">
        <f t="shared" si="464"/>
        <v>42798.425370370373</v>
      </c>
      <c r="W3295" s="8" t="str">
        <f t="shared" si="465"/>
        <v>Mar</v>
      </c>
      <c r="X3295" s="8" t="str">
        <f t="shared" si="466"/>
        <v>2017</v>
      </c>
      <c r="Y3295" s="7">
        <f t="shared" si="467"/>
        <v>30</v>
      </c>
    </row>
    <row r="3296" spans="1:25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6">
        <f t="shared" si="459"/>
        <v>118.33333333333333</v>
      </c>
      <c r="P3296" s="10">
        <f t="shared" si="460"/>
        <v>29.583333333333332</v>
      </c>
      <c r="Q3296" t="s">
        <v>8318</v>
      </c>
      <c r="R3296" t="s">
        <v>8319</v>
      </c>
      <c r="S3296" s="8">
        <f t="shared" si="461"/>
        <v>42141.541134259256</v>
      </c>
      <c r="T3296" s="8" t="str">
        <f t="shared" si="462"/>
        <v>May</v>
      </c>
      <c r="U3296" s="8" t="str">
        <f t="shared" si="463"/>
        <v>2015</v>
      </c>
      <c r="V3296" s="8">
        <f t="shared" si="464"/>
        <v>42171.541134259256</v>
      </c>
      <c r="W3296" s="8" t="str">
        <f t="shared" si="465"/>
        <v>Jun</v>
      </c>
      <c r="X3296" s="8" t="str">
        <f t="shared" si="466"/>
        <v>2015</v>
      </c>
      <c r="Y3296" s="7">
        <f t="shared" si="467"/>
        <v>30</v>
      </c>
    </row>
    <row r="3297" spans="1:25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6">
        <f t="shared" si="459"/>
        <v>102.85857142857142</v>
      </c>
      <c r="P3297" s="10">
        <f t="shared" si="460"/>
        <v>26.667037037037037</v>
      </c>
      <c r="Q3297" t="s">
        <v>8318</v>
      </c>
      <c r="R3297" t="s">
        <v>8319</v>
      </c>
      <c r="S3297" s="8">
        <f t="shared" si="461"/>
        <v>42609.442465277782</v>
      </c>
      <c r="T3297" s="8" t="str">
        <f t="shared" si="462"/>
        <v>Aug</v>
      </c>
      <c r="U3297" s="8" t="str">
        <f t="shared" si="463"/>
        <v>2016</v>
      </c>
      <c r="V3297" s="8">
        <f t="shared" si="464"/>
        <v>42639.442465277782</v>
      </c>
      <c r="W3297" s="8" t="str">
        <f t="shared" si="465"/>
        <v>Sep</v>
      </c>
      <c r="X3297" s="8" t="str">
        <f t="shared" si="466"/>
        <v>2016</v>
      </c>
      <c r="Y3297" s="7">
        <f t="shared" si="467"/>
        <v>30</v>
      </c>
    </row>
    <row r="3298" spans="1:25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6">
        <f t="shared" si="459"/>
        <v>144.06666666666666</v>
      </c>
      <c r="P3298" s="10">
        <f t="shared" si="460"/>
        <v>45.978723404255319</v>
      </c>
      <c r="Q3298" t="s">
        <v>8318</v>
      </c>
      <c r="R3298" t="s">
        <v>8319</v>
      </c>
      <c r="S3298" s="8">
        <f t="shared" si="461"/>
        <v>42309.756620370375</v>
      </c>
      <c r="T3298" s="8" t="str">
        <f t="shared" si="462"/>
        <v>Nov</v>
      </c>
      <c r="U3298" s="8" t="str">
        <f t="shared" si="463"/>
        <v>2015</v>
      </c>
      <c r="V3298" s="8">
        <f t="shared" si="464"/>
        <v>42330.916666666672</v>
      </c>
      <c r="W3298" s="8" t="str">
        <f t="shared" si="465"/>
        <v>Nov</v>
      </c>
      <c r="X3298" s="8" t="str">
        <f t="shared" si="466"/>
        <v>2015</v>
      </c>
      <c r="Y3298" s="7">
        <f t="shared" si="467"/>
        <v>21</v>
      </c>
    </row>
    <row r="3299" spans="1:25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6">
        <f t="shared" si="459"/>
        <v>100.07272727272726</v>
      </c>
      <c r="P3299" s="10">
        <f t="shared" si="460"/>
        <v>125.09090909090909</v>
      </c>
      <c r="Q3299" t="s">
        <v>8318</v>
      </c>
      <c r="R3299" t="s">
        <v>8319</v>
      </c>
      <c r="S3299" s="8">
        <f t="shared" si="461"/>
        <v>42193.771481481483</v>
      </c>
      <c r="T3299" s="8" t="str">
        <f t="shared" si="462"/>
        <v>Jul</v>
      </c>
      <c r="U3299" s="8" t="str">
        <f t="shared" si="463"/>
        <v>2015</v>
      </c>
      <c r="V3299" s="8">
        <f t="shared" si="464"/>
        <v>42212.957638888889</v>
      </c>
      <c r="W3299" s="8" t="str">
        <f t="shared" si="465"/>
        <v>Jul</v>
      </c>
      <c r="X3299" s="8" t="str">
        <f t="shared" si="466"/>
        <v>2015</v>
      </c>
      <c r="Y3299" s="7">
        <f t="shared" si="467"/>
        <v>19</v>
      </c>
    </row>
    <row r="3300" spans="1:25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6">
        <f t="shared" si="459"/>
        <v>101.73</v>
      </c>
      <c r="P3300" s="10">
        <f t="shared" si="460"/>
        <v>141.29166666666666</v>
      </c>
      <c r="Q3300" t="s">
        <v>8318</v>
      </c>
      <c r="R3300" t="s">
        <v>8319</v>
      </c>
      <c r="S3300" s="8">
        <f t="shared" si="461"/>
        <v>42239.957962962959</v>
      </c>
      <c r="T3300" s="8" t="str">
        <f t="shared" si="462"/>
        <v>Aug</v>
      </c>
      <c r="U3300" s="8" t="str">
        <f t="shared" si="463"/>
        <v>2015</v>
      </c>
      <c r="V3300" s="8">
        <f t="shared" si="464"/>
        <v>42260</v>
      </c>
      <c r="W3300" s="8" t="str">
        <f t="shared" si="465"/>
        <v>Sep</v>
      </c>
      <c r="X3300" s="8" t="str">
        <f t="shared" si="466"/>
        <v>2015</v>
      </c>
      <c r="Y3300" s="7">
        <f t="shared" si="467"/>
        <v>20</v>
      </c>
    </row>
    <row r="3301" spans="1:25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6">
        <f t="shared" si="459"/>
        <v>116.19999999999999</v>
      </c>
      <c r="P3301" s="10">
        <f t="shared" si="460"/>
        <v>55.333333333333336</v>
      </c>
      <c r="Q3301" t="s">
        <v>8318</v>
      </c>
      <c r="R3301" t="s">
        <v>8319</v>
      </c>
      <c r="S3301" s="8">
        <f t="shared" si="461"/>
        <v>42261.917395833334</v>
      </c>
      <c r="T3301" s="8" t="str">
        <f t="shared" si="462"/>
        <v>Sep</v>
      </c>
      <c r="U3301" s="8" t="str">
        <f t="shared" si="463"/>
        <v>2015</v>
      </c>
      <c r="V3301" s="8">
        <f t="shared" si="464"/>
        <v>42291.917395833334</v>
      </c>
      <c r="W3301" s="8" t="str">
        <f t="shared" si="465"/>
        <v>Oct</v>
      </c>
      <c r="X3301" s="8" t="str">
        <f t="shared" si="466"/>
        <v>2015</v>
      </c>
      <c r="Y3301" s="7">
        <f t="shared" si="467"/>
        <v>30</v>
      </c>
    </row>
    <row r="3302" spans="1:25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6">
        <f t="shared" si="459"/>
        <v>136.16666666666666</v>
      </c>
      <c r="P3302" s="10">
        <f t="shared" si="460"/>
        <v>46.420454545454547</v>
      </c>
      <c r="Q3302" t="s">
        <v>8318</v>
      </c>
      <c r="R3302" t="s">
        <v>8319</v>
      </c>
      <c r="S3302" s="8">
        <f t="shared" si="461"/>
        <v>42102.743773148148</v>
      </c>
      <c r="T3302" s="8" t="str">
        <f t="shared" si="462"/>
        <v>Apr</v>
      </c>
      <c r="U3302" s="8" t="str">
        <f t="shared" si="463"/>
        <v>2015</v>
      </c>
      <c r="V3302" s="8">
        <f t="shared" si="464"/>
        <v>42123.743773148148</v>
      </c>
      <c r="W3302" s="8" t="str">
        <f t="shared" si="465"/>
        <v>Apr</v>
      </c>
      <c r="X3302" s="8" t="str">
        <f t="shared" si="466"/>
        <v>2015</v>
      </c>
      <c r="Y3302" s="7">
        <f t="shared" si="467"/>
        <v>21</v>
      </c>
    </row>
    <row r="3303" spans="1:25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6">
        <f t="shared" si="459"/>
        <v>133.46666666666667</v>
      </c>
      <c r="P3303" s="10">
        <f t="shared" si="460"/>
        <v>57.2</v>
      </c>
      <c r="Q3303" t="s">
        <v>8318</v>
      </c>
      <c r="R3303" t="s">
        <v>8319</v>
      </c>
      <c r="S3303" s="8">
        <f t="shared" si="461"/>
        <v>42538.73583333334</v>
      </c>
      <c r="T3303" s="8" t="str">
        <f t="shared" si="462"/>
        <v>Jun</v>
      </c>
      <c r="U3303" s="8" t="str">
        <f t="shared" si="463"/>
        <v>2016</v>
      </c>
      <c r="V3303" s="8">
        <f t="shared" si="464"/>
        <v>42583.290972222225</v>
      </c>
      <c r="W3303" s="8" t="str">
        <f t="shared" si="465"/>
        <v>Aug</v>
      </c>
      <c r="X3303" s="8" t="str">
        <f t="shared" si="466"/>
        <v>2016</v>
      </c>
      <c r="Y3303" s="7">
        <f t="shared" si="467"/>
        <v>13</v>
      </c>
    </row>
    <row r="3304" spans="1:25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6">
        <f t="shared" si="459"/>
        <v>103.39285714285715</v>
      </c>
      <c r="P3304" s="10">
        <f t="shared" si="460"/>
        <v>173.7</v>
      </c>
      <c r="Q3304" t="s">
        <v>8318</v>
      </c>
      <c r="R3304" t="s">
        <v>8319</v>
      </c>
      <c r="S3304" s="8">
        <f t="shared" si="461"/>
        <v>42681.35157407407</v>
      </c>
      <c r="T3304" s="8" t="str">
        <f t="shared" si="462"/>
        <v>Nov</v>
      </c>
      <c r="U3304" s="8" t="str">
        <f t="shared" si="463"/>
        <v>2016</v>
      </c>
      <c r="V3304" s="8">
        <f t="shared" si="464"/>
        <v>42711.35157407407</v>
      </c>
      <c r="W3304" s="8" t="str">
        <f t="shared" si="465"/>
        <v>Dec</v>
      </c>
      <c r="X3304" s="8" t="str">
        <f t="shared" si="466"/>
        <v>2016</v>
      </c>
      <c r="Y3304" s="7">
        <f t="shared" si="467"/>
        <v>30</v>
      </c>
    </row>
    <row r="3305" spans="1:25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6">
        <f t="shared" si="459"/>
        <v>115.88888888888889</v>
      </c>
      <c r="P3305" s="10">
        <f t="shared" si="460"/>
        <v>59.6</v>
      </c>
      <c r="Q3305" t="s">
        <v>8318</v>
      </c>
      <c r="R3305" t="s">
        <v>8319</v>
      </c>
      <c r="S3305" s="8">
        <f t="shared" si="461"/>
        <v>42056.65143518518</v>
      </c>
      <c r="T3305" s="8" t="str">
        <f t="shared" si="462"/>
        <v>Feb</v>
      </c>
      <c r="U3305" s="8" t="str">
        <f t="shared" si="463"/>
        <v>2015</v>
      </c>
      <c r="V3305" s="8">
        <f t="shared" si="464"/>
        <v>42091.609768518523</v>
      </c>
      <c r="W3305" s="8" t="str">
        <f t="shared" si="465"/>
        <v>Mar</v>
      </c>
      <c r="X3305" s="8" t="str">
        <f t="shared" si="466"/>
        <v>2015</v>
      </c>
      <c r="Y3305" s="7">
        <f t="shared" si="467"/>
        <v>3</v>
      </c>
    </row>
    <row r="3306" spans="1:25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6">
        <f t="shared" si="459"/>
        <v>104.51666666666665</v>
      </c>
      <c r="P3306" s="10">
        <f t="shared" si="460"/>
        <v>89.585714285714289</v>
      </c>
      <c r="Q3306" t="s">
        <v>8318</v>
      </c>
      <c r="R3306" t="s">
        <v>8319</v>
      </c>
      <c r="S3306" s="8">
        <f t="shared" si="461"/>
        <v>42696.624444444446</v>
      </c>
      <c r="T3306" s="8" t="str">
        <f t="shared" si="462"/>
        <v>Nov</v>
      </c>
      <c r="U3306" s="8" t="str">
        <f t="shared" si="463"/>
        <v>2016</v>
      </c>
      <c r="V3306" s="8">
        <f t="shared" si="464"/>
        <v>42726.624444444446</v>
      </c>
      <c r="W3306" s="8" t="str">
        <f t="shared" si="465"/>
        <v>Dec</v>
      </c>
      <c r="X3306" s="8" t="str">
        <f t="shared" si="466"/>
        <v>2016</v>
      </c>
      <c r="Y3306" s="7">
        <f t="shared" si="467"/>
        <v>30</v>
      </c>
    </row>
    <row r="3307" spans="1:25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6">
        <f t="shared" si="459"/>
        <v>102.02500000000001</v>
      </c>
      <c r="P3307" s="10">
        <f t="shared" si="460"/>
        <v>204.05</v>
      </c>
      <c r="Q3307" t="s">
        <v>8318</v>
      </c>
      <c r="R3307" t="s">
        <v>8319</v>
      </c>
      <c r="S3307" s="8">
        <f t="shared" si="461"/>
        <v>42186.855879629627</v>
      </c>
      <c r="T3307" s="8" t="str">
        <f t="shared" si="462"/>
        <v>Jul</v>
      </c>
      <c r="U3307" s="8" t="str">
        <f t="shared" si="463"/>
        <v>2015</v>
      </c>
      <c r="V3307" s="8">
        <f t="shared" si="464"/>
        <v>42216.855879629627</v>
      </c>
      <c r="W3307" s="8" t="str">
        <f t="shared" si="465"/>
        <v>Jul</v>
      </c>
      <c r="X3307" s="8" t="str">
        <f t="shared" si="466"/>
        <v>2015</v>
      </c>
      <c r="Y3307" s="7">
        <f t="shared" si="467"/>
        <v>30</v>
      </c>
    </row>
    <row r="3308" spans="1:25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6">
        <f t="shared" si="459"/>
        <v>175.33333333333334</v>
      </c>
      <c r="P3308" s="10">
        <f t="shared" si="460"/>
        <v>48.703703703703702</v>
      </c>
      <c r="Q3308" t="s">
        <v>8318</v>
      </c>
      <c r="R3308" t="s">
        <v>8319</v>
      </c>
      <c r="S3308" s="8">
        <f t="shared" si="461"/>
        <v>42493.219236111108</v>
      </c>
      <c r="T3308" s="8" t="str">
        <f t="shared" si="462"/>
        <v>May</v>
      </c>
      <c r="U3308" s="8" t="str">
        <f t="shared" si="463"/>
        <v>2016</v>
      </c>
      <c r="V3308" s="8">
        <f t="shared" si="464"/>
        <v>42531.125</v>
      </c>
      <c r="W3308" s="8" t="str">
        <f t="shared" si="465"/>
        <v>Jun</v>
      </c>
      <c r="X3308" s="8" t="str">
        <f t="shared" si="466"/>
        <v>2016</v>
      </c>
      <c r="Y3308" s="7">
        <f t="shared" si="467"/>
        <v>6</v>
      </c>
    </row>
    <row r="3309" spans="1:25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6">
        <f t="shared" si="459"/>
        <v>106.67999999999999</v>
      </c>
      <c r="P3309" s="10">
        <f t="shared" si="460"/>
        <v>53.339999999999996</v>
      </c>
      <c r="Q3309" t="s">
        <v>8318</v>
      </c>
      <c r="R3309" t="s">
        <v>8319</v>
      </c>
      <c r="S3309" s="8">
        <f t="shared" si="461"/>
        <v>42475.057164351849</v>
      </c>
      <c r="T3309" s="8" t="str">
        <f t="shared" si="462"/>
        <v>Apr</v>
      </c>
      <c r="U3309" s="8" t="str">
        <f t="shared" si="463"/>
        <v>2016</v>
      </c>
      <c r="V3309" s="8">
        <f t="shared" si="464"/>
        <v>42505.057164351849</v>
      </c>
      <c r="W3309" s="8" t="str">
        <f t="shared" si="465"/>
        <v>May</v>
      </c>
      <c r="X3309" s="8" t="str">
        <f t="shared" si="466"/>
        <v>2016</v>
      </c>
      <c r="Y3309" s="7">
        <f t="shared" si="467"/>
        <v>30</v>
      </c>
    </row>
    <row r="3310" spans="1:25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6">
        <f t="shared" si="459"/>
        <v>122.28571428571429</v>
      </c>
      <c r="P3310" s="10">
        <f t="shared" si="460"/>
        <v>75.087719298245617</v>
      </c>
      <c r="Q3310" t="s">
        <v>8318</v>
      </c>
      <c r="R3310" t="s">
        <v>8319</v>
      </c>
      <c r="S3310" s="8">
        <f t="shared" si="461"/>
        <v>42452.876909722225</v>
      </c>
      <c r="T3310" s="8" t="str">
        <f t="shared" si="462"/>
        <v>Mar</v>
      </c>
      <c r="U3310" s="8" t="str">
        <f t="shared" si="463"/>
        <v>2016</v>
      </c>
      <c r="V3310" s="8">
        <f t="shared" si="464"/>
        <v>42473.876909722225</v>
      </c>
      <c r="W3310" s="8" t="str">
        <f t="shared" si="465"/>
        <v>Apr</v>
      </c>
      <c r="X3310" s="8" t="str">
        <f t="shared" si="466"/>
        <v>2016</v>
      </c>
      <c r="Y3310" s="7">
        <f t="shared" si="467"/>
        <v>21</v>
      </c>
    </row>
    <row r="3311" spans="1:25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6">
        <f t="shared" si="459"/>
        <v>159.42857142857144</v>
      </c>
      <c r="P3311" s="10">
        <f t="shared" si="460"/>
        <v>18</v>
      </c>
      <c r="Q3311" t="s">
        <v>8318</v>
      </c>
      <c r="R3311" t="s">
        <v>8319</v>
      </c>
      <c r="S3311" s="8">
        <f t="shared" si="461"/>
        <v>42628.650208333333</v>
      </c>
      <c r="T3311" s="8" t="str">
        <f t="shared" si="462"/>
        <v>Sep</v>
      </c>
      <c r="U3311" s="8" t="str">
        <f t="shared" si="463"/>
        <v>2016</v>
      </c>
      <c r="V3311" s="8">
        <f t="shared" si="464"/>
        <v>42659.650208333333</v>
      </c>
      <c r="W3311" s="8" t="str">
        <f t="shared" si="465"/>
        <v>Oct</v>
      </c>
      <c r="X3311" s="8" t="str">
        <f t="shared" si="466"/>
        <v>2016</v>
      </c>
      <c r="Y3311" s="7">
        <f t="shared" si="467"/>
        <v>31</v>
      </c>
    </row>
    <row r="3312" spans="1:25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6">
        <f t="shared" si="459"/>
        <v>100.07692307692308</v>
      </c>
      <c r="P3312" s="10">
        <f t="shared" si="460"/>
        <v>209.83870967741936</v>
      </c>
      <c r="Q3312" t="s">
        <v>8318</v>
      </c>
      <c r="R3312" t="s">
        <v>8319</v>
      </c>
      <c r="S3312" s="8">
        <f t="shared" si="461"/>
        <v>42253.928530092591</v>
      </c>
      <c r="T3312" s="8" t="str">
        <f t="shared" si="462"/>
        <v>Sep</v>
      </c>
      <c r="U3312" s="8" t="str">
        <f t="shared" si="463"/>
        <v>2015</v>
      </c>
      <c r="V3312" s="8">
        <f t="shared" si="464"/>
        <v>42283.928530092591</v>
      </c>
      <c r="W3312" s="8" t="str">
        <f t="shared" si="465"/>
        <v>Oct</v>
      </c>
      <c r="X3312" s="8" t="str">
        <f t="shared" si="466"/>
        <v>2015</v>
      </c>
      <c r="Y3312" s="7">
        <f t="shared" si="467"/>
        <v>30</v>
      </c>
    </row>
    <row r="3313" spans="1:25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6">
        <f t="shared" si="459"/>
        <v>109.84</v>
      </c>
      <c r="P3313" s="10">
        <f t="shared" si="460"/>
        <v>61.022222222222226</v>
      </c>
      <c r="Q3313" t="s">
        <v>8318</v>
      </c>
      <c r="R3313" t="s">
        <v>8319</v>
      </c>
      <c r="S3313" s="8">
        <f t="shared" si="461"/>
        <v>42264.29178240741</v>
      </c>
      <c r="T3313" s="8" t="str">
        <f t="shared" si="462"/>
        <v>Sep</v>
      </c>
      <c r="U3313" s="8" t="str">
        <f t="shared" si="463"/>
        <v>2015</v>
      </c>
      <c r="V3313" s="8">
        <f t="shared" si="464"/>
        <v>42294.29178240741</v>
      </c>
      <c r="W3313" s="8" t="str">
        <f t="shared" si="465"/>
        <v>Oct</v>
      </c>
      <c r="X3313" s="8" t="str">
        <f t="shared" si="466"/>
        <v>2015</v>
      </c>
      <c r="Y3313" s="7">
        <f t="shared" si="467"/>
        <v>30</v>
      </c>
    </row>
    <row r="3314" spans="1:25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6">
        <f t="shared" si="459"/>
        <v>100.03999999999999</v>
      </c>
      <c r="P3314" s="10">
        <f t="shared" si="460"/>
        <v>61</v>
      </c>
      <c r="Q3314" t="s">
        <v>8318</v>
      </c>
      <c r="R3314" t="s">
        <v>8319</v>
      </c>
      <c r="S3314" s="8">
        <f t="shared" si="461"/>
        <v>42664.809560185182</v>
      </c>
      <c r="T3314" s="8" t="str">
        <f t="shared" si="462"/>
        <v>Oct</v>
      </c>
      <c r="U3314" s="8" t="str">
        <f t="shared" si="463"/>
        <v>2016</v>
      </c>
      <c r="V3314" s="8">
        <f t="shared" si="464"/>
        <v>42685.916666666672</v>
      </c>
      <c r="W3314" s="8" t="str">
        <f t="shared" si="465"/>
        <v>Nov</v>
      </c>
      <c r="X3314" s="8" t="str">
        <f t="shared" si="466"/>
        <v>2016</v>
      </c>
      <c r="Y3314" s="7">
        <f t="shared" si="467"/>
        <v>21</v>
      </c>
    </row>
    <row r="3315" spans="1:25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6">
        <f t="shared" si="459"/>
        <v>116.05000000000001</v>
      </c>
      <c r="P3315" s="10">
        <f t="shared" si="460"/>
        <v>80.034482758620683</v>
      </c>
      <c r="Q3315" t="s">
        <v>8318</v>
      </c>
      <c r="R3315" t="s">
        <v>8319</v>
      </c>
      <c r="S3315" s="8">
        <f t="shared" si="461"/>
        <v>42382.244409722218</v>
      </c>
      <c r="T3315" s="8" t="str">
        <f t="shared" si="462"/>
        <v>Jan</v>
      </c>
      <c r="U3315" s="8" t="str">
        <f t="shared" si="463"/>
        <v>2016</v>
      </c>
      <c r="V3315" s="8">
        <f t="shared" si="464"/>
        <v>42396.041666666672</v>
      </c>
      <c r="W3315" s="8" t="str">
        <f t="shared" si="465"/>
        <v>Jan</v>
      </c>
      <c r="X3315" s="8" t="str">
        <f t="shared" si="466"/>
        <v>2016</v>
      </c>
      <c r="Y3315" s="7">
        <f t="shared" si="467"/>
        <v>13</v>
      </c>
    </row>
    <row r="3316" spans="1:25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6">
        <f t="shared" si="459"/>
        <v>210.75</v>
      </c>
      <c r="P3316" s="10">
        <f t="shared" si="460"/>
        <v>29.068965517241381</v>
      </c>
      <c r="Q3316" t="s">
        <v>8318</v>
      </c>
      <c r="R3316" t="s">
        <v>8319</v>
      </c>
      <c r="S3316" s="8">
        <f t="shared" si="461"/>
        <v>42105.267488425925</v>
      </c>
      <c r="T3316" s="8" t="str">
        <f t="shared" si="462"/>
        <v>Apr</v>
      </c>
      <c r="U3316" s="8" t="str">
        <f t="shared" si="463"/>
        <v>2015</v>
      </c>
      <c r="V3316" s="8">
        <f t="shared" si="464"/>
        <v>42132.836805555555</v>
      </c>
      <c r="W3316" s="8" t="str">
        <f t="shared" si="465"/>
        <v>May</v>
      </c>
      <c r="X3316" s="8" t="str">
        <f t="shared" si="466"/>
        <v>2015</v>
      </c>
      <c r="Y3316" s="7">
        <f t="shared" si="467"/>
        <v>27</v>
      </c>
    </row>
    <row r="3317" spans="1:25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6">
        <f t="shared" si="459"/>
        <v>110.00000000000001</v>
      </c>
      <c r="P3317" s="10">
        <f t="shared" si="460"/>
        <v>49.438202247191015</v>
      </c>
      <c r="Q3317" t="s">
        <v>8318</v>
      </c>
      <c r="R3317" t="s">
        <v>8319</v>
      </c>
      <c r="S3317" s="8">
        <f t="shared" si="461"/>
        <v>42466.303715277783</v>
      </c>
      <c r="T3317" s="8" t="str">
        <f t="shared" si="462"/>
        <v>Apr</v>
      </c>
      <c r="U3317" s="8" t="str">
        <f t="shared" si="463"/>
        <v>2016</v>
      </c>
      <c r="V3317" s="8">
        <f t="shared" si="464"/>
        <v>42496.303715277783</v>
      </c>
      <c r="W3317" s="8" t="str">
        <f t="shared" si="465"/>
        <v>May</v>
      </c>
      <c r="X3317" s="8" t="str">
        <f t="shared" si="466"/>
        <v>2016</v>
      </c>
      <c r="Y3317" s="7">
        <f t="shared" si="467"/>
        <v>30</v>
      </c>
    </row>
    <row r="3318" spans="1:25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6">
        <f t="shared" si="459"/>
        <v>100.08673425918037</v>
      </c>
      <c r="P3318" s="10">
        <f t="shared" si="460"/>
        <v>93.977440000000001</v>
      </c>
      <c r="Q3318" t="s">
        <v>8318</v>
      </c>
      <c r="R3318" t="s">
        <v>8319</v>
      </c>
      <c r="S3318" s="8">
        <f t="shared" si="461"/>
        <v>41826.871238425927</v>
      </c>
      <c r="T3318" s="8" t="str">
        <f t="shared" si="462"/>
        <v>Jul</v>
      </c>
      <c r="U3318" s="8" t="str">
        <f t="shared" si="463"/>
        <v>2014</v>
      </c>
      <c r="V3318" s="8">
        <f t="shared" si="464"/>
        <v>41859.57916666667</v>
      </c>
      <c r="W3318" s="8" t="str">
        <f t="shared" si="465"/>
        <v>Aug</v>
      </c>
      <c r="X3318" s="8" t="str">
        <f t="shared" si="466"/>
        <v>2014</v>
      </c>
      <c r="Y3318" s="7">
        <f t="shared" si="467"/>
        <v>1</v>
      </c>
    </row>
    <row r="3319" spans="1:25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6">
        <f t="shared" si="459"/>
        <v>106.19047619047619</v>
      </c>
      <c r="P3319" s="10">
        <f t="shared" si="460"/>
        <v>61.944444444444443</v>
      </c>
      <c r="Q3319" t="s">
        <v>8318</v>
      </c>
      <c r="R3319" t="s">
        <v>8319</v>
      </c>
      <c r="S3319" s="8">
        <f t="shared" si="461"/>
        <v>42499.039629629624</v>
      </c>
      <c r="T3319" s="8" t="str">
        <f t="shared" si="462"/>
        <v>May</v>
      </c>
      <c r="U3319" s="8" t="str">
        <f t="shared" si="463"/>
        <v>2016</v>
      </c>
      <c r="V3319" s="8">
        <f t="shared" si="464"/>
        <v>42529.039629629624</v>
      </c>
      <c r="W3319" s="8" t="str">
        <f t="shared" si="465"/>
        <v>Jun</v>
      </c>
      <c r="X3319" s="8" t="str">
        <f t="shared" si="466"/>
        <v>2016</v>
      </c>
      <c r="Y3319" s="7">
        <f t="shared" si="467"/>
        <v>30</v>
      </c>
    </row>
    <row r="3320" spans="1:25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6">
        <f t="shared" si="459"/>
        <v>125.6</v>
      </c>
      <c r="P3320" s="10">
        <f t="shared" si="460"/>
        <v>78.5</v>
      </c>
      <c r="Q3320" t="s">
        <v>8318</v>
      </c>
      <c r="R3320" t="s">
        <v>8319</v>
      </c>
      <c r="S3320" s="8">
        <f t="shared" si="461"/>
        <v>42431.302002314813</v>
      </c>
      <c r="T3320" s="8" t="str">
        <f t="shared" si="462"/>
        <v>Mar</v>
      </c>
      <c r="U3320" s="8" t="str">
        <f t="shared" si="463"/>
        <v>2016</v>
      </c>
      <c r="V3320" s="8">
        <f t="shared" si="464"/>
        <v>42471.104166666672</v>
      </c>
      <c r="W3320" s="8" t="str">
        <f t="shared" si="465"/>
        <v>Apr</v>
      </c>
      <c r="X3320" s="8" t="str">
        <f t="shared" si="466"/>
        <v>2016</v>
      </c>
      <c r="Y3320" s="7">
        <f t="shared" si="467"/>
        <v>8</v>
      </c>
    </row>
    <row r="3321" spans="1:25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6">
        <f t="shared" si="459"/>
        <v>108</v>
      </c>
      <c r="P3321" s="10">
        <f t="shared" si="460"/>
        <v>33.75</v>
      </c>
      <c r="Q3321" t="s">
        <v>8318</v>
      </c>
      <c r="R3321" t="s">
        <v>8319</v>
      </c>
      <c r="S3321" s="8">
        <f t="shared" si="461"/>
        <v>41990.585486111115</v>
      </c>
      <c r="T3321" s="8" t="str">
        <f t="shared" si="462"/>
        <v>Dec</v>
      </c>
      <c r="U3321" s="8" t="str">
        <f t="shared" si="463"/>
        <v>2014</v>
      </c>
      <c r="V3321" s="8">
        <f t="shared" si="464"/>
        <v>42035.585486111115</v>
      </c>
      <c r="W3321" s="8" t="str">
        <f t="shared" si="465"/>
        <v>Jan</v>
      </c>
      <c r="X3321" s="8" t="str">
        <f t="shared" si="466"/>
        <v>2015</v>
      </c>
      <c r="Y3321" s="7">
        <f t="shared" si="467"/>
        <v>14</v>
      </c>
    </row>
    <row r="3322" spans="1:25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6">
        <f t="shared" si="459"/>
        <v>101</v>
      </c>
      <c r="P3322" s="10">
        <f t="shared" si="460"/>
        <v>66.44736842105263</v>
      </c>
      <c r="Q3322" t="s">
        <v>8318</v>
      </c>
      <c r="R3322" t="s">
        <v>8319</v>
      </c>
      <c r="S3322" s="8">
        <f t="shared" si="461"/>
        <v>42513.045798611114</v>
      </c>
      <c r="T3322" s="8" t="str">
        <f t="shared" si="462"/>
        <v>May</v>
      </c>
      <c r="U3322" s="8" t="str">
        <f t="shared" si="463"/>
        <v>2016</v>
      </c>
      <c r="V3322" s="8">
        <f t="shared" si="464"/>
        <v>42543.045798611114</v>
      </c>
      <c r="W3322" s="8" t="str">
        <f t="shared" si="465"/>
        <v>Jun</v>
      </c>
      <c r="X3322" s="8" t="str">
        <f t="shared" si="466"/>
        <v>2016</v>
      </c>
      <c r="Y3322" s="7">
        <f t="shared" si="467"/>
        <v>30</v>
      </c>
    </row>
    <row r="3323" spans="1:25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6">
        <f t="shared" si="459"/>
        <v>107.4</v>
      </c>
      <c r="P3323" s="10">
        <f t="shared" si="460"/>
        <v>35.799999999999997</v>
      </c>
      <c r="Q3323" t="s">
        <v>8318</v>
      </c>
      <c r="R3323" t="s">
        <v>8319</v>
      </c>
      <c r="S3323" s="8">
        <f t="shared" si="461"/>
        <v>41914.100289351853</v>
      </c>
      <c r="T3323" s="8" t="str">
        <f t="shared" si="462"/>
        <v>Oct</v>
      </c>
      <c r="U3323" s="8" t="str">
        <f t="shared" si="463"/>
        <v>2014</v>
      </c>
      <c r="V3323" s="8">
        <f t="shared" si="464"/>
        <v>41928.165972222225</v>
      </c>
      <c r="W3323" s="8" t="str">
        <f t="shared" si="465"/>
        <v>Oct</v>
      </c>
      <c r="X3323" s="8" t="str">
        <f t="shared" si="466"/>
        <v>2014</v>
      </c>
      <c r="Y3323" s="7">
        <f t="shared" si="467"/>
        <v>14</v>
      </c>
    </row>
    <row r="3324" spans="1:25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6">
        <f t="shared" si="459"/>
        <v>101.51515151515152</v>
      </c>
      <c r="P3324" s="10">
        <f t="shared" si="460"/>
        <v>145.65217391304347</v>
      </c>
      <c r="Q3324" t="s">
        <v>8318</v>
      </c>
      <c r="R3324" t="s">
        <v>8319</v>
      </c>
      <c r="S3324" s="8">
        <f t="shared" si="461"/>
        <v>42521.010370370372</v>
      </c>
      <c r="T3324" s="8" t="str">
        <f t="shared" si="462"/>
        <v>May</v>
      </c>
      <c r="U3324" s="8" t="str">
        <f t="shared" si="463"/>
        <v>2016</v>
      </c>
      <c r="V3324" s="8">
        <f t="shared" si="464"/>
        <v>42543.163194444445</v>
      </c>
      <c r="W3324" s="8" t="str">
        <f t="shared" si="465"/>
        <v>Jun</v>
      </c>
      <c r="X3324" s="8" t="str">
        <f t="shared" si="466"/>
        <v>2016</v>
      </c>
      <c r="Y3324" s="7">
        <f t="shared" si="467"/>
        <v>22</v>
      </c>
    </row>
    <row r="3325" spans="1:25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6">
        <f t="shared" si="459"/>
        <v>125.89999999999999</v>
      </c>
      <c r="P3325" s="10">
        <f t="shared" si="460"/>
        <v>25.693877551020407</v>
      </c>
      <c r="Q3325" t="s">
        <v>8318</v>
      </c>
      <c r="R3325" t="s">
        <v>8319</v>
      </c>
      <c r="S3325" s="8">
        <f t="shared" si="461"/>
        <v>42608.36583333333</v>
      </c>
      <c r="T3325" s="8" t="str">
        <f t="shared" si="462"/>
        <v>Aug</v>
      </c>
      <c r="U3325" s="8" t="str">
        <f t="shared" si="463"/>
        <v>2016</v>
      </c>
      <c r="V3325" s="8">
        <f t="shared" si="464"/>
        <v>42638.36583333333</v>
      </c>
      <c r="W3325" s="8" t="str">
        <f t="shared" si="465"/>
        <v>Sep</v>
      </c>
      <c r="X3325" s="8" t="str">
        <f t="shared" si="466"/>
        <v>2016</v>
      </c>
      <c r="Y3325" s="7">
        <f t="shared" si="467"/>
        <v>30</v>
      </c>
    </row>
    <row r="3326" spans="1:25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6">
        <f t="shared" si="459"/>
        <v>101.66666666666666</v>
      </c>
      <c r="P3326" s="10">
        <f t="shared" si="460"/>
        <v>152.5</v>
      </c>
      <c r="Q3326" t="s">
        <v>8318</v>
      </c>
      <c r="R3326" t="s">
        <v>8319</v>
      </c>
      <c r="S3326" s="8">
        <f t="shared" si="461"/>
        <v>42512.58321759259</v>
      </c>
      <c r="T3326" s="8" t="str">
        <f t="shared" si="462"/>
        <v>May</v>
      </c>
      <c r="U3326" s="8" t="str">
        <f t="shared" si="463"/>
        <v>2016</v>
      </c>
      <c r="V3326" s="8">
        <f t="shared" si="464"/>
        <v>42526.58321759259</v>
      </c>
      <c r="W3326" s="8" t="str">
        <f t="shared" si="465"/>
        <v>Jun</v>
      </c>
      <c r="X3326" s="8" t="str">
        <f t="shared" si="466"/>
        <v>2016</v>
      </c>
      <c r="Y3326" s="7">
        <f t="shared" si="467"/>
        <v>14</v>
      </c>
    </row>
    <row r="3327" spans="1:25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6">
        <f t="shared" si="459"/>
        <v>112.5</v>
      </c>
      <c r="P3327" s="10">
        <f t="shared" si="460"/>
        <v>30</v>
      </c>
      <c r="Q3327" t="s">
        <v>8318</v>
      </c>
      <c r="R3327" t="s">
        <v>8319</v>
      </c>
      <c r="S3327" s="8">
        <f t="shared" si="461"/>
        <v>42064.785613425927</v>
      </c>
      <c r="T3327" s="8" t="str">
        <f t="shared" si="462"/>
        <v>Mar</v>
      </c>
      <c r="U3327" s="8" t="str">
        <f t="shared" si="463"/>
        <v>2015</v>
      </c>
      <c r="V3327" s="8">
        <f t="shared" si="464"/>
        <v>42099.743946759263</v>
      </c>
      <c r="W3327" s="8" t="str">
        <f t="shared" si="465"/>
        <v>Apr</v>
      </c>
      <c r="X3327" s="8" t="str">
        <f t="shared" si="466"/>
        <v>2015</v>
      </c>
      <c r="Y3327" s="7">
        <f t="shared" si="467"/>
        <v>3</v>
      </c>
    </row>
    <row r="3328" spans="1:25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6">
        <f t="shared" si="459"/>
        <v>101.375</v>
      </c>
      <c r="P3328" s="10">
        <f t="shared" si="460"/>
        <v>142.28070175438597</v>
      </c>
      <c r="Q3328" t="s">
        <v>8318</v>
      </c>
      <c r="R3328" t="s">
        <v>8319</v>
      </c>
      <c r="S3328" s="8">
        <f t="shared" si="461"/>
        <v>42041.714178240742</v>
      </c>
      <c r="T3328" s="8" t="str">
        <f t="shared" si="462"/>
        <v>Feb</v>
      </c>
      <c r="U3328" s="8" t="str">
        <f t="shared" si="463"/>
        <v>2015</v>
      </c>
      <c r="V3328" s="8">
        <f t="shared" si="464"/>
        <v>42071.67251157407</v>
      </c>
      <c r="W3328" s="8" t="str">
        <f t="shared" si="465"/>
        <v>Mar</v>
      </c>
      <c r="X3328" s="8" t="str">
        <f t="shared" si="466"/>
        <v>2015</v>
      </c>
      <c r="Y3328" s="7">
        <f t="shared" si="467"/>
        <v>29</v>
      </c>
    </row>
    <row r="3329" spans="1:25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6">
        <f t="shared" si="459"/>
        <v>101.25</v>
      </c>
      <c r="P3329" s="10">
        <f t="shared" si="460"/>
        <v>24.545454545454547</v>
      </c>
      <c r="Q3329" t="s">
        <v>8318</v>
      </c>
      <c r="R3329" t="s">
        <v>8319</v>
      </c>
      <c r="S3329" s="8">
        <f t="shared" si="461"/>
        <v>42468.374606481477</v>
      </c>
      <c r="T3329" s="8" t="str">
        <f t="shared" si="462"/>
        <v>Apr</v>
      </c>
      <c r="U3329" s="8" t="str">
        <f t="shared" si="463"/>
        <v>2016</v>
      </c>
      <c r="V3329" s="8">
        <f t="shared" si="464"/>
        <v>42498.374606481477</v>
      </c>
      <c r="W3329" s="8" t="str">
        <f t="shared" si="465"/>
        <v>May</v>
      </c>
      <c r="X3329" s="8" t="str">
        <f t="shared" si="466"/>
        <v>2016</v>
      </c>
      <c r="Y3329" s="7">
        <f t="shared" si="467"/>
        <v>30</v>
      </c>
    </row>
    <row r="3330" spans="1:25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6">
        <f t="shared" si="459"/>
        <v>146.38888888888889</v>
      </c>
      <c r="P3330" s="10">
        <f t="shared" si="460"/>
        <v>292.77777777777777</v>
      </c>
      <c r="Q3330" t="s">
        <v>8318</v>
      </c>
      <c r="R3330" t="s">
        <v>8319</v>
      </c>
      <c r="S3330" s="8">
        <f t="shared" si="461"/>
        <v>41822.57503472222</v>
      </c>
      <c r="T3330" s="8" t="str">
        <f t="shared" si="462"/>
        <v>Jul</v>
      </c>
      <c r="U3330" s="8" t="str">
        <f t="shared" si="463"/>
        <v>2014</v>
      </c>
      <c r="V3330" s="8">
        <f t="shared" si="464"/>
        <v>41825.041666666664</v>
      </c>
      <c r="W3330" s="8" t="str">
        <f t="shared" si="465"/>
        <v>Jul</v>
      </c>
      <c r="X3330" s="8" t="str">
        <f t="shared" si="466"/>
        <v>2014</v>
      </c>
      <c r="Y3330" s="7">
        <f t="shared" si="467"/>
        <v>2</v>
      </c>
    </row>
    <row r="3331" spans="1:25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6">
        <f t="shared" ref="O3331:O3394" si="468">E3331/D3331*100</f>
        <v>116.8</v>
      </c>
      <c r="P3331" s="10">
        <f t="shared" ref="P3331:P3394" si="469">IFERROR(E3331/L3331,0)</f>
        <v>44.92307692307692</v>
      </c>
      <c r="Q3331" t="s">
        <v>8318</v>
      </c>
      <c r="R3331" t="s">
        <v>8319</v>
      </c>
      <c r="S3331" s="8">
        <f t="shared" ref="S3331:S3394" si="470">(((J3331/60)/60)/24)+DATE(1970,1,1)</f>
        <v>41837.323009259257</v>
      </c>
      <c r="T3331" s="8" t="str">
        <f t="shared" ref="T3331:T3394" si="471">TEXT(S3331,"MMM")</f>
        <v>Jul</v>
      </c>
      <c r="U3331" s="8" t="str">
        <f t="shared" ref="U3331:U3394" si="472">TEXT(S3331,"YYYY")</f>
        <v>2014</v>
      </c>
      <c r="V3331" s="8">
        <f t="shared" ref="V3331:V3394" si="473">(((I3331/60)/60)/24)+DATE(1970,1,1)</f>
        <v>41847.958333333336</v>
      </c>
      <c r="W3331" s="8" t="str">
        <f t="shared" ref="W3331:W3394" si="474">TEXT(V3331,"MMM")</f>
        <v>Jul</v>
      </c>
      <c r="X3331" s="8" t="str">
        <f t="shared" ref="X3331:X3394" si="475">TEXT(V3331,"YYYY")</f>
        <v>2014</v>
      </c>
      <c r="Y3331" s="7">
        <f t="shared" ref="Y3331:Y3394" si="476">DAY(V3331-S3331)</f>
        <v>10</v>
      </c>
    </row>
    <row r="3332" spans="1:25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6">
        <f t="shared" si="468"/>
        <v>106.26666666666667</v>
      </c>
      <c r="P3332" s="10">
        <f t="shared" si="469"/>
        <v>23.10144927536232</v>
      </c>
      <c r="Q3332" t="s">
        <v>8318</v>
      </c>
      <c r="R3332" t="s">
        <v>8319</v>
      </c>
      <c r="S3332" s="8">
        <f t="shared" si="470"/>
        <v>42065.887361111112</v>
      </c>
      <c r="T3332" s="8" t="str">
        <f t="shared" si="471"/>
        <v>Mar</v>
      </c>
      <c r="U3332" s="8" t="str">
        <f t="shared" si="472"/>
        <v>2015</v>
      </c>
      <c r="V3332" s="8">
        <f t="shared" si="473"/>
        <v>42095.845694444448</v>
      </c>
      <c r="W3332" s="8" t="str">
        <f t="shared" si="474"/>
        <v>Apr</v>
      </c>
      <c r="X3332" s="8" t="str">
        <f t="shared" si="475"/>
        <v>2015</v>
      </c>
      <c r="Y3332" s="7">
        <f t="shared" si="476"/>
        <v>29</v>
      </c>
    </row>
    <row r="3333" spans="1:25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6">
        <f t="shared" si="468"/>
        <v>104.52</v>
      </c>
      <c r="P3333" s="10">
        <f t="shared" si="469"/>
        <v>80.400000000000006</v>
      </c>
      <c r="Q3333" t="s">
        <v>8318</v>
      </c>
      <c r="R3333" t="s">
        <v>8319</v>
      </c>
      <c r="S3333" s="8">
        <f t="shared" si="470"/>
        <v>42248.697754629626</v>
      </c>
      <c r="T3333" s="8" t="str">
        <f t="shared" si="471"/>
        <v>Sep</v>
      </c>
      <c r="U3333" s="8" t="str">
        <f t="shared" si="472"/>
        <v>2015</v>
      </c>
      <c r="V3333" s="8">
        <f t="shared" si="473"/>
        <v>42283.697754629626</v>
      </c>
      <c r="W3333" s="8" t="str">
        <f t="shared" si="474"/>
        <v>Oct</v>
      </c>
      <c r="X3333" s="8" t="str">
        <f t="shared" si="475"/>
        <v>2015</v>
      </c>
      <c r="Y3333" s="7">
        <f t="shared" si="476"/>
        <v>4</v>
      </c>
    </row>
    <row r="3334" spans="1:25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6">
        <f t="shared" si="468"/>
        <v>100</v>
      </c>
      <c r="P3334" s="10">
        <f t="shared" si="469"/>
        <v>72.289156626506028</v>
      </c>
      <c r="Q3334" t="s">
        <v>8318</v>
      </c>
      <c r="R3334" t="s">
        <v>8319</v>
      </c>
      <c r="S3334" s="8">
        <f t="shared" si="470"/>
        <v>41809.860300925924</v>
      </c>
      <c r="T3334" s="8" t="str">
        <f t="shared" si="471"/>
        <v>Jun</v>
      </c>
      <c r="U3334" s="8" t="str">
        <f t="shared" si="472"/>
        <v>2014</v>
      </c>
      <c r="V3334" s="8">
        <f t="shared" si="473"/>
        <v>41839.860300925924</v>
      </c>
      <c r="W3334" s="8" t="str">
        <f t="shared" si="474"/>
        <v>Jul</v>
      </c>
      <c r="X3334" s="8" t="str">
        <f t="shared" si="475"/>
        <v>2014</v>
      </c>
      <c r="Y3334" s="7">
        <f t="shared" si="476"/>
        <v>30</v>
      </c>
    </row>
    <row r="3335" spans="1:25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6">
        <f t="shared" si="468"/>
        <v>104.57142857142858</v>
      </c>
      <c r="P3335" s="10">
        <f t="shared" si="469"/>
        <v>32.972972972972975</v>
      </c>
      <c r="Q3335" t="s">
        <v>8318</v>
      </c>
      <c r="R3335" t="s">
        <v>8319</v>
      </c>
      <c r="S3335" s="8">
        <f t="shared" si="470"/>
        <v>42148.676851851851</v>
      </c>
      <c r="T3335" s="8" t="str">
        <f t="shared" si="471"/>
        <v>May</v>
      </c>
      <c r="U3335" s="8" t="str">
        <f t="shared" si="472"/>
        <v>2015</v>
      </c>
      <c r="V3335" s="8">
        <f t="shared" si="473"/>
        <v>42170.676851851851</v>
      </c>
      <c r="W3335" s="8" t="str">
        <f t="shared" si="474"/>
        <v>Jun</v>
      </c>
      <c r="X3335" s="8" t="str">
        <f t="shared" si="475"/>
        <v>2015</v>
      </c>
      <c r="Y3335" s="7">
        <f t="shared" si="476"/>
        <v>22</v>
      </c>
    </row>
    <row r="3336" spans="1:25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6">
        <f t="shared" si="468"/>
        <v>138.62051149573753</v>
      </c>
      <c r="P3336" s="10">
        <f t="shared" si="469"/>
        <v>116.65217391304348</v>
      </c>
      <c r="Q3336" t="s">
        <v>8318</v>
      </c>
      <c r="R3336" t="s">
        <v>8319</v>
      </c>
      <c r="S3336" s="8">
        <f t="shared" si="470"/>
        <v>42185.521087962959</v>
      </c>
      <c r="T3336" s="8" t="str">
        <f t="shared" si="471"/>
        <v>Jun</v>
      </c>
      <c r="U3336" s="8" t="str">
        <f t="shared" si="472"/>
        <v>2015</v>
      </c>
      <c r="V3336" s="8">
        <f t="shared" si="473"/>
        <v>42215.521087962959</v>
      </c>
      <c r="W3336" s="8" t="str">
        <f t="shared" si="474"/>
        <v>Jul</v>
      </c>
      <c r="X3336" s="8" t="str">
        <f t="shared" si="475"/>
        <v>2015</v>
      </c>
      <c r="Y3336" s="7">
        <f t="shared" si="476"/>
        <v>30</v>
      </c>
    </row>
    <row r="3337" spans="1:25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6">
        <f t="shared" si="468"/>
        <v>100.32000000000001</v>
      </c>
      <c r="P3337" s="10">
        <f t="shared" si="469"/>
        <v>79.61904761904762</v>
      </c>
      <c r="Q3337" t="s">
        <v>8318</v>
      </c>
      <c r="R3337" t="s">
        <v>8319</v>
      </c>
      <c r="S3337" s="8">
        <f t="shared" si="470"/>
        <v>41827.674143518518</v>
      </c>
      <c r="T3337" s="8" t="str">
        <f t="shared" si="471"/>
        <v>Jul</v>
      </c>
      <c r="U3337" s="8" t="str">
        <f t="shared" si="472"/>
        <v>2014</v>
      </c>
      <c r="V3337" s="8">
        <f t="shared" si="473"/>
        <v>41854.958333333336</v>
      </c>
      <c r="W3337" s="8" t="str">
        <f t="shared" si="474"/>
        <v>Aug</v>
      </c>
      <c r="X3337" s="8" t="str">
        <f t="shared" si="475"/>
        <v>2014</v>
      </c>
      <c r="Y3337" s="7">
        <f t="shared" si="476"/>
        <v>27</v>
      </c>
    </row>
    <row r="3338" spans="1:25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6">
        <f t="shared" si="468"/>
        <v>100</v>
      </c>
      <c r="P3338" s="10">
        <f t="shared" si="469"/>
        <v>27.777777777777779</v>
      </c>
      <c r="Q3338" t="s">
        <v>8318</v>
      </c>
      <c r="R3338" t="s">
        <v>8319</v>
      </c>
      <c r="S3338" s="8">
        <f t="shared" si="470"/>
        <v>42437.398680555561</v>
      </c>
      <c r="T3338" s="8" t="str">
        <f t="shared" si="471"/>
        <v>Mar</v>
      </c>
      <c r="U3338" s="8" t="str">
        <f t="shared" si="472"/>
        <v>2016</v>
      </c>
      <c r="V3338" s="8">
        <f t="shared" si="473"/>
        <v>42465.35701388889</v>
      </c>
      <c r="W3338" s="8" t="str">
        <f t="shared" si="474"/>
        <v>Apr</v>
      </c>
      <c r="X3338" s="8" t="str">
        <f t="shared" si="475"/>
        <v>2016</v>
      </c>
      <c r="Y3338" s="7">
        <f t="shared" si="476"/>
        <v>27</v>
      </c>
    </row>
    <row r="3339" spans="1:25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6">
        <f t="shared" si="468"/>
        <v>110.2</v>
      </c>
      <c r="P3339" s="10">
        <f t="shared" si="469"/>
        <v>81.029411764705884</v>
      </c>
      <c r="Q3339" t="s">
        <v>8318</v>
      </c>
      <c r="R3339" t="s">
        <v>8319</v>
      </c>
      <c r="S3339" s="8">
        <f t="shared" si="470"/>
        <v>41901.282025462962</v>
      </c>
      <c r="T3339" s="8" t="str">
        <f t="shared" si="471"/>
        <v>Sep</v>
      </c>
      <c r="U3339" s="8" t="str">
        <f t="shared" si="472"/>
        <v>2014</v>
      </c>
      <c r="V3339" s="8">
        <f t="shared" si="473"/>
        <v>41922.875</v>
      </c>
      <c r="W3339" s="8" t="str">
        <f t="shared" si="474"/>
        <v>Oct</v>
      </c>
      <c r="X3339" s="8" t="str">
        <f t="shared" si="475"/>
        <v>2014</v>
      </c>
      <c r="Y3339" s="7">
        <f t="shared" si="476"/>
        <v>21</v>
      </c>
    </row>
    <row r="3340" spans="1:25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6">
        <f t="shared" si="468"/>
        <v>102.18</v>
      </c>
      <c r="P3340" s="10">
        <f t="shared" si="469"/>
        <v>136.84821428571428</v>
      </c>
      <c r="Q3340" t="s">
        <v>8318</v>
      </c>
      <c r="R3340" t="s">
        <v>8319</v>
      </c>
      <c r="S3340" s="8">
        <f t="shared" si="470"/>
        <v>42769.574999999997</v>
      </c>
      <c r="T3340" s="8" t="str">
        <f t="shared" si="471"/>
        <v>Feb</v>
      </c>
      <c r="U3340" s="8" t="str">
        <f t="shared" si="472"/>
        <v>2017</v>
      </c>
      <c r="V3340" s="8">
        <f t="shared" si="473"/>
        <v>42790.574999999997</v>
      </c>
      <c r="W3340" s="8" t="str">
        <f t="shared" si="474"/>
        <v>Feb</v>
      </c>
      <c r="X3340" s="8" t="str">
        <f t="shared" si="475"/>
        <v>2017</v>
      </c>
      <c r="Y3340" s="7">
        <f t="shared" si="476"/>
        <v>21</v>
      </c>
    </row>
    <row r="3341" spans="1:25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6">
        <f t="shared" si="468"/>
        <v>104.35000000000001</v>
      </c>
      <c r="P3341" s="10">
        <f t="shared" si="469"/>
        <v>177.61702127659575</v>
      </c>
      <c r="Q3341" t="s">
        <v>8318</v>
      </c>
      <c r="R3341" t="s">
        <v>8319</v>
      </c>
      <c r="S3341" s="8">
        <f t="shared" si="470"/>
        <v>42549.665717592594</v>
      </c>
      <c r="T3341" s="8" t="str">
        <f t="shared" si="471"/>
        <v>Jun</v>
      </c>
      <c r="U3341" s="8" t="str">
        <f t="shared" si="472"/>
        <v>2016</v>
      </c>
      <c r="V3341" s="8">
        <f t="shared" si="473"/>
        <v>42579.665717592594</v>
      </c>
      <c r="W3341" s="8" t="str">
        <f t="shared" si="474"/>
        <v>Jul</v>
      </c>
      <c r="X3341" s="8" t="str">
        <f t="shared" si="475"/>
        <v>2016</v>
      </c>
      <c r="Y3341" s="7">
        <f t="shared" si="476"/>
        <v>30</v>
      </c>
    </row>
    <row r="3342" spans="1:25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6">
        <f t="shared" si="468"/>
        <v>138.16666666666666</v>
      </c>
      <c r="P3342" s="10">
        <f t="shared" si="469"/>
        <v>109.07894736842105</v>
      </c>
      <c r="Q3342" t="s">
        <v>8318</v>
      </c>
      <c r="R3342" t="s">
        <v>8319</v>
      </c>
      <c r="S3342" s="8">
        <f t="shared" si="470"/>
        <v>42685.974004629628</v>
      </c>
      <c r="T3342" s="8" t="str">
        <f t="shared" si="471"/>
        <v>Nov</v>
      </c>
      <c r="U3342" s="8" t="str">
        <f t="shared" si="472"/>
        <v>2016</v>
      </c>
      <c r="V3342" s="8">
        <f t="shared" si="473"/>
        <v>42710.974004629628</v>
      </c>
      <c r="W3342" s="8" t="str">
        <f t="shared" si="474"/>
        <v>Dec</v>
      </c>
      <c r="X3342" s="8" t="str">
        <f t="shared" si="475"/>
        <v>2016</v>
      </c>
      <c r="Y3342" s="7">
        <f t="shared" si="476"/>
        <v>25</v>
      </c>
    </row>
    <row r="3343" spans="1:25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6">
        <f t="shared" si="468"/>
        <v>100</v>
      </c>
      <c r="P3343" s="10">
        <f t="shared" si="469"/>
        <v>119.64285714285714</v>
      </c>
      <c r="Q3343" t="s">
        <v>8318</v>
      </c>
      <c r="R3343" t="s">
        <v>8319</v>
      </c>
      <c r="S3343" s="8">
        <f t="shared" si="470"/>
        <v>42510.798854166671</v>
      </c>
      <c r="T3343" s="8" t="str">
        <f t="shared" si="471"/>
        <v>May</v>
      </c>
      <c r="U3343" s="8" t="str">
        <f t="shared" si="472"/>
        <v>2016</v>
      </c>
      <c r="V3343" s="8">
        <f t="shared" si="473"/>
        <v>42533.708333333328</v>
      </c>
      <c r="W3343" s="8" t="str">
        <f t="shared" si="474"/>
        <v>Jun</v>
      </c>
      <c r="X3343" s="8" t="str">
        <f t="shared" si="475"/>
        <v>2016</v>
      </c>
      <c r="Y3343" s="7">
        <f t="shared" si="476"/>
        <v>22</v>
      </c>
    </row>
    <row r="3344" spans="1:25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6">
        <f t="shared" si="468"/>
        <v>101.66666666666666</v>
      </c>
      <c r="P3344" s="10">
        <f t="shared" si="469"/>
        <v>78.205128205128204</v>
      </c>
      <c r="Q3344" t="s">
        <v>8318</v>
      </c>
      <c r="R3344" t="s">
        <v>8319</v>
      </c>
      <c r="S3344" s="8">
        <f t="shared" si="470"/>
        <v>42062.296412037031</v>
      </c>
      <c r="T3344" s="8" t="str">
        <f t="shared" si="471"/>
        <v>Feb</v>
      </c>
      <c r="U3344" s="8" t="str">
        <f t="shared" si="472"/>
        <v>2015</v>
      </c>
      <c r="V3344" s="8">
        <f t="shared" si="473"/>
        <v>42095.207638888889</v>
      </c>
      <c r="W3344" s="8" t="str">
        <f t="shared" si="474"/>
        <v>Apr</v>
      </c>
      <c r="X3344" s="8" t="str">
        <f t="shared" si="475"/>
        <v>2015</v>
      </c>
      <c r="Y3344" s="7">
        <f t="shared" si="476"/>
        <v>1</v>
      </c>
    </row>
    <row r="3345" spans="1:25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6">
        <f t="shared" si="468"/>
        <v>171.42857142857142</v>
      </c>
      <c r="P3345" s="10">
        <f t="shared" si="469"/>
        <v>52.173913043478258</v>
      </c>
      <c r="Q3345" t="s">
        <v>8318</v>
      </c>
      <c r="R3345" t="s">
        <v>8319</v>
      </c>
      <c r="S3345" s="8">
        <f t="shared" si="470"/>
        <v>42452.916481481487</v>
      </c>
      <c r="T3345" s="8" t="str">
        <f t="shared" si="471"/>
        <v>Mar</v>
      </c>
      <c r="U3345" s="8" t="str">
        <f t="shared" si="472"/>
        <v>2016</v>
      </c>
      <c r="V3345" s="8">
        <f t="shared" si="473"/>
        <v>42473.554166666669</v>
      </c>
      <c r="W3345" s="8" t="str">
        <f t="shared" si="474"/>
        <v>Apr</v>
      </c>
      <c r="X3345" s="8" t="str">
        <f t="shared" si="475"/>
        <v>2016</v>
      </c>
      <c r="Y3345" s="7">
        <f t="shared" si="476"/>
        <v>20</v>
      </c>
    </row>
    <row r="3346" spans="1:25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6">
        <f t="shared" si="468"/>
        <v>101.44444444444444</v>
      </c>
      <c r="P3346" s="10">
        <f t="shared" si="469"/>
        <v>114.125</v>
      </c>
      <c r="Q3346" t="s">
        <v>8318</v>
      </c>
      <c r="R3346" t="s">
        <v>8319</v>
      </c>
      <c r="S3346" s="8">
        <f t="shared" si="470"/>
        <v>41851.200150462959</v>
      </c>
      <c r="T3346" s="8" t="str">
        <f t="shared" si="471"/>
        <v>Jul</v>
      </c>
      <c r="U3346" s="8" t="str">
        <f t="shared" si="472"/>
        <v>2014</v>
      </c>
      <c r="V3346" s="8">
        <f t="shared" si="473"/>
        <v>41881.200150462959</v>
      </c>
      <c r="W3346" s="8" t="str">
        <f t="shared" si="474"/>
        <v>Aug</v>
      </c>
      <c r="X3346" s="8" t="str">
        <f t="shared" si="475"/>
        <v>2014</v>
      </c>
      <c r="Y3346" s="7">
        <f t="shared" si="476"/>
        <v>30</v>
      </c>
    </row>
    <row r="3347" spans="1:25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6">
        <f t="shared" si="468"/>
        <v>130</v>
      </c>
      <c r="P3347" s="10">
        <f t="shared" si="469"/>
        <v>50</v>
      </c>
      <c r="Q3347" t="s">
        <v>8318</v>
      </c>
      <c r="R3347" t="s">
        <v>8319</v>
      </c>
      <c r="S3347" s="8">
        <f t="shared" si="470"/>
        <v>42053.106111111112</v>
      </c>
      <c r="T3347" s="8" t="str">
        <f t="shared" si="471"/>
        <v>Feb</v>
      </c>
      <c r="U3347" s="8" t="str">
        <f t="shared" si="472"/>
        <v>2015</v>
      </c>
      <c r="V3347" s="8">
        <f t="shared" si="473"/>
        <v>42112.025694444441</v>
      </c>
      <c r="W3347" s="8" t="str">
        <f t="shared" si="474"/>
        <v>Apr</v>
      </c>
      <c r="X3347" s="8" t="str">
        <f t="shared" si="475"/>
        <v>2015</v>
      </c>
      <c r="Y3347" s="7">
        <f t="shared" si="476"/>
        <v>27</v>
      </c>
    </row>
    <row r="3348" spans="1:25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6">
        <f t="shared" si="468"/>
        <v>110.00000000000001</v>
      </c>
      <c r="P3348" s="10">
        <f t="shared" si="469"/>
        <v>91.666666666666671</v>
      </c>
      <c r="Q3348" t="s">
        <v>8318</v>
      </c>
      <c r="R3348" t="s">
        <v>8319</v>
      </c>
      <c r="S3348" s="8">
        <f t="shared" si="470"/>
        <v>42054.024421296301</v>
      </c>
      <c r="T3348" s="8" t="str">
        <f t="shared" si="471"/>
        <v>Feb</v>
      </c>
      <c r="U3348" s="8" t="str">
        <f t="shared" si="472"/>
        <v>2015</v>
      </c>
      <c r="V3348" s="8">
        <f t="shared" si="473"/>
        <v>42061.024421296301</v>
      </c>
      <c r="W3348" s="8" t="str">
        <f t="shared" si="474"/>
        <v>Feb</v>
      </c>
      <c r="X3348" s="8" t="str">
        <f t="shared" si="475"/>
        <v>2015</v>
      </c>
      <c r="Y3348" s="7">
        <f t="shared" si="476"/>
        <v>7</v>
      </c>
    </row>
    <row r="3349" spans="1:25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6">
        <f t="shared" si="468"/>
        <v>119.44999999999999</v>
      </c>
      <c r="P3349" s="10">
        <f t="shared" si="469"/>
        <v>108.59090909090909</v>
      </c>
      <c r="Q3349" t="s">
        <v>8318</v>
      </c>
      <c r="R3349" t="s">
        <v>8319</v>
      </c>
      <c r="S3349" s="8">
        <f t="shared" si="470"/>
        <v>42484.551550925928</v>
      </c>
      <c r="T3349" s="8" t="str">
        <f t="shared" si="471"/>
        <v>Apr</v>
      </c>
      <c r="U3349" s="8" t="str">
        <f t="shared" si="472"/>
        <v>2016</v>
      </c>
      <c r="V3349" s="8">
        <f t="shared" si="473"/>
        <v>42498.875</v>
      </c>
      <c r="W3349" s="8" t="str">
        <f t="shared" si="474"/>
        <v>May</v>
      </c>
      <c r="X3349" s="8" t="str">
        <f t="shared" si="475"/>
        <v>2016</v>
      </c>
      <c r="Y3349" s="7">
        <f t="shared" si="476"/>
        <v>14</v>
      </c>
    </row>
    <row r="3350" spans="1:25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6">
        <f t="shared" si="468"/>
        <v>100.2909090909091</v>
      </c>
      <c r="P3350" s="10">
        <f t="shared" si="469"/>
        <v>69.822784810126578</v>
      </c>
      <c r="Q3350" t="s">
        <v>8318</v>
      </c>
      <c r="R3350" t="s">
        <v>8319</v>
      </c>
      <c r="S3350" s="8">
        <f t="shared" si="470"/>
        <v>42466.558796296296</v>
      </c>
      <c r="T3350" s="8" t="str">
        <f t="shared" si="471"/>
        <v>Apr</v>
      </c>
      <c r="U3350" s="8" t="str">
        <f t="shared" si="472"/>
        <v>2016</v>
      </c>
      <c r="V3350" s="8">
        <f t="shared" si="473"/>
        <v>42490.165972222225</v>
      </c>
      <c r="W3350" s="8" t="str">
        <f t="shared" si="474"/>
        <v>Apr</v>
      </c>
      <c r="X3350" s="8" t="str">
        <f t="shared" si="475"/>
        <v>2016</v>
      </c>
      <c r="Y3350" s="7">
        <f t="shared" si="476"/>
        <v>23</v>
      </c>
    </row>
    <row r="3351" spans="1:25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6">
        <f t="shared" si="468"/>
        <v>153.4</v>
      </c>
      <c r="P3351" s="10">
        <f t="shared" si="469"/>
        <v>109.57142857142857</v>
      </c>
      <c r="Q3351" t="s">
        <v>8318</v>
      </c>
      <c r="R3351" t="s">
        <v>8319</v>
      </c>
      <c r="S3351" s="8">
        <f t="shared" si="470"/>
        <v>42513.110787037032</v>
      </c>
      <c r="T3351" s="8" t="str">
        <f t="shared" si="471"/>
        <v>May</v>
      </c>
      <c r="U3351" s="8" t="str">
        <f t="shared" si="472"/>
        <v>2016</v>
      </c>
      <c r="V3351" s="8">
        <f t="shared" si="473"/>
        <v>42534.708333333328</v>
      </c>
      <c r="W3351" s="8" t="str">
        <f t="shared" si="474"/>
        <v>Jun</v>
      </c>
      <c r="X3351" s="8" t="str">
        <f t="shared" si="475"/>
        <v>2016</v>
      </c>
      <c r="Y3351" s="7">
        <f t="shared" si="476"/>
        <v>21</v>
      </c>
    </row>
    <row r="3352" spans="1:25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6">
        <f t="shared" si="468"/>
        <v>104.42857142857143</v>
      </c>
      <c r="P3352" s="10">
        <f t="shared" si="469"/>
        <v>71.666666666666671</v>
      </c>
      <c r="Q3352" t="s">
        <v>8318</v>
      </c>
      <c r="R3352" t="s">
        <v>8319</v>
      </c>
      <c r="S3352" s="8">
        <f t="shared" si="470"/>
        <v>42302.701516203699</v>
      </c>
      <c r="T3352" s="8" t="str">
        <f t="shared" si="471"/>
        <v>Oct</v>
      </c>
      <c r="U3352" s="8" t="str">
        <f t="shared" si="472"/>
        <v>2015</v>
      </c>
      <c r="V3352" s="8">
        <f t="shared" si="473"/>
        <v>42337.958333333328</v>
      </c>
      <c r="W3352" s="8" t="str">
        <f t="shared" si="474"/>
        <v>Nov</v>
      </c>
      <c r="X3352" s="8" t="str">
        <f t="shared" si="475"/>
        <v>2015</v>
      </c>
      <c r="Y3352" s="7">
        <f t="shared" si="476"/>
        <v>4</v>
      </c>
    </row>
    <row r="3353" spans="1:25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6">
        <f t="shared" si="468"/>
        <v>101.1</v>
      </c>
      <c r="P3353" s="10">
        <f t="shared" si="469"/>
        <v>93.611111111111114</v>
      </c>
      <c r="Q3353" t="s">
        <v>8318</v>
      </c>
      <c r="R3353" t="s">
        <v>8319</v>
      </c>
      <c r="S3353" s="8">
        <f t="shared" si="470"/>
        <v>41806.395428240743</v>
      </c>
      <c r="T3353" s="8" t="str">
        <f t="shared" si="471"/>
        <v>Jun</v>
      </c>
      <c r="U3353" s="8" t="str">
        <f t="shared" si="472"/>
        <v>2014</v>
      </c>
      <c r="V3353" s="8">
        <f t="shared" si="473"/>
        <v>41843.458333333336</v>
      </c>
      <c r="W3353" s="8" t="str">
        <f t="shared" si="474"/>
        <v>Jul</v>
      </c>
      <c r="X3353" s="8" t="str">
        <f t="shared" si="475"/>
        <v>2014</v>
      </c>
      <c r="Y3353" s="7">
        <f t="shared" si="476"/>
        <v>6</v>
      </c>
    </row>
    <row r="3354" spans="1:25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6">
        <f t="shared" si="468"/>
        <v>107.52</v>
      </c>
      <c r="P3354" s="10">
        <f t="shared" si="469"/>
        <v>76.8</v>
      </c>
      <c r="Q3354" t="s">
        <v>8318</v>
      </c>
      <c r="R3354" t="s">
        <v>8319</v>
      </c>
      <c r="S3354" s="8">
        <f t="shared" si="470"/>
        <v>42495.992800925931</v>
      </c>
      <c r="T3354" s="8" t="str">
        <f t="shared" si="471"/>
        <v>May</v>
      </c>
      <c r="U3354" s="8" t="str">
        <f t="shared" si="472"/>
        <v>2016</v>
      </c>
      <c r="V3354" s="8">
        <f t="shared" si="473"/>
        <v>42552.958333333328</v>
      </c>
      <c r="W3354" s="8" t="str">
        <f t="shared" si="474"/>
        <v>Jul</v>
      </c>
      <c r="X3354" s="8" t="str">
        <f t="shared" si="475"/>
        <v>2016</v>
      </c>
      <c r="Y3354" s="7">
        <f t="shared" si="476"/>
        <v>25</v>
      </c>
    </row>
    <row r="3355" spans="1:25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6">
        <f t="shared" si="468"/>
        <v>315</v>
      </c>
      <c r="P3355" s="10">
        <f t="shared" si="469"/>
        <v>35.795454545454547</v>
      </c>
      <c r="Q3355" t="s">
        <v>8318</v>
      </c>
      <c r="R3355" t="s">
        <v>8319</v>
      </c>
      <c r="S3355" s="8">
        <f t="shared" si="470"/>
        <v>42479.432291666672</v>
      </c>
      <c r="T3355" s="8" t="str">
        <f t="shared" si="471"/>
        <v>Apr</v>
      </c>
      <c r="U3355" s="8" t="str">
        <f t="shared" si="472"/>
        <v>2016</v>
      </c>
      <c r="V3355" s="8">
        <f t="shared" si="473"/>
        <v>42492.958333333328</v>
      </c>
      <c r="W3355" s="8" t="str">
        <f t="shared" si="474"/>
        <v>May</v>
      </c>
      <c r="X3355" s="8" t="str">
        <f t="shared" si="475"/>
        <v>2016</v>
      </c>
      <c r="Y3355" s="7">
        <f t="shared" si="476"/>
        <v>13</v>
      </c>
    </row>
    <row r="3356" spans="1:25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6">
        <f t="shared" si="468"/>
        <v>101.93333333333334</v>
      </c>
      <c r="P3356" s="10">
        <f t="shared" si="469"/>
        <v>55.6</v>
      </c>
      <c r="Q3356" t="s">
        <v>8318</v>
      </c>
      <c r="R3356" t="s">
        <v>8319</v>
      </c>
      <c r="S3356" s="8">
        <f t="shared" si="470"/>
        <v>42270.7269212963</v>
      </c>
      <c r="T3356" s="8" t="str">
        <f t="shared" si="471"/>
        <v>Sep</v>
      </c>
      <c r="U3356" s="8" t="str">
        <f t="shared" si="472"/>
        <v>2015</v>
      </c>
      <c r="V3356" s="8">
        <f t="shared" si="473"/>
        <v>42306.167361111111</v>
      </c>
      <c r="W3356" s="8" t="str">
        <f t="shared" si="474"/>
        <v>Oct</v>
      </c>
      <c r="X3356" s="8" t="str">
        <f t="shared" si="475"/>
        <v>2015</v>
      </c>
      <c r="Y3356" s="7">
        <f t="shared" si="476"/>
        <v>4</v>
      </c>
    </row>
    <row r="3357" spans="1:25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6">
        <f t="shared" si="468"/>
        <v>126.28571428571429</v>
      </c>
      <c r="P3357" s="10">
        <f t="shared" si="469"/>
        <v>147.33333333333334</v>
      </c>
      <c r="Q3357" t="s">
        <v>8318</v>
      </c>
      <c r="R3357" t="s">
        <v>8319</v>
      </c>
      <c r="S3357" s="8">
        <f t="shared" si="470"/>
        <v>42489.619525462964</v>
      </c>
      <c r="T3357" s="8" t="str">
        <f t="shared" si="471"/>
        <v>Apr</v>
      </c>
      <c r="U3357" s="8" t="str">
        <f t="shared" si="472"/>
        <v>2016</v>
      </c>
      <c r="V3357" s="8">
        <f t="shared" si="473"/>
        <v>42500.470138888893</v>
      </c>
      <c r="W3357" s="8" t="str">
        <f t="shared" si="474"/>
        <v>May</v>
      </c>
      <c r="X3357" s="8" t="str">
        <f t="shared" si="475"/>
        <v>2016</v>
      </c>
      <c r="Y3357" s="7">
        <f t="shared" si="476"/>
        <v>10</v>
      </c>
    </row>
    <row r="3358" spans="1:25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6">
        <f t="shared" si="468"/>
        <v>101.4</v>
      </c>
      <c r="P3358" s="10">
        <f t="shared" si="469"/>
        <v>56.333333333333336</v>
      </c>
      <c r="Q3358" t="s">
        <v>8318</v>
      </c>
      <c r="R3358" t="s">
        <v>8319</v>
      </c>
      <c r="S3358" s="8">
        <f t="shared" si="470"/>
        <v>42536.815648148149</v>
      </c>
      <c r="T3358" s="8" t="str">
        <f t="shared" si="471"/>
        <v>Jun</v>
      </c>
      <c r="U3358" s="8" t="str">
        <f t="shared" si="472"/>
        <v>2016</v>
      </c>
      <c r="V3358" s="8">
        <f t="shared" si="473"/>
        <v>42566.815648148149</v>
      </c>
      <c r="W3358" s="8" t="str">
        <f t="shared" si="474"/>
        <v>Jul</v>
      </c>
      <c r="X3358" s="8" t="str">
        <f t="shared" si="475"/>
        <v>2016</v>
      </c>
      <c r="Y3358" s="7">
        <f t="shared" si="476"/>
        <v>30</v>
      </c>
    </row>
    <row r="3359" spans="1:25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6">
        <f t="shared" si="468"/>
        <v>101</v>
      </c>
      <c r="P3359" s="10">
        <f t="shared" si="469"/>
        <v>96.19047619047619</v>
      </c>
      <c r="Q3359" t="s">
        <v>8318</v>
      </c>
      <c r="R3359" t="s">
        <v>8319</v>
      </c>
      <c r="S3359" s="8">
        <f t="shared" si="470"/>
        <v>41822.417939814812</v>
      </c>
      <c r="T3359" s="8" t="str">
        <f t="shared" si="471"/>
        <v>Jul</v>
      </c>
      <c r="U3359" s="8" t="str">
        <f t="shared" si="472"/>
        <v>2014</v>
      </c>
      <c r="V3359" s="8">
        <f t="shared" si="473"/>
        <v>41852.417939814812</v>
      </c>
      <c r="W3359" s="8" t="str">
        <f t="shared" si="474"/>
        <v>Aug</v>
      </c>
      <c r="X3359" s="8" t="str">
        <f t="shared" si="475"/>
        <v>2014</v>
      </c>
      <c r="Y3359" s="7">
        <f t="shared" si="476"/>
        <v>30</v>
      </c>
    </row>
    <row r="3360" spans="1:25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6">
        <f t="shared" si="468"/>
        <v>102.99000000000001</v>
      </c>
      <c r="P3360" s="10">
        <f t="shared" si="469"/>
        <v>63.574074074074076</v>
      </c>
      <c r="Q3360" t="s">
        <v>8318</v>
      </c>
      <c r="R3360" t="s">
        <v>8319</v>
      </c>
      <c r="S3360" s="8">
        <f t="shared" si="470"/>
        <v>41932.311099537037</v>
      </c>
      <c r="T3360" s="8" t="str">
        <f t="shared" si="471"/>
        <v>Oct</v>
      </c>
      <c r="U3360" s="8" t="str">
        <f t="shared" si="472"/>
        <v>2014</v>
      </c>
      <c r="V3360" s="8">
        <f t="shared" si="473"/>
        <v>41962.352766203709</v>
      </c>
      <c r="W3360" s="8" t="str">
        <f t="shared" si="474"/>
        <v>Nov</v>
      </c>
      <c r="X3360" s="8" t="str">
        <f t="shared" si="475"/>
        <v>2014</v>
      </c>
      <c r="Y3360" s="7">
        <f t="shared" si="476"/>
        <v>30</v>
      </c>
    </row>
    <row r="3361" spans="1:25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6">
        <f t="shared" si="468"/>
        <v>106.25</v>
      </c>
      <c r="P3361" s="10">
        <f t="shared" si="469"/>
        <v>184.78260869565219</v>
      </c>
      <c r="Q3361" t="s">
        <v>8318</v>
      </c>
      <c r="R3361" t="s">
        <v>8319</v>
      </c>
      <c r="S3361" s="8">
        <f t="shared" si="470"/>
        <v>42746.057106481487</v>
      </c>
      <c r="T3361" s="8" t="str">
        <f t="shared" si="471"/>
        <v>Jan</v>
      </c>
      <c r="U3361" s="8" t="str">
        <f t="shared" si="472"/>
        <v>2017</v>
      </c>
      <c r="V3361" s="8">
        <f t="shared" si="473"/>
        <v>42791.057106481487</v>
      </c>
      <c r="W3361" s="8" t="str">
        <f t="shared" si="474"/>
        <v>Feb</v>
      </c>
      <c r="X3361" s="8" t="str">
        <f t="shared" si="475"/>
        <v>2017</v>
      </c>
      <c r="Y3361" s="7">
        <f t="shared" si="476"/>
        <v>14</v>
      </c>
    </row>
    <row r="3362" spans="1:25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6">
        <f t="shared" si="468"/>
        <v>101.37777777777779</v>
      </c>
      <c r="P3362" s="10">
        <f t="shared" si="469"/>
        <v>126.72222222222223</v>
      </c>
      <c r="Q3362" t="s">
        <v>8318</v>
      </c>
      <c r="R3362" t="s">
        <v>8319</v>
      </c>
      <c r="S3362" s="8">
        <f t="shared" si="470"/>
        <v>42697.082673611112</v>
      </c>
      <c r="T3362" s="8" t="str">
        <f t="shared" si="471"/>
        <v>Nov</v>
      </c>
      <c r="U3362" s="8" t="str">
        <f t="shared" si="472"/>
        <v>2016</v>
      </c>
      <c r="V3362" s="8">
        <f t="shared" si="473"/>
        <v>42718.665972222225</v>
      </c>
      <c r="W3362" s="8" t="str">
        <f t="shared" si="474"/>
        <v>Dec</v>
      </c>
      <c r="X3362" s="8" t="str">
        <f t="shared" si="475"/>
        <v>2016</v>
      </c>
      <c r="Y3362" s="7">
        <f t="shared" si="476"/>
        <v>21</v>
      </c>
    </row>
    <row r="3363" spans="1:25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6">
        <f t="shared" si="468"/>
        <v>113.46000000000001</v>
      </c>
      <c r="P3363" s="10">
        <f t="shared" si="469"/>
        <v>83.42647058823529</v>
      </c>
      <c r="Q3363" t="s">
        <v>8318</v>
      </c>
      <c r="R3363" t="s">
        <v>8319</v>
      </c>
      <c r="S3363" s="8">
        <f t="shared" si="470"/>
        <v>41866.025347222225</v>
      </c>
      <c r="T3363" s="8" t="str">
        <f t="shared" si="471"/>
        <v>Aug</v>
      </c>
      <c r="U3363" s="8" t="str">
        <f t="shared" si="472"/>
        <v>2014</v>
      </c>
      <c r="V3363" s="8">
        <f t="shared" si="473"/>
        <v>41883.665972222225</v>
      </c>
      <c r="W3363" s="8" t="str">
        <f t="shared" si="474"/>
        <v>Sep</v>
      </c>
      <c r="X3363" s="8" t="str">
        <f t="shared" si="475"/>
        <v>2014</v>
      </c>
      <c r="Y3363" s="7">
        <f t="shared" si="476"/>
        <v>17</v>
      </c>
    </row>
    <row r="3364" spans="1:25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6">
        <f t="shared" si="468"/>
        <v>218.00000000000003</v>
      </c>
      <c r="P3364" s="10">
        <f t="shared" si="469"/>
        <v>54.5</v>
      </c>
      <c r="Q3364" t="s">
        <v>8318</v>
      </c>
      <c r="R3364" t="s">
        <v>8319</v>
      </c>
      <c r="S3364" s="8">
        <f t="shared" si="470"/>
        <v>42056.091631944444</v>
      </c>
      <c r="T3364" s="8" t="str">
        <f t="shared" si="471"/>
        <v>Feb</v>
      </c>
      <c r="U3364" s="8" t="str">
        <f t="shared" si="472"/>
        <v>2015</v>
      </c>
      <c r="V3364" s="8">
        <f t="shared" si="473"/>
        <v>42070.204861111109</v>
      </c>
      <c r="W3364" s="8" t="str">
        <f t="shared" si="474"/>
        <v>Mar</v>
      </c>
      <c r="X3364" s="8" t="str">
        <f t="shared" si="475"/>
        <v>2015</v>
      </c>
      <c r="Y3364" s="7">
        <f t="shared" si="476"/>
        <v>14</v>
      </c>
    </row>
    <row r="3365" spans="1:25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6">
        <f t="shared" si="468"/>
        <v>101.41935483870968</v>
      </c>
      <c r="P3365" s="10">
        <f t="shared" si="469"/>
        <v>302.30769230769232</v>
      </c>
      <c r="Q3365" t="s">
        <v>8318</v>
      </c>
      <c r="R3365" t="s">
        <v>8319</v>
      </c>
      <c r="S3365" s="8">
        <f t="shared" si="470"/>
        <v>41851.771354166667</v>
      </c>
      <c r="T3365" s="8" t="str">
        <f t="shared" si="471"/>
        <v>Jul</v>
      </c>
      <c r="U3365" s="8" t="str">
        <f t="shared" si="472"/>
        <v>2014</v>
      </c>
      <c r="V3365" s="8">
        <f t="shared" si="473"/>
        <v>41870.666666666664</v>
      </c>
      <c r="W3365" s="8" t="str">
        <f t="shared" si="474"/>
        <v>Aug</v>
      </c>
      <c r="X3365" s="8" t="str">
        <f t="shared" si="475"/>
        <v>2014</v>
      </c>
      <c r="Y3365" s="7">
        <f t="shared" si="476"/>
        <v>18</v>
      </c>
    </row>
    <row r="3366" spans="1:25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6">
        <f t="shared" si="468"/>
        <v>105.93333333333332</v>
      </c>
      <c r="P3366" s="10">
        <f t="shared" si="469"/>
        <v>44.138888888888886</v>
      </c>
      <c r="Q3366" t="s">
        <v>8318</v>
      </c>
      <c r="R3366" t="s">
        <v>8319</v>
      </c>
      <c r="S3366" s="8">
        <f t="shared" si="470"/>
        <v>42422.977418981478</v>
      </c>
      <c r="T3366" s="8" t="str">
        <f t="shared" si="471"/>
        <v>Feb</v>
      </c>
      <c r="U3366" s="8" t="str">
        <f t="shared" si="472"/>
        <v>2016</v>
      </c>
      <c r="V3366" s="8">
        <f t="shared" si="473"/>
        <v>42444.875</v>
      </c>
      <c r="W3366" s="8" t="str">
        <f t="shared" si="474"/>
        <v>Mar</v>
      </c>
      <c r="X3366" s="8" t="str">
        <f t="shared" si="475"/>
        <v>2016</v>
      </c>
      <c r="Y3366" s="7">
        <f t="shared" si="476"/>
        <v>21</v>
      </c>
    </row>
    <row r="3367" spans="1:25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6">
        <f t="shared" si="468"/>
        <v>104</v>
      </c>
      <c r="P3367" s="10">
        <f t="shared" si="469"/>
        <v>866.66666666666663</v>
      </c>
      <c r="Q3367" t="s">
        <v>8318</v>
      </c>
      <c r="R3367" t="s">
        <v>8319</v>
      </c>
      <c r="S3367" s="8">
        <f t="shared" si="470"/>
        <v>42321.101759259262</v>
      </c>
      <c r="T3367" s="8" t="str">
        <f t="shared" si="471"/>
        <v>Nov</v>
      </c>
      <c r="U3367" s="8" t="str">
        <f t="shared" si="472"/>
        <v>2015</v>
      </c>
      <c r="V3367" s="8">
        <f t="shared" si="473"/>
        <v>42351.101759259262</v>
      </c>
      <c r="W3367" s="8" t="str">
        <f t="shared" si="474"/>
        <v>Dec</v>
      </c>
      <c r="X3367" s="8" t="str">
        <f t="shared" si="475"/>
        <v>2015</v>
      </c>
      <c r="Y3367" s="7">
        <f t="shared" si="476"/>
        <v>30</v>
      </c>
    </row>
    <row r="3368" spans="1:25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6">
        <f t="shared" si="468"/>
        <v>221</v>
      </c>
      <c r="P3368" s="10">
        <f t="shared" si="469"/>
        <v>61.388888888888886</v>
      </c>
      <c r="Q3368" t="s">
        <v>8318</v>
      </c>
      <c r="R3368" t="s">
        <v>8319</v>
      </c>
      <c r="S3368" s="8">
        <f t="shared" si="470"/>
        <v>42107.067557870367</v>
      </c>
      <c r="T3368" s="8" t="str">
        <f t="shared" si="471"/>
        <v>Apr</v>
      </c>
      <c r="U3368" s="8" t="str">
        <f t="shared" si="472"/>
        <v>2015</v>
      </c>
      <c r="V3368" s="8">
        <f t="shared" si="473"/>
        <v>42137.067557870367</v>
      </c>
      <c r="W3368" s="8" t="str">
        <f t="shared" si="474"/>
        <v>May</v>
      </c>
      <c r="X3368" s="8" t="str">
        <f t="shared" si="475"/>
        <v>2015</v>
      </c>
      <c r="Y3368" s="7">
        <f t="shared" si="476"/>
        <v>30</v>
      </c>
    </row>
    <row r="3369" spans="1:25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6">
        <f t="shared" si="468"/>
        <v>118.66666666666667</v>
      </c>
      <c r="P3369" s="10">
        <f t="shared" si="469"/>
        <v>29.666666666666668</v>
      </c>
      <c r="Q3369" t="s">
        <v>8318</v>
      </c>
      <c r="R3369" t="s">
        <v>8319</v>
      </c>
      <c r="S3369" s="8">
        <f t="shared" si="470"/>
        <v>42192.933958333335</v>
      </c>
      <c r="T3369" s="8" t="str">
        <f t="shared" si="471"/>
        <v>Jul</v>
      </c>
      <c r="U3369" s="8" t="str">
        <f t="shared" si="472"/>
        <v>2015</v>
      </c>
      <c r="V3369" s="8">
        <f t="shared" si="473"/>
        <v>42217.933958333335</v>
      </c>
      <c r="W3369" s="8" t="str">
        <f t="shared" si="474"/>
        <v>Aug</v>
      </c>
      <c r="X3369" s="8" t="str">
        <f t="shared" si="475"/>
        <v>2015</v>
      </c>
      <c r="Y3369" s="7">
        <f t="shared" si="476"/>
        <v>25</v>
      </c>
    </row>
    <row r="3370" spans="1:25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6">
        <f t="shared" si="468"/>
        <v>104.60000000000001</v>
      </c>
      <c r="P3370" s="10">
        <f t="shared" si="469"/>
        <v>45.478260869565219</v>
      </c>
      <c r="Q3370" t="s">
        <v>8318</v>
      </c>
      <c r="R3370" t="s">
        <v>8319</v>
      </c>
      <c r="S3370" s="8">
        <f t="shared" si="470"/>
        <v>41969.199756944443</v>
      </c>
      <c r="T3370" s="8" t="str">
        <f t="shared" si="471"/>
        <v>Nov</v>
      </c>
      <c r="U3370" s="8" t="str">
        <f t="shared" si="472"/>
        <v>2014</v>
      </c>
      <c r="V3370" s="8">
        <f t="shared" si="473"/>
        <v>42005.208333333328</v>
      </c>
      <c r="W3370" s="8" t="str">
        <f t="shared" si="474"/>
        <v>Jan</v>
      </c>
      <c r="X3370" s="8" t="str">
        <f t="shared" si="475"/>
        <v>2015</v>
      </c>
      <c r="Y3370" s="7">
        <f t="shared" si="476"/>
        <v>5</v>
      </c>
    </row>
    <row r="3371" spans="1:25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6">
        <f t="shared" si="468"/>
        <v>103.89999999999999</v>
      </c>
      <c r="P3371" s="10">
        <f t="shared" si="469"/>
        <v>96.203703703703709</v>
      </c>
      <c r="Q3371" t="s">
        <v>8318</v>
      </c>
      <c r="R3371" t="s">
        <v>8319</v>
      </c>
      <c r="S3371" s="8">
        <f t="shared" si="470"/>
        <v>42690.041435185187</v>
      </c>
      <c r="T3371" s="8" t="str">
        <f t="shared" si="471"/>
        <v>Nov</v>
      </c>
      <c r="U3371" s="8" t="str">
        <f t="shared" si="472"/>
        <v>2016</v>
      </c>
      <c r="V3371" s="8">
        <f t="shared" si="473"/>
        <v>42750.041435185187</v>
      </c>
      <c r="W3371" s="8" t="str">
        <f t="shared" si="474"/>
        <v>Jan</v>
      </c>
      <c r="X3371" s="8" t="str">
        <f t="shared" si="475"/>
        <v>2017</v>
      </c>
      <c r="Y3371" s="7">
        <f t="shared" si="476"/>
        <v>29</v>
      </c>
    </row>
    <row r="3372" spans="1:25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6">
        <f t="shared" si="468"/>
        <v>117.73333333333333</v>
      </c>
      <c r="P3372" s="10">
        <f t="shared" si="469"/>
        <v>67.92307692307692</v>
      </c>
      <c r="Q3372" t="s">
        <v>8318</v>
      </c>
      <c r="R3372" t="s">
        <v>8319</v>
      </c>
      <c r="S3372" s="8">
        <f t="shared" si="470"/>
        <v>42690.334317129629</v>
      </c>
      <c r="T3372" s="8" t="str">
        <f t="shared" si="471"/>
        <v>Nov</v>
      </c>
      <c r="U3372" s="8" t="str">
        <f t="shared" si="472"/>
        <v>2016</v>
      </c>
      <c r="V3372" s="8">
        <f t="shared" si="473"/>
        <v>42721.333333333328</v>
      </c>
      <c r="W3372" s="8" t="str">
        <f t="shared" si="474"/>
        <v>Dec</v>
      </c>
      <c r="X3372" s="8" t="str">
        <f t="shared" si="475"/>
        <v>2016</v>
      </c>
      <c r="Y3372" s="7">
        <f t="shared" si="476"/>
        <v>30</v>
      </c>
    </row>
    <row r="3373" spans="1:25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6">
        <f t="shared" si="468"/>
        <v>138.5</v>
      </c>
      <c r="P3373" s="10">
        <f t="shared" si="469"/>
        <v>30.777777777777779</v>
      </c>
      <c r="Q3373" t="s">
        <v>8318</v>
      </c>
      <c r="R3373" t="s">
        <v>8319</v>
      </c>
      <c r="S3373" s="8">
        <f t="shared" si="470"/>
        <v>42312.874594907407</v>
      </c>
      <c r="T3373" s="8" t="str">
        <f t="shared" si="471"/>
        <v>Nov</v>
      </c>
      <c r="U3373" s="8" t="str">
        <f t="shared" si="472"/>
        <v>2015</v>
      </c>
      <c r="V3373" s="8">
        <f t="shared" si="473"/>
        <v>42340.874594907407</v>
      </c>
      <c r="W3373" s="8" t="str">
        <f t="shared" si="474"/>
        <v>Dec</v>
      </c>
      <c r="X3373" s="8" t="str">
        <f t="shared" si="475"/>
        <v>2015</v>
      </c>
      <c r="Y3373" s="7">
        <f t="shared" si="476"/>
        <v>28</v>
      </c>
    </row>
    <row r="3374" spans="1:25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6">
        <f t="shared" si="468"/>
        <v>103.49999999999999</v>
      </c>
      <c r="P3374" s="10">
        <f t="shared" si="469"/>
        <v>38.333333333333336</v>
      </c>
      <c r="Q3374" t="s">
        <v>8318</v>
      </c>
      <c r="R3374" t="s">
        <v>8319</v>
      </c>
      <c r="S3374" s="8">
        <f t="shared" si="470"/>
        <v>41855.548101851848</v>
      </c>
      <c r="T3374" s="8" t="str">
        <f t="shared" si="471"/>
        <v>Aug</v>
      </c>
      <c r="U3374" s="8" t="str">
        <f t="shared" si="472"/>
        <v>2014</v>
      </c>
      <c r="V3374" s="8">
        <f t="shared" si="473"/>
        <v>41876.207638888889</v>
      </c>
      <c r="W3374" s="8" t="str">
        <f t="shared" si="474"/>
        <v>Aug</v>
      </c>
      <c r="X3374" s="8" t="str">
        <f t="shared" si="475"/>
        <v>2014</v>
      </c>
      <c r="Y3374" s="7">
        <f t="shared" si="476"/>
        <v>20</v>
      </c>
    </row>
    <row r="3375" spans="1:25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6">
        <f t="shared" si="468"/>
        <v>100.25</v>
      </c>
      <c r="P3375" s="10">
        <f t="shared" si="469"/>
        <v>66.833333333333329</v>
      </c>
      <c r="Q3375" t="s">
        <v>8318</v>
      </c>
      <c r="R3375" t="s">
        <v>8319</v>
      </c>
      <c r="S3375" s="8">
        <f t="shared" si="470"/>
        <v>42179.854629629626</v>
      </c>
      <c r="T3375" s="8" t="str">
        <f t="shared" si="471"/>
        <v>Jun</v>
      </c>
      <c r="U3375" s="8" t="str">
        <f t="shared" si="472"/>
        <v>2015</v>
      </c>
      <c r="V3375" s="8">
        <f t="shared" si="473"/>
        <v>42203.666666666672</v>
      </c>
      <c r="W3375" s="8" t="str">
        <f t="shared" si="474"/>
        <v>Jul</v>
      </c>
      <c r="X3375" s="8" t="str">
        <f t="shared" si="475"/>
        <v>2015</v>
      </c>
      <c r="Y3375" s="7">
        <f t="shared" si="476"/>
        <v>23</v>
      </c>
    </row>
    <row r="3376" spans="1:25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6">
        <f t="shared" si="468"/>
        <v>106.57142857142856</v>
      </c>
      <c r="P3376" s="10">
        <f t="shared" si="469"/>
        <v>71.730769230769226</v>
      </c>
      <c r="Q3376" t="s">
        <v>8318</v>
      </c>
      <c r="R3376" t="s">
        <v>8319</v>
      </c>
      <c r="S3376" s="8">
        <f t="shared" si="470"/>
        <v>42275.731666666667</v>
      </c>
      <c r="T3376" s="8" t="str">
        <f t="shared" si="471"/>
        <v>Sep</v>
      </c>
      <c r="U3376" s="8" t="str">
        <f t="shared" si="472"/>
        <v>2015</v>
      </c>
      <c r="V3376" s="8">
        <f t="shared" si="473"/>
        <v>42305.731666666667</v>
      </c>
      <c r="W3376" s="8" t="str">
        <f t="shared" si="474"/>
        <v>Oct</v>
      </c>
      <c r="X3376" s="8" t="str">
        <f t="shared" si="475"/>
        <v>2015</v>
      </c>
      <c r="Y3376" s="7">
        <f t="shared" si="476"/>
        <v>30</v>
      </c>
    </row>
    <row r="3377" spans="1:25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6">
        <f t="shared" si="468"/>
        <v>100</v>
      </c>
      <c r="P3377" s="10">
        <f t="shared" si="469"/>
        <v>176.47058823529412</v>
      </c>
      <c r="Q3377" t="s">
        <v>8318</v>
      </c>
      <c r="R3377" t="s">
        <v>8319</v>
      </c>
      <c r="S3377" s="8">
        <f t="shared" si="470"/>
        <v>41765.610798611109</v>
      </c>
      <c r="T3377" s="8" t="str">
        <f t="shared" si="471"/>
        <v>May</v>
      </c>
      <c r="U3377" s="8" t="str">
        <f t="shared" si="472"/>
        <v>2014</v>
      </c>
      <c r="V3377" s="8">
        <f t="shared" si="473"/>
        <v>41777.610798611109</v>
      </c>
      <c r="W3377" s="8" t="str">
        <f t="shared" si="474"/>
        <v>May</v>
      </c>
      <c r="X3377" s="8" t="str">
        <f t="shared" si="475"/>
        <v>2014</v>
      </c>
      <c r="Y3377" s="7">
        <f t="shared" si="476"/>
        <v>12</v>
      </c>
    </row>
    <row r="3378" spans="1:25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6">
        <f t="shared" si="468"/>
        <v>100.01249999999999</v>
      </c>
      <c r="P3378" s="10">
        <f t="shared" si="469"/>
        <v>421.10526315789474</v>
      </c>
      <c r="Q3378" t="s">
        <v>8318</v>
      </c>
      <c r="R3378" t="s">
        <v>8319</v>
      </c>
      <c r="S3378" s="8">
        <f t="shared" si="470"/>
        <v>42059.701319444444</v>
      </c>
      <c r="T3378" s="8" t="str">
        <f t="shared" si="471"/>
        <v>Feb</v>
      </c>
      <c r="U3378" s="8" t="str">
        <f t="shared" si="472"/>
        <v>2015</v>
      </c>
      <c r="V3378" s="8">
        <f t="shared" si="473"/>
        <v>42119.659652777773</v>
      </c>
      <c r="W3378" s="8" t="str">
        <f t="shared" si="474"/>
        <v>Apr</v>
      </c>
      <c r="X3378" s="8" t="str">
        <f t="shared" si="475"/>
        <v>2015</v>
      </c>
      <c r="Y3378" s="7">
        <f t="shared" si="476"/>
        <v>28</v>
      </c>
    </row>
    <row r="3379" spans="1:25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6">
        <f t="shared" si="468"/>
        <v>101.05</v>
      </c>
      <c r="P3379" s="10">
        <f t="shared" si="469"/>
        <v>104.98701298701299</v>
      </c>
      <c r="Q3379" t="s">
        <v>8318</v>
      </c>
      <c r="R3379" t="s">
        <v>8319</v>
      </c>
      <c r="S3379" s="8">
        <f t="shared" si="470"/>
        <v>42053.732627314821</v>
      </c>
      <c r="T3379" s="8" t="str">
        <f t="shared" si="471"/>
        <v>Feb</v>
      </c>
      <c r="U3379" s="8" t="str">
        <f t="shared" si="472"/>
        <v>2015</v>
      </c>
      <c r="V3379" s="8">
        <f t="shared" si="473"/>
        <v>42083.705555555556</v>
      </c>
      <c r="W3379" s="8" t="str">
        <f t="shared" si="474"/>
        <v>Mar</v>
      </c>
      <c r="X3379" s="8" t="str">
        <f t="shared" si="475"/>
        <v>2015</v>
      </c>
      <c r="Y3379" s="7">
        <f t="shared" si="476"/>
        <v>29</v>
      </c>
    </row>
    <row r="3380" spans="1:25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6">
        <f t="shared" si="468"/>
        <v>107.63636363636364</v>
      </c>
      <c r="P3380" s="10">
        <f t="shared" si="469"/>
        <v>28.19047619047619</v>
      </c>
      <c r="Q3380" t="s">
        <v>8318</v>
      </c>
      <c r="R3380" t="s">
        <v>8319</v>
      </c>
      <c r="S3380" s="8">
        <f t="shared" si="470"/>
        <v>41858.355393518519</v>
      </c>
      <c r="T3380" s="8" t="str">
        <f t="shared" si="471"/>
        <v>Aug</v>
      </c>
      <c r="U3380" s="8" t="str">
        <f t="shared" si="472"/>
        <v>2014</v>
      </c>
      <c r="V3380" s="8">
        <f t="shared" si="473"/>
        <v>41882.547222222223</v>
      </c>
      <c r="W3380" s="8" t="str">
        <f t="shared" si="474"/>
        <v>Aug</v>
      </c>
      <c r="X3380" s="8" t="str">
        <f t="shared" si="475"/>
        <v>2014</v>
      </c>
      <c r="Y3380" s="7">
        <f t="shared" si="476"/>
        <v>24</v>
      </c>
    </row>
    <row r="3381" spans="1:25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6">
        <f t="shared" si="468"/>
        <v>103.64999999999999</v>
      </c>
      <c r="P3381" s="10">
        <f t="shared" si="469"/>
        <v>54.55263157894737</v>
      </c>
      <c r="Q3381" t="s">
        <v>8318</v>
      </c>
      <c r="R3381" t="s">
        <v>8319</v>
      </c>
      <c r="S3381" s="8">
        <f t="shared" si="470"/>
        <v>42225.513888888891</v>
      </c>
      <c r="T3381" s="8" t="str">
        <f t="shared" si="471"/>
        <v>Aug</v>
      </c>
      <c r="U3381" s="8" t="str">
        <f t="shared" si="472"/>
        <v>2015</v>
      </c>
      <c r="V3381" s="8">
        <f t="shared" si="473"/>
        <v>42242.958333333328</v>
      </c>
      <c r="W3381" s="8" t="str">
        <f t="shared" si="474"/>
        <v>Aug</v>
      </c>
      <c r="X3381" s="8" t="str">
        <f t="shared" si="475"/>
        <v>2015</v>
      </c>
      <c r="Y3381" s="7">
        <f t="shared" si="476"/>
        <v>17</v>
      </c>
    </row>
    <row r="3382" spans="1:25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6">
        <f t="shared" si="468"/>
        <v>104.43333333333334</v>
      </c>
      <c r="P3382" s="10">
        <f t="shared" si="469"/>
        <v>111.89285714285714</v>
      </c>
      <c r="Q3382" t="s">
        <v>8318</v>
      </c>
      <c r="R3382" t="s">
        <v>8319</v>
      </c>
      <c r="S3382" s="8">
        <f t="shared" si="470"/>
        <v>41937.95344907407</v>
      </c>
      <c r="T3382" s="8" t="str">
        <f t="shared" si="471"/>
        <v>Oct</v>
      </c>
      <c r="U3382" s="8" t="str">
        <f t="shared" si="472"/>
        <v>2014</v>
      </c>
      <c r="V3382" s="8">
        <f t="shared" si="473"/>
        <v>41972.995115740734</v>
      </c>
      <c r="W3382" s="8" t="str">
        <f t="shared" si="474"/>
        <v>Nov</v>
      </c>
      <c r="X3382" s="8" t="str">
        <f t="shared" si="475"/>
        <v>2014</v>
      </c>
      <c r="Y3382" s="7">
        <f t="shared" si="476"/>
        <v>4</v>
      </c>
    </row>
    <row r="3383" spans="1:25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6">
        <f t="shared" si="468"/>
        <v>102.25</v>
      </c>
      <c r="P3383" s="10">
        <f t="shared" si="469"/>
        <v>85.208333333333329</v>
      </c>
      <c r="Q3383" t="s">
        <v>8318</v>
      </c>
      <c r="R3383" t="s">
        <v>8319</v>
      </c>
      <c r="S3383" s="8">
        <f t="shared" si="470"/>
        <v>42044.184988425928</v>
      </c>
      <c r="T3383" s="8" t="str">
        <f t="shared" si="471"/>
        <v>Feb</v>
      </c>
      <c r="U3383" s="8" t="str">
        <f t="shared" si="472"/>
        <v>2015</v>
      </c>
      <c r="V3383" s="8">
        <f t="shared" si="473"/>
        <v>42074.143321759257</v>
      </c>
      <c r="W3383" s="8" t="str">
        <f t="shared" si="474"/>
        <v>Mar</v>
      </c>
      <c r="X3383" s="8" t="str">
        <f t="shared" si="475"/>
        <v>2015</v>
      </c>
      <c r="Y3383" s="7">
        <f t="shared" si="476"/>
        <v>29</v>
      </c>
    </row>
    <row r="3384" spans="1:25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6">
        <f t="shared" si="468"/>
        <v>100.74285714285713</v>
      </c>
      <c r="P3384" s="10">
        <f t="shared" si="469"/>
        <v>76.652173913043484</v>
      </c>
      <c r="Q3384" t="s">
        <v>8318</v>
      </c>
      <c r="R3384" t="s">
        <v>8319</v>
      </c>
      <c r="S3384" s="8">
        <f t="shared" si="470"/>
        <v>42559.431203703702</v>
      </c>
      <c r="T3384" s="8" t="str">
        <f t="shared" si="471"/>
        <v>Jul</v>
      </c>
      <c r="U3384" s="8" t="str">
        <f t="shared" si="472"/>
        <v>2016</v>
      </c>
      <c r="V3384" s="8">
        <f t="shared" si="473"/>
        <v>42583.957638888889</v>
      </c>
      <c r="W3384" s="8" t="str">
        <f t="shared" si="474"/>
        <v>Aug</v>
      </c>
      <c r="X3384" s="8" t="str">
        <f t="shared" si="475"/>
        <v>2016</v>
      </c>
      <c r="Y3384" s="7">
        <f t="shared" si="476"/>
        <v>24</v>
      </c>
    </row>
    <row r="3385" spans="1:25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6">
        <f t="shared" si="468"/>
        <v>111.71428571428572</v>
      </c>
      <c r="P3385" s="10">
        <f t="shared" si="469"/>
        <v>65.166666666666671</v>
      </c>
      <c r="Q3385" t="s">
        <v>8318</v>
      </c>
      <c r="R3385" t="s">
        <v>8319</v>
      </c>
      <c r="S3385" s="8">
        <f t="shared" si="470"/>
        <v>42524.782638888893</v>
      </c>
      <c r="T3385" s="8" t="str">
        <f t="shared" si="471"/>
        <v>Jun</v>
      </c>
      <c r="U3385" s="8" t="str">
        <f t="shared" si="472"/>
        <v>2016</v>
      </c>
      <c r="V3385" s="8">
        <f t="shared" si="473"/>
        <v>42544.782638888893</v>
      </c>
      <c r="W3385" s="8" t="str">
        <f t="shared" si="474"/>
        <v>Jun</v>
      </c>
      <c r="X3385" s="8" t="str">
        <f t="shared" si="475"/>
        <v>2016</v>
      </c>
      <c r="Y3385" s="7">
        <f t="shared" si="476"/>
        <v>20</v>
      </c>
    </row>
    <row r="3386" spans="1:25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6">
        <f t="shared" si="468"/>
        <v>100.01100000000001</v>
      </c>
      <c r="P3386" s="10">
        <f t="shared" si="469"/>
        <v>93.760312499999998</v>
      </c>
      <c r="Q3386" t="s">
        <v>8318</v>
      </c>
      <c r="R3386" t="s">
        <v>8319</v>
      </c>
      <c r="S3386" s="8">
        <f t="shared" si="470"/>
        <v>42292.087592592594</v>
      </c>
      <c r="T3386" s="8" t="str">
        <f t="shared" si="471"/>
        <v>Oct</v>
      </c>
      <c r="U3386" s="8" t="str">
        <f t="shared" si="472"/>
        <v>2015</v>
      </c>
      <c r="V3386" s="8">
        <f t="shared" si="473"/>
        <v>42329.125</v>
      </c>
      <c r="W3386" s="8" t="str">
        <f t="shared" si="474"/>
        <v>Nov</v>
      </c>
      <c r="X3386" s="8" t="str">
        <f t="shared" si="475"/>
        <v>2015</v>
      </c>
      <c r="Y3386" s="7">
        <f t="shared" si="476"/>
        <v>6</v>
      </c>
    </row>
    <row r="3387" spans="1:25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6">
        <f t="shared" si="468"/>
        <v>100</v>
      </c>
      <c r="P3387" s="10">
        <f t="shared" si="469"/>
        <v>133.33333333333334</v>
      </c>
      <c r="Q3387" t="s">
        <v>8318</v>
      </c>
      <c r="R3387" t="s">
        <v>8319</v>
      </c>
      <c r="S3387" s="8">
        <f t="shared" si="470"/>
        <v>41953.8675</v>
      </c>
      <c r="T3387" s="8" t="str">
        <f t="shared" si="471"/>
        <v>Nov</v>
      </c>
      <c r="U3387" s="8" t="str">
        <f t="shared" si="472"/>
        <v>2014</v>
      </c>
      <c r="V3387" s="8">
        <f t="shared" si="473"/>
        <v>41983.8675</v>
      </c>
      <c r="W3387" s="8" t="str">
        <f t="shared" si="474"/>
        <v>Dec</v>
      </c>
      <c r="X3387" s="8" t="str">
        <f t="shared" si="475"/>
        <v>2014</v>
      </c>
      <c r="Y3387" s="7">
        <f t="shared" si="476"/>
        <v>30</v>
      </c>
    </row>
    <row r="3388" spans="1:25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6">
        <f t="shared" si="468"/>
        <v>105</v>
      </c>
      <c r="P3388" s="10">
        <f t="shared" si="469"/>
        <v>51.219512195121951</v>
      </c>
      <c r="Q3388" t="s">
        <v>8318</v>
      </c>
      <c r="R3388" t="s">
        <v>8319</v>
      </c>
      <c r="S3388" s="8">
        <f t="shared" si="470"/>
        <v>41946.644745370373</v>
      </c>
      <c r="T3388" s="8" t="str">
        <f t="shared" si="471"/>
        <v>Nov</v>
      </c>
      <c r="U3388" s="8" t="str">
        <f t="shared" si="472"/>
        <v>2014</v>
      </c>
      <c r="V3388" s="8">
        <f t="shared" si="473"/>
        <v>41976.644745370373</v>
      </c>
      <c r="W3388" s="8" t="str">
        <f t="shared" si="474"/>
        <v>Dec</v>
      </c>
      <c r="X3388" s="8" t="str">
        <f t="shared" si="475"/>
        <v>2014</v>
      </c>
      <c r="Y3388" s="7">
        <f t="shared" si="476"/>
        <v>30</v>
      </c>
    </row>
    <row r="3389" spans="1:25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6">
        <f t="shared" si="468"/>
        <v>116.86666666666667</v>
      </c>
      <c r="P3389" s="10">
        <f t="shared" si="469"/>
        <v>100.17142857142858</v>
      </c>
      <c r="Q3389" t="s">
        <v>8318</v>
      </c>
      <c r="R3389" t="s">
        <v>8319</v>
      </c>
      <c r="S3389" s="8">
        <f t="shared" si="470"/>
        <v>41947.762592592589</v>
      </c>
      <c r="T3389" s="8" t="str">
        <f t="shared" si="471"/>
        <v>Nov</v>
      </c>
      <c r="U3389" s="8" t="str">
        <f t="shared" si="472"/>
        <v>2014</v>
      </c>
      <c r="V3389" s="8">
        <f t="shared" si="473"/>
        <v>41987.762592592597</v>
      </c>
      <c r="W3389" s="8" t="str">
        <f t="shared" si="474"/>
        <v>Dec</v>
      </c>
      <c r="X3389" s="8" t="str">
        <f t="shared" si="475"/>
        <v>2014</v>
      </c>
      <c r="Y3389" s="7">
        <f t="shared" si="476"/>
        <v>9</v>
      </c>
    </row>
    <row r="3390" spans="1:25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6">
        <f t="shared" si="468"/>
        <v>103.8</v>
      </c>
      <c r="P3390" s="10">
        <f t="shared" si="469"/>
        <v>34.6</v>
      </c>
      <c r="Q3390" t="s">
        <v>8318</v>
      </c>
      <c r="R3390" t="s">
        <v>8319</v>
      </c>
      <c r="S3390" s="8">
        <f t="shared" si="470"/>
        <v>42143.461122685185</v>
      </c>
      <c r="T3390" s="8" t="str">
        <f t="shared" si="471"/>
        <v>May</v>
      </c>
      <c r="U3390" s="8" t="str">
        <f t="shared" si="472"/>
        <v>2015</v>
      </c>
      <c r="V3390" s="8">
        <f t="shared" si="473"/>
        <v>42173.461122685185</v>
      </c>
      <c r="W3390" s="8" t="str">
        <f t="shared" si="474"/>
        <v>Jun</v>
      </c>
      <c r="X3390" s="8" t="str">
        <f t="shared" si="475"/>
        <v>2015</v>
      </c>
      <c r="Y3390" s="7">
        <f t="shared" si="476"/>
        <v>30</v>
      </c>
    </row>
    <row r="3391" spans="1:25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6">
        <f t="shared" si="468"/>
        <v>114.5</v>
      </c>
      <c r="P3391" s="10">
        <f t="shared" si="469"/>
        <v>184.67741935483872</v>
      </c>
      <c r="Q3391" t="s">
        <v>8318</v>
      </c>
      <c r="R3391" t="s">
        <v>8319</v>
      </c>
      <c r="S3391" s="8">
        <f t="shared" si="470"/>
        <v>42494.563449074078</v>
      </c>
      <c r="T3391" s="8" t="str">
        <f t="shared" si="471"/>
        <v>May</v>
      </c>
      <c r="U3391" s="8" t="str">
        <f t="shared" si="472"/>
        <v>2016</v>
      </c>
      <c r="V3391" s="8">
        <f t="shared" si="473"/>
        <v>42524.563449074078</v>
      </c>
      <c r="W3391" s="8" t="str">
        <f t="shared" si="474"/>
        <v>Jun</v>
      </c>
      <c r="X3391" s="8" t="str">
        <f t="shared" si="475"/>
        <v>2016</v>
      </c>
      <c r="Y3391" s="7">
        <f t="shared" si="476"/>
        <v>30</v>
      </c>
    </row>
    <row r="3392" spans="1:25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6">
        <f t="shared" si="468"/>
        <v>102.4</v>
      </c>
      <c r="P3392" s="10">
        <f t="shared" si="469"/>
        <v>69.818181818181813</v>
      </c>
      <c r="Q3392" t="s">
        <v>8318</v>
      </c>
      <c r="R3392" t="s">
        <v>8319</v>
      </c>
      <c r="S3392" s="8">
        <f t="shared" si="470"/>
        <v>41815.774826388886</v>
      </c>
      <c r="T3392" s="8" t="str">
        <f t="shared" si="471"/>
        <v>Jun</v>
      </c>
      <c r="U3392" s="8" t="str">
        <f t="shared" si="472"/>
        <v>2014</v>
      </c>
      <c r="V3392" s="8">
        <f t="shared" si="473"/>
        <v>41830.774826388886</v>
      </c>
      <c r="W3392" s="8" t="str">
        <f t="shared" si="474"/>
        <v>Jul</v>
      </c>
      <c r="X3392" s="8" t="str">
        <f t="shared" si="475"/>
        <v>2014</v>
      </c>
      <c r="Y3392" s="7">
        <f t="shared" si="476"/>
        <v>15</v>
      </c>
    </row>
    <row r="3393" spans="1:25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6">
        <f t="shared" si="468"/>
        <v>223</v>
      </c>
      <c r="P3393" s="10">
        <f t="shared" si="469"/>
        <v>61.944444444444443</v>
      </c>
      <c r="Q3393" t="s">
        <v>8318</v>
      </c>
      <c r="R3393" t="s">
        <v>8319</v>
      </c>
      <c r="S3393" s="8">
        <f t="shared" si="470"/>
        <v>41830.545694444445</v>
      </c>
      <c r="T3393" s="8" t="str">
        <f t="shared" si="471"/>
        <v>Jul</v>
      </c>
      <c r="U3393" s="8" t="str">
        <f t="shared" si="472"/>
        <v>2014</v>
      </c>
      <c r="V3393" s="8">
        <f t="shared" si="473"/>
        <v>41859.936111111114</v>
      </c>
      <c r="W3393" s="8" t="str">
        <f t="shared" si="474"/>
        <v>Aug</v>
      </c>
      <c r="X3393" s="8" t="str">
        <f t="shared" si="475"/>
        <v>2014</v>
      </c>
      <c r="Y3393" s="7">
        <f t="shared" si="476"/>
        <v>29</v>
      </c>
    </row>
    <row r="3394" spans="1:25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6">
        <f t="shared" si="468"/>
        <v>100</v>
      </c>
      <c r="P3394" s="10">
        <f t="shared" si="469"/>
        <v>41.666666666666664</v>
      </c>
      <c r="Q3394" t="s">
        <v>8318</v>
      </c>
      <c r="R3394" t="s">
        <v>8319</v>
      </c>
      <c r="S3394" s="8">
        <f t="shared" si="470"/>
        <v>42446.845543981486</v>
      </c>
      <c r="T3394" s="8" t="str">
        <f t="shared" si="471"/>
        <v>Mar</v>
      </c>
      <c r="U3394" s="8" t="str">
        <f t="shared" si="472"/>
        <v>2016</v>
      </c>
      <c r="V3394" s="8">
        <f t="shared" si="473"/>
        <v>42496.845543981486</v>
      </c>
      <c r="W3394" s="8" t="str">
        <f t="shared" si="474"/>
        <v>May</v>
      </c>
      <c r="X3394" s="8" t="str">
        <f t="shared" si="475"/>
        <v>2016</v>
      </c>
      <c r="Y3394" s="7">
        <f t="shared" si="476"/>
        <v>19</v>
      </c>
    </row>
    <row r="3395" spans="1:25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6">
        <f t="shared" ref="O3395:O3458" si="477">E3395/D3395*100</f>
        <v>105.80000000000001</v>
      </c>
      <c r="P3395" s="10">
        <f t="shared" ref="P3395:P3458" si="478">IFERROR(E3395/L3395,0)</f>
        <v>36.06818181818182</v>
      </c>
      <c r="Q3395" t="s">
        <v>8318</v>
      </c>
      <c r="R3395" t="s">
        <v>8319</v>
      </c>
      <c r="S3395" s="8">
        <f t="shared" ref="S3395:S3458" si="479">(((J3395/60)/60)/24)+DATE(1970,1,1)</f>
        <v>41923.921643518523</v>
      </c>
      <c r="T3395" s="8" t="str">
        <f t="shared" ref="T3395:T3458" si="480">TEXT(S3395,"MMM")</f>
        <v>Oct</v>
      </c>
      <c r="U3395" s="8" t="str">
        <f t="shared" ref="U3395:U3458" si="481">TEXT(S3395,"YYYY")</f>
        <v>2014</v>
      </c>
      <c r="V3395" s="8">
        <f t="shared" ref="V3395:V3458" si="482">(((I3395/60)/60)/24)+DATE(1970,1,1)</f>
        <v>41949.031944444447</v>
      </c>
      <c r="W3395" s="8" t="str">
        <f t="shared" ref="W3395:W3458" si="483">TEXT(V3395,"MMM")</f>
        <v>Nov</v>
      </c>
      <c r="X3395" s="8" t="str">
        <f t="shared" ref="X3395:X3458" si="484">TEXT(V3395,"YYYY")</f>
        <v>2014</v>
      </c>
      <c r="Y3395" s="7">
        <f t="shared" ref="Y3395:Y3458" si="485">DAY(V3395-S3395)</f>
        <v>25</v>
      </c>
    </row>
    <row r="3396" spans="1:25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6">
        <f t="shared" si="477"/>
        <v>142.36363636363635</v>
      </c>
      <c r="P3396" s="10">
        <f t="shared" si="478"/>
        <v>29</v>
      </c>
      <c r="Q3396" t="s">
        <v>8318</v>
      </c>
      <c r="R3396" t="s">
        <v>8319</v>
      </c>
      <c r="S3396" s="8">
        <f t="shared" si="479"/>
        <v>41817.59542824074</v>
      </c>
      <c r="T3396" s="8" t="str">
        <f t="shared" si="480"/>
        <v>Jun</v>
      </c>
      <c r="U3396" s="8" t="str">
        <f t="shared" si="481"/>
        <v>2014</v>
      </c>
      <c r="V3396" s="8">
        <f t="shared" si="482"/>
        <v>41847.59542824074</v>
      </c>
      <c r="W3396" s="8" t="str">
        <f t="shared" si="483"/>
        <v>Jul</v>
      </c>
      <c r="X3396" s="8" t="str">
        <f t="shared" si="484"/>
        <v>2014</v>
      </c>
      <c r="Y3396" s="7">
        <f t="shared" si="485"/>
        <v>30</v>
      </c>
    </row>
    <row r="3397" spans="1:25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6">
        <f t="shared" si="477"/>
        <v>184</v>
      </c>
      <c r="P3397" s="10">
        <f t="shared" si="478"/>
        <v>24.210526315789473</v>
      </c>
      <c r="Q3397" t="s">
        <v>8318</v>
      </c>
      <c r="R3397" t="s">
        <v>8319</v>
      </c>
      <c r="S3397" s="8">
        <f t="shared" si="479"/>
        <v>42140.712314814817</v>
      </c>
      <c r="T3397" s="8" t="str">
        <f t="shared" si="480"/>
        <v>May</v>
      </c>
      <c r="U3397" s="8" t="str">
        <f t="shared" si="481"/>
        <v>2015</v>
      </c>
      <c r="V3397" s="8">
        <f t="shared" si="482"/>
        <v>42154.756944444445</v>
      </c>
      <c r="W3397" s="8" t="str">
        <f t="shared" si="483"/>
        <v>May</v>
      </c>
      <c r="X3397" s="8" t="str">
        <f t="shared" si="484"/>
        <v>2015</v>
      </c>
      <c r="Y3397" s="7">
        <f t="shared" si="485"/>
        <v>14</v>
      </c>
    </row>
    <row r="3398" spans="1:25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6">
        <f t="shared" si="477"/>
        <v>104.33333333333333</v>
      </c>
      <c r="P3398" s="10">
        <f t="shared" si="478"/>
        <v>55.892857142857146</v>
      </c>
      <c r="Q3398" t="s">
        <v>8318</v>
      </c>
      <c r="R3398" t="s">
        <v>8319</v>
      </c>
      <c r="S3398" s="8">
        <f t="shared" si="479"/>
        <v>41764.44663194444</v>
      </c>
      <c r="T3398" s="8" t="str">
        <f t="shared" si="480"/>
        <v>May</v>
      </c>
      <c r="U3398" s="8" t="str">
        <f t="shared" si="481"/>
        <v>2014</v>
      </c>
      <c r="V3398" s="8">
        <f t="shared" si="482"/>
        <v>41791.165972222225</v>
      </c>
      <c r="W3398" s="8" t="str">
        <f t="shared" si="483"/>
        <v>Jun</v>
      </c>
      <c r="X3398" s="8" t="str">
        <f t="shared" si="484"/>
        <v>2014</v>
      </c>
      <c r="Y3398" s="7">
        <f t="shared" si="485"/>
        <v>26</v>
      </c>
    </row>
    <row r="3399" spans="1:25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6">
        <f t="shared" si="477"/>
        <v>112.00000000000001</v>
      </c>
      <c r="P3399" s="10">
        <f t="shared" si="478"/>
        <v>11.666666666666666</v>
      </c>
      <c r="Q3399" t="s">
        <v>8318</v>
      </c>
      <c r="R3399" t="s">
        <v>8319</v>
      </c>
      <c r="S3399" s="8">
        <f t="shared" si="479"/>
        <v>42378.478344907402</v>
      </c>
      <c r="T3399" s="8" t="str">
        <f t="shared" si="480"/>
        <v>Jan</v>
      </c>
      <c r="U3399" s="8" t="str">
        <f t="shared" si="481"/>
        <v>2016</v>
      </c>
      <c r="V3399" s="8">
        <f t="shared" si="482"/>
        <v>42418.916666666672</v>
      </c>
      <c r="W3399" s="8" t="str">
        <f t="shared" si="483"/>
        <v>Feb</v>
      </c>
      <c r="X3399" s="8" t="str">
        <f t="shared" si="484"/>
        <v>2016</v>
      </c>
      <c r="Y3399" s="7">
        <f t="shared" si="485"/>
        <v>9</v>
      </c>
    </row>
    <row r="3400" spans="1:25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6">
        <f t="shared" si="477"/>
        <v>111.07499999999999</v>
      </c>
      <c r="P3400" s="10">
        <f t="shared" si="478"/>
        <v>68.353846153846149</v>
      </c>
      <c r="Q3400" t="s">
        <v>8318</v>
      </c>
      <c r="R3400" t="s">
        <v>8319</v>
      </c>
      <c r="S3400" s="8">
        <f t="shared" si="479"/>
        <v>41941.75203703704</v>
      </c>
      <c r="T3400" s="8" t="str">
        <f t="shared" si="480"/>
        <v>Oct</v>
      </c>
      <c r="U3400" s="8" t="str">
        <f t="shared" si="481"/>
        <v>2014</v>
      </c>
      <c r="V3400" s="8">
        <f t="shared" si="482"/>
        <v>41964.708333333328</v>
      </c>
      <c r="W3400" s="8" t="str">
        <f t="shared" si="483"/>
        <v>Nov</v>
      </c>
      <c r="X3400" s="8" t="str">
        <f t="shared" si="484"/>
        <v>2014</v>
      </c>
      <c r="Y3400" s="7">
        <f t="shared" si="485"/>
        <v>22</v>
      </c>
    </row>
    <row r="3401" spans="1:25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6">
        <f t="shared" si="477"/>
        <v>103.75000000000001</v>
      </c>
      <c r="P3401" s="10">
        <f t="shared" si="478"/>
        <v>27.065217391304348</v>
      </c>
      <c r="Q3401" t="s">
        <v>8318</v>
      </c>
      <c r="R3401" t="s">
        <v>8319</v>
      </c>
      <c r="S3401" s="8">
        <f t="shared" si="479"/>
        <v>42026.920428240745</v>
      </c>
      <c r="T3401" s="8" t="str">
        <f t="shared" si="480"/>
        <v>Jan</v>
      </c>
      <c r="U3401" s="8" t="str">
        <f t="shared" si="481"/>
        <v>2015</v>
      </c>
      <c r="V3401" s="8">
        <f t="shared" si="482"/>
        <v>42056.920428240745</v>
      </c>
      <c r="W3401" s="8" t="str">
        <f t="shared" si="483"/>
        <v>Feb</v>
      </c>
      <c r="X3401" s="8" t="str">
        <f t="shared" si="484"/>
        <v>2015</v>
      </c>
      <c r="Y3401" s="7">
        <f t="shared" si="485"/>
        <v>30</v>
      </c>
    </row>
    <row r="3402" spans="1:25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6">
        <f t="shared" si="477"/>
        <v>100.41</v>
      </c>
      <c r="P3402" s="10">
        <f t="shared" si="478"/>
        <v>118.12941176470588</v>
      </c>
      <c r="Q3402" t="s">
        <v>8318</v>
      </c>
      <c r="R3402" t="s">
        <v>8319</v>
      </c>
      <c r="S3402" s="8">
        <f t="shared" si="479"/>
        <v>41834.953865740739</v>
      </c>
      <c r="T3402" s="8" t="str">
        <f t="shared" si="480"/>
        <v>Jul</v>
      </c>
      <c r="U3402" s="8" t="str">
        <f t="shared" si="481"/>
        <v>2014</v>
      </c>
      <c r="V3402" s="8">
        <f t="shared" si="482"/>
        <v>41879.953865740739</v>
      </c>
      <c r="W3402" s="8" t="str">
        <f t="shared" si="483"/>
        <v>Aug</v>
      </c>
      <c r="X3402" s="8" t="str">
        <f t="shared" si="484"/>
        <v>2014</v>
      </c>
      <c r="Y3402" s="7">
        <f t="shared" si="485"/>
        <v>14</v>
      </c>
    </row>
    <row r="3403" spans="1:25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6">
        <f t="shared" si="477"/>
        <v>101.86206896551724</v>
      </c>
      <c r="P3403" s="10">
        <f t="shared" si="478"/>
        <v>44.757575757575758</v>
      </c>
      <c r="Q3403" t="s">
        <v>8318</v>
      </c>
      <c r="R3403" t="s">
        <v>8319</v>
      </c>
      <c r="S3403" s="8">
        <f t="shared" si="479"/>
        <v>42193.723912037036</v>
      </c>
      <c r="T3403" s="8" t="str">
        <f t="shared" si="480"/>
        <v>Jul</v>
      </c>
      <c r="U3403" s="8" t="str">
        <f t="shared" si="481"/>
        <v>2015</v>
      </c>
      <c r="V3403" s="8">
        <f t="shared" si="482"/>
        <v>42223.723912037036</v>
      </c>
      <c r="W3403" s="8" t="str">
        <f t="shared" si="483"/>
        <v>Aug</v>
      </c>
      <c r="X3403" s="8" t="str">
        <f t="shared" si="484"/>
        <v>2015</v>
      </c>
      <c r="Y3403" s="7">
        <f t="shared" si="485"/>
        <v>30</v>
      </c>
    </row>
    <row r="3404" spans="1:25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6">
        <f t="shared" si="477"/>
        <v>109.76666666666665</v>
      </c>
      <c r="P3404" s="10">
        <f t="shared" si="478"/>
        <v>99.787878787878782</v>
      </c>
      <c r="Q3404" t="s">
        <v>8318</v>
      </c>
      <c r="R3404" t="s">
        <v>8319</v>
      </c>
      <c r="S3404" s="8">
        <f t="shared" si="479"/>
        <v>42290.61855324074</v>
      </c>
      <c r="T3404" s="8" t="str">
        <f t="shared" si="480"/>
        <v>Oct</v>
      </c>
      <c r="U3404" s="8" t="str">
        <f t="shared" si="481"/>
        <v>2015</v>
      </c>
      <c r="V3404" s="8">
        <f t="shared" si="482"/>
        <v>42320.104861111111</v>
      </c>
      <c r="W3404" s="8" t="str">
        <f t="shared" si="483"/>
        <v>Nov</v>
      </c>
      <c r="X3404" s="8" t="str">
        <f t="shared" si="484"/>
        <v>2015</v>
      </c>
      <c r="Y3404" s="7">
        <f t="shared" si="485"/>
        <v>29</v>
      </c>
    </row>
    <row r="3405" spans="1:25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6">
        <f t="shared" si="477"/>
        <v>100</v>
      </c>
      <c r="P3405" s="10">
        <f t="shared" si="478"/>
        <v>117.64705882352941</v>
      </c>
      <c r="Q3405" t="s">
        <v>8318</v>
      </c>
      <c r="R3405" t="s">
        <v>8319</v>
      </c>
      <c r="S3405" s="8">
        <f t="shared" si="479"/>
        <v>42150.462083333332</v>
      </c>
      <c r="T3405" s="8" t="str">
        <f t="shared" si="480"/>
        <v>May</v>
      </c>
      <c r="U3405" s="8" t="str">
        <f t="shared" si="481"/>
        <v>2015</v>
      </c>
      <c r="V3405" s="8">
        <f t="shared" si="482"/>
        <v>42180.462083333332</v>
      </c>
      <c r="W3405" s="8" t="str">
        <f t="shared" si="483"/>
        <v>Jun</v>
      </c>
      <c r="X3405" s="8" t="str">
        <f t="shared" si="484"/>
        <v>2015</v>
      </c>
      <c r="Y3405" s="7">
        <f t="shared" si="485"/>
        <v>30</v>
      </c>
    </row>
    <row r="3406" spans="1:25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6">
        <f t="shared" si="477"/>
        <v>122</v>
      </c>
      <c r="P3406" s="10">
        <f t="shared" si="478"/>
        <v>203.33333333333334</v>
      </c>
      <c r="Q3406" t="s">
        <v>8318</v>
      </c>
      <c r="R3406" t="s">
        <v>8319</v>
      </c>
      <c r="S3406" s="8">
        <f t="shared" si="479"/>
        <v>42152.503495370373</v>
      </c>
      <c r="T3406" s="8" t="str">
        <f t="shared" si="480"/>
        <v>May</v>
      </c>
      <c r="U3406" s="8" t="str">
        <f t="shared" si="481"/>
        <v>2015</v>
      </c>
      <c r="V3406" s="8">
        <f t="shared" si="482"/>
        <v>42172.503495370373</v>
      </c>
      <c r="W3406" s="8" t="str">
        <f t="shared" si="483"/>
        <v>Jun</v>
      </c>
      <c r="X3406" s="8" t="str">
        <f t="shared" si="484"/>
        <v>2015</v>
      </c>
      <c r="Y3406" s="7">
        <f t="shared" si="485"/>
        <v>20</v>
      </c>
    </row>
    <row r="3407" spans="1:25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6">
        <f t="shared" si="477"/>
        <v>137.57142857142856</v>
      </c>
      <c r="P3407" s="10">
        <f t="shared" si="478"/>
        <v>28.323529411764707</v>
      </c>
      <c r="Q3407" t="s">
        <v>8318</v>
      </c>
      <c r="R3407" t="s">
        <v>8319</v>
      </c>
      <c r="S3407" s="8">
        <f t="shared" si="479"/>
        <v>42410.017199074078</v>
      </c>
      <c r="T3407" s="8" t="str">
        <f t="shared" si="480"/>
        <v>Feb</v>
      </c>
      <c r="U3407" s="8" t="str">
        <f t="shared" si="481"/>
        <v>2016</v>
      </c>
      <c r="V3407" s="8">
        <f t="shared" si="482"/>
        <v>42430.999305555553</v>
      </c>
      <c r="W3407" s="8" t="str">
        <f t="shared" si="483"/>
        <v>Mar</v>
      </c>
      <c r="X3407" s="8" t="str">
        <f t="shared" si="484"/>
        <v>2016</v>
      </c>
      <c r="Y3407" s="7">
        <f t="shared" si="485"/>
        <v>20</v>
      </c>
    </row>
    <row r="3408" spans="1:25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6">
        <f t="shared" si="477"/>
        <v>100.31000000000002</v>
      </c>
      <c r="P3408" s="10">
        <f t="shared" si="478"/>
        <v>110.23076923076923</v>
      </c>
      <c r="Q3408" t="s">
        <v>8318</v>
      </c>
      <c r="R3408" t="s">
        <v>8319</v>
      </c>
      <c r="S3408" s="8">
        <f t="shared" si="479"/>
        <v>41791.492777777778</v>
      </c>
      <c r="T3408" s="8" t="str">
        <f t="shared" si="480"/>
        <v>Jun</v>
      </c>
      <c r="U3408" s="8" t="str">
        <f t="shared" si="481"/>
        <v>2014</v>
      </c>
      <c r="V3408" s="8">
        <f t="shared" si="482"/>
        <v>41836.492777777778</v>
      </c>
      <c r="W3408" s="8" t="str">
        <f t="shared" si="483"/>
        <v>Jul</v>
      </c>
      <c r="X3408" s="8" t="str">
        <f t="shared" si="484"/>
        <v>2014</v>
      </c>
      <c r="Y3408" s="7">
        <f t="shared" si="485"/>
        <v>14</v>
      </c>
    </row>
    <row r="3409" spans="1:25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6">
        <f t="shared" si="477"/>
        <v>107.1</v>
      </c>
      <c r="P3409" s="10">
        <f t="shared" si="478"/>
        <v>31.970149253731343</v>
      </c>
      <c r="Q3409" t="s">
        <v>8318</v>
      </c>
      <c r="R3409" t="s">
        <v>8319</v>
      </c>
      <c r="S3409" s="8">
        <f t="shared" si="479"/>
        <v>41796.422326388885</v>
      </c>
      <c r="T3409" s="8" t="str">
        <f t="shared" si="480"/>
        <v>Jun</v>
      </c>
      <c r="U3409" s="8" t="str">
        <f t="shared" si="481"/>
        <v>2014</v>
      </c>
      <c r="V3409" s="8">
        <f t="shared" si="482"/>
        <v>41826.422326388885</v>
      </c>
      <c r="W3409" s="8" t="str">
        <f t="shared" si="483"/>
        <v>Jul</v>
      </c>
      <c r="X3409" s="8" t="str">
        <f t="shared" si="484"/>
        <v>2014</v>
      </c>
      <c r="Y3409" s="7">
        <f t="shared" si="485"/>
        <v>30</v>
      </c>
    </row>
    <row r="3410" spans="1:25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6">
        <f t="shared" si="477"/>
        <v>211</v>
      </c>
      <c r="P3410" s="10">
        <f t="shared" si="478"/>
        <v>58.611111111111114</v>
      </c>
      <c r="Q3410" t="s">
        <v>8318</v>
      </c>
      <c r="R3410" t="s">
        <v>8319</v>
      </c>
      <c r="S3410" s="8">
        <f t="shared" si="479"/>
        <v>41808.991944444446</v>
      </c>
      <c r="T3410" s="8" t="str">
        <f t="shared" si="480"/>
        <v>Jun</v>
      </c>
      <c r="U3410" s="8" t="str">
        <f t="shared" si="481"/>
        <v>2014</v>
      </c>
      <c r="V3410" s="8">
        <f t="shared" si="482"/>
        <v>41838.991944444446</v>
      </c>
      <c r="W3410" s="8" t="str">
        <f t="shared" si="483"/>
        <v>Jul</v>
      </c>
      <c r="X3410" s="8" t="str">
        <f t="shared" si="484"/>
        <v>2014</v>
      </c>
      <c r="Y3410" s="7">
        <f t="shared" si="485"/>
        <v>30</v>
      </c>
    </row>
    <row r="3411" spans="1:25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6">
        <f t="shared" si="477"/>
        <v>123.6</v>
      </c>
      <c r="P3411" s="10">
        <f t="shared" si="478"/>
        <v>29.428571428571427</v>
      </c>
      <c r="Q3411" t="s">
        <v>8318</v>
      </c>
      <c r="R3411" t="s">
        <v>8319</v>
      </c>
      <c r="S3411" s="8">
        <f t="shared" si="479"/>
        <v>42544.814328703709</v>
      </c>
      <c r="T3411" s="8" t="str">
        <f t="shared" si="480"/>
        <v>Jun</v>
      </c>
      <c r="U3411" s="8" t="str">
        <f t="shared" si="481"/>
        <v>2016</v>
      </c>
      <c r="V3411" s="8">
        <f t="shared" si="482"/>
        <v>42582.873611111107</v>
      </c>
      <c r="W3411" s="8" t="str">
        <f t="shared" si="483"/>
        <v>Jul</v>
      </c>
      <c r="X3411" s="8" t="str">
        <f t="shared" si="484"/>
        <v>2016</v>
      </c>
      <c r="Y3411" s="7">
        <f t="shared" si="485"/>
        <v>7</v>
      </c>
    </row>
    <row r="3412" spans="1:25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6">
        <f t="shared" si="477"/>
        <v>108.5</v>
      </c>
      <c r="P3412" s="10">
        <f t="shared" si="478"/>
        <v>81.375</v>
      </c>
      <c r="Q3412" t="s">
        <v>8318</v>
      </c>
      <c r="R3412" t="s">
        <v>8319</v>
      </c>
      <c r="S3412" s="8">
        <f t="shared" si="479"/>
        <v>42500.041550925926</v>
      </c>
      <c r="T3412" s="8" t="str">
        <f t="shared" si="480"/>
        <v>May</v>
      </c>
      <c r="U3412" s="8" t="str">
        <f t="shared" si="481"/>
        <v>2016</v>
      </c>
      <c r="V3412" s="8">
        <f t="shared" si="482"/>
        <v>42527.291666666672</v>
      </c>
      <c r="W3412" s="8" t="str">
        <f t="shared" si="483"/>
        <v>Jun</v>
      </c>
      <c r="X3412" s="8" t="str">
        <f t="shared" si="484"/>
        <v>2016</v>
      </c>
      <c r="Y3412" s="7">
        <f t="shared" si="485"/>
        <v>27</v>
      </c>
    </row>
    <row r="3413" spans="1:25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6">
        <f t="shared" si="477"/>
        <v>103.56666666666668</v>
      </c>
      <c r="P3413" s="10">
        <f t="shared" si="478"/>
        <v>199.16666666666666</v>
      </c>
      <c r="Q3413" t="s">
        <v>8318</v>
      </c>
      <c r="R3413" t="s">
        <v>8319</v>
      </c>
      <c r="S3413" s="8">
        <f t="shared" si="479"/>
        <v>42265.022824074069</v>
      </c>
      <c r="T3413" s="8" t="str">
        <f t="shared" si="480"/>
        <v>Sep</v>
      </c>
      <c r="U3413" s="8" t="str">
        <f t="shared" si="481"/>
        <v>2015</v>
      </c>
      <c r="V3413" s="8">
        <f t="shared" si="482"/>
        <v>42285.022824074069</v>
      </c>
      <c r="W3413" s="8" t="str">
        <f t="shared" si="483"/>
        <v>Oct</v>
      </c>
      <c r="X3413" s="8" t="str">
        <f t="shared" si="484"/>
        <v>2015</v>
      </c>
      <c r="Y3413" s="7">
        <f t="shared" si="485"/>
        <v>20</v>
      </c>
    </row>
    <row r="3414" spans="1:25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6">
        <f t="shared" si="477"/>
        <v>100</v>
      </c>
      <c r="P3414" s="10">
        <f t="shared" si="478"/>
        <v>115.38461538461539</v>
      </c>
      <c r="Q3414" t="s">
        <v>8318</v>
      </c>
      <c r="R3414" t="s">
        <v>8319</v>
      </c>
      <c r="S3414" s="8">
        <f t="shared" si="479"/>
        <v>41879.959050925929</v>
      </c>
      <c r="T3414" s="8" t="str">
        <f t="shared" si="480"/>
        <v>Aug</v>
      </c>
      <c r="U3414" s="8" t="str">
        <f t="shared" si="481"/>
        <v>2014</v>
      </c>
      <c r="V3414" s="8">
        <f t="shared" si="482"/>
        <v>41909.959050925929</v>
      </c>
      <c r="W3414" s="8" t="str">
        <f t="shared" si="483"/>
        <v>Sep</v>
      </c>
      <c r="X3414" s="8" t="str">
        <f t="shared" si="484"/>
        <v>2014</v>
      </c>
      <c r="Y3414" s="7">
        <f t="shared" si="485"/>
        <v>30</v>
      </c>
    </row>
    <row r="3415" spans="1:25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6">
        <f t="shared" si="477"/>
        <v>130</v>
      </c>
      <c r="P3415" s="10">
        <f t="shared" si="478"/>
        <v>46.428571428571431</v>
      </c>
      <c r="Q3415" t="s">
        <v>8318</v>
      </c>
      <c r="R3415" t="s">
        <v>8319</v>
      </c>
      <c r="S3415" s="8">
        <f t="shared" si="479"/>
        <v>42053.733078703706</v>
      </c>
      <c r="T3415" s="8" t="str">
        <f t="shared" si="480"/>
        <v>Feb</v>
      </c>
      <c r="U3415" s="8" t="str">
        <f t="shared" si="481"/>
        <v>2015</v>
      </c>
      <c r="V3415" s="8">
        <f t="shared" si="482"/>
        <v>42063.207638888889</v>
      </c>
      <c r="W3415" s="8" t="str">
        <f t="shared" si="483"/>
        <v>Feb</v>
      </c>
      <c r="X3415" s="8" t="str">
        <f t="shared" si="484"/>
        <v>2015</v>
      </c>
      <c r="Y3415" s="7">
        <f t="shared" si="485"/>
        <v>9</v>
      </c>
    </row>
    <row r="3416" spans="1:25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6">
        <f t="shared" si="477"/>
        <v>103.49999999999999</v>
      </c>
      <c r="P3416" s="10">
        <f t="shared" si="478"/>
        <v>70.568181818181813</v>
      </c>
      <c r="Q3416" t="s">
        <v>8318</v>
      </c>
      <c r="R3416" t="s">
        <v>8319</v>
      </c>
      <c r="S3416" s="8">
        <f t="shared" si="479"/>
        <v>42675.832465277781</v>
      </c>
      <c r="T3416" s="8" t="str">
        <f t="shared" si="480"/>
        <v>Nov</v>
      </c>
      <c r="U3416" s="8" t="str">
        <f t="shared" si="481"/>
        <v>2016</v>
      </c>
      <c r="V3416" s="8">
        <f t="shared" si="482"/>
        <v>42705.332638888889</v>
      </c>
      <c r="W3416" s="8" t="str">
        <f t="shared" si="483"/>
        <v>Dec</v>
      </c>
      <c r="X3416" s="8" t="str">
        <f t="shared" si="484"/>
        <v>2016</v>
      </c>
      <c r="Y3416" s="7">
        <f t="shared" si="485"/>
        <v>29</v>
      </c>
    </row>
    <row r="3417" spans="1:25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6">
        <f t="shared" si="477"/>
        <v>100</v>
      </c>
      <c r="P3417" s="10">
        <f t="shared" si="478"/>
        <v>22.222222222222221</v>
      </c>
      <c r="Q3417" t="s">
        <v>8318</v>
      </c>
      <c r="R3417" t="s">
        <v>8319</v>
      </c>
      <c r="S3417" s="8">
        <f t="shared" si="479"/>
        <v>42467.144166666665</v>
      </c>
      <c r="T3417" s="8" t="str">
        <f t="shared" si="480"/>
        <v>Apr</v>
      </c>
      <c r="U3417" s="8" t="str">
        <f t="shared" si="481"/>
        <v>2016</v>
      </c>
      <c r="V3417" s="8">
        <f t="shared" si="482"/>
        <v>42477.979166666672</v>
      </c>
      <c r="W3417" s="8" t="str">
        <f t="shared" si="483"/>
        <v>Apr</v>
      </c>
      <c r="X3417" s="8" t="str">
        <f t="shared" si="484"/>
        <v>2016</v>
      </c>
      <c r="Y3417" s="7">
        <f t="shared" si="485"/>
        <v>10</v>
      </c>
    </row>
    <row r="3418" spans="1:25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6">
        <f t="shared" si="477"/>
        <v>119.6</v>
      </c>
      <c r="P3418" s="10">
        <f t="shared" si="478"/>
        <v>159.46666666666667</v>
      </c>
      <c r="Q3418" t="s">
        <v>8318</v>
      </c>
      <c r="R3418" t="s">
        <v>8319</v>
      </c>
      <c r="S3418" s="8">
        <f t="shared" si="479"/>
        <v>42089.412557870368</v>
      </c>
      <c r="T3418" s="8" t="str">
        <f t="shared" si="480"/>
        <v>Mar</v>
      </c>
      <c r="U3418" s="8" t="str">
        <f t="shared" si="481"/>
        <v>2015</v>
      </c>
      <c r="V3418" s="8">
        <f t="shared" si="482"/>
        <v>42117.770833333328</v>
      </c>
      <c r="W3418" s="8" t="str">
        <f t="shared" si="483"/>
        <v>Apr</v>
      </c>
      <c r="X3418" s="8" t="str">
        <f t="shared" si="484"/>
        <v>2015</v>
      </c>
      <c r="Y3418" s="7">
        <f t="shared" si="485"/>
        <v>28</v>
      </c>
    </row>
    <row r="3419" spans="1:25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6">
        <f t="shared" si="477"/>
        <v>100.00058823529412</v>
      </c>
      <c r="P3419" s="10">
        <f t="shared" si="478"/>
        <v>37.777999999999999</v>
      </c>
      <c r="Q3419" t="s">
        <v>8318</v>
      </c>
      <c r="R3419" t="s">
        <v>8319</v>
      </c>
      <c r="S3419" s="8">
        <f t="shared" si="479"/>
        <v>41894.91375</v>
      </c>
      <c r="T3419" s="8" t="str">
        <f t="shared" si="480"/>
        <v>Sep</v>
      </c>
      <c r="U3419" s="8" t="str">
        <f t="shared" si="481"/>
        <v>2014</v>
      </c>
      <c r="V3419" s="8">
        <f t="shared" si="482"/>
        <v>41938.029861111114</v>
      </c>
      <c r="W3419" s="8" t="str">
        <f t="shared" si="483"/>
        <v>Oct</v>
      </c>
      <c r="X3419" s="8" t="str">
        <f t="shared" si="484"/>
        <v>2014</v>
      </c>
      <c r="Y3419" s="7">
        <f t="shared" si="485"/>
        <v>12</v>
      </c>
    </row>
    <row r="3420" spans="1:25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6">
        <f t="shared" si="477"/>
        <v>100.875</v>
      </c>
      <c r="P3420" s="10">
        <f t="shared" si="478"/>
        <v>72.053571428571431</v>
      </c>
      <c r="Q3420" t="s">
        <v>8318</v>
      </c>
      <c r="R3420" t="s">
        <v>8319</v>
      </c>
      <c r="S3420" s="8">
        <f t="shared" si="479"/>
        <v>41752.83457175926</v>
      </c>
      <c r="T3420" s="8" t="str">
        <f t="shared" si="480"/>
        <v>Apr</v>
      </c>
      <c r="U3420" s="8" t="str">
        <f t="shared" si="481"/>
        <v>2014</v>
      </c>
      <c r="V3420" s="8">
        <f t="shared" si="482"/>
        <v>41782.83457175926</v>
      </c>
      <c r="W3420" s="8" t="str">
        <f t="shared" si="483"/>
        <v>May</v>
      </c>
      <c r="X3420" s="8" t="str">
        <f t="shared" si="484"/>
        <v>2014</v>
      </c>
      <c r="Y3420" s="7">
        <f t="shared" si="485"/>
        <v>30</v>
      </c>
    </row>
    <row r="3421" spans="1:25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6">
        <f t="shared" si="477"/>
        <v>106.54545454545455</v>
      </c>
      <c r="P3421" s="10">
        <f t="shared" si="478"/>
        <v>63.695652173913047</v>
      </c>
      <c r="Q3421" t="s">
        <v>8318</v>
      </c>
      <c r="R3421" t="s">
        <v>8319</v>
      </c>
      <c r="S3421" s="8">
        <f t="shared" si="479"/>
        <v>42448.821585648147</v>
      </c>
      <c r="T3421" s="8" t="str">
        <f t="shared" si="480"/>
        <v>Mar</v>
      </c>
      <c r="U3421" s="8" t="str">
        <f t="shared" si="481"/>
        <v>2016</v>
      </c>
      <c r="V3421" s="8">
        <f t="shared" si="482"/>
        <v>42466.895833333328</v>
      </c>
      <c r="W3421" s="8" t="str">
        <f t="shared" si="483"/>
        <v>Apr</v>
      </c>
      <c r="X3421" s="8" t="str">
        <f t="shared" si="484"/>
        <v>2016</v>
      </c>
      <c r="Y3421" s="7">
        <f t="shared" si="485"/>
        <v>18</v>
      </c>
    </row>
    <row r="3422" spans="1:25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6">
        <f t="shared" si="477"/>
        <v>138</v>
      </c>
      <c r="P3422" s="10">
        <f t="shared" si="478"/>
        <v>28.411764705882351</v>
      </c>
      <c r="Q3422" t="s">
        <v>8318</v>
      </c>
      <c r="R3422" t="s">
        <v>8319</v>
      </c>
      <c r="S3422" s="8">
        <f t="shared" si="479"/>
        <v>42405.090300925927</v>
      </c>
      <c r="T3422" s="8" t="str">
        <f t="shared" si="480"/>
        <v>Feb</v>
      </c>
      <c r="U3422" s="8" t="str">
        <f t="shared" si="481"/>
        <v>2016</v>
      </c>
      <c r="V3422" s="8">
        <f t="shared" si="482"/>
        <v>42414</v>
      </c>
      <c r="W3422" s="8" t="str">
        <f t="shared" si="483"/>
        <v>Feb</v>
      </c>
      <c r="X3422" s="8" t="str">
        <f t="shared" si="484"/>
        <v>2016</v>
      </c>
      <c r="Y3422" s="7">
        <f t="shared" si="485"/>
        <v>8</v>
      </c>
    </row>
    <row r="3423" spans="1:25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6">
        <f t="shared" si="477"/>
        <v>101.15</v>
      </c>
      <c r="P3423" s="10">
        <f t="shared" si="478"/>
        <v>103.21428571428571</v>
      </c>
      <c r="Q3423" t="s">
        <v>8318</v>
      </c>
      <c r="R3423" t="s">
        <v>8319</v>
      </c>
      <c r="S3423" s="8">
        <f t="shared" si="479"/>
        <v>42037.791238425925</v>
      </c>
      <c r="T3423" s="8" t="str">
        <f t="shared" si="480"/>
        <v>Feb</v>
      </c>
      <c r="U3423" s="8" t="str">
        <f t="shared" si="481"/>
        <v>2015</v>
      </c>
      <c r="V3423" s="8">
        <f t="shared" si="482"/>
        <v>42067.791238425925</v>
      </c>
      <c r="W3423" s="8" t="str">
        <f t="shared" si="483"/>
        <v>Mar</v>
      </c>
      <c r="X3423" s="8" t="str">
        <f t="shared" si="484"/>
        <v>2015</v>
      </c>
      <c r="Y3423" s="7">
        <f t="shared" si="485"/>
        <v>30</v>
      </c>
    </row>
    <row r="3424" spans="1:25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6">
        <f t="shared" si="477"/>
        <v>109.1</v>
      </c>
      <c r="P3424" s="10">
        <f t="shared" si="478"/>
        <v>71.152173913043484</v>
      </c>
      <c r="Q3424" t="s">
        <v>8318</v>
      </c>
      <c r="R3424" t="s">
        <v>8319</v>
      </c>
      <c r="S3424" s="8">
        <f t="shared" si="479"/>
        <v>42323.562222222223</v>
      </c>
      <c r="T3424" s="8" t="str">
        <f t="shared" si="480"/>
        <v>Nov</v>
      </c>
      <c r="U3424" s="8" t="str">
        <f t="shared" si="481"/>
        <v>2015</v>
      </c>
      <c r="V3424" s="8">
        <f t="shared" si="482"/>
        <v>42352</v>
      </c>
      <c r="W3424" s="8" t="str">
        <f t="shared" si="483"/>
        <v>Dec</v>
      </c>
      <c r="X3424" s="8" t="str">
        <f t="shared" si="484"/>
        <v>2015</v>
      </c>
      <c r="Y3424" s="7">
        <f t="shared" si="485"/>
        <v>28</v>
      </c>
    </row>
    <row r="3425" spans="1:25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6">
        <f t="shared" si="477"/>
        <v>140</v>
      </c>
      <c r="P3425" s="10">
        <f t="shared" si="478"/>
        <v>35</v>
      </c>
      <c r="Q3425" t="s">
        <v>8318</v>
      </c>
      <c r="R3425" t="s">
        <v>8319</v>
      </c>
      <c r="S3425" s="8">
        <f t="shared" si="479"/>
        <v>42088.911354166667</v>
      </c>
      <c r="T3425" s="8" t="str">
        <f t="shared" si="480"/>
        <v>Mar</v>
      </c>
      <c r="U3425" s="8" t="str">
        <f t="shared" si="481"/>
        <v>2015</v>
      </c>
      <c r="V3425" s="8">
        <f t="shared" si="482"/>
        <v>42118.911354166667</v>
      </c>
      <c r="W3425" s="8" t="str">
        <f t="shared" si="483"/>
        <v>Apr</v>
      </c>
      <c r="X3425" s="8" t="str">
        <f t="shared" si="484"/>
        <v>2015</v>
      </c>
      <c r="Y3425" s="7">
        <f t="shared" si="485"/>
        <v>30</v>
      </c>
    </row>
    <row r="3426" spans="1:25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6">
        <f t="shared" si="477"/>
        <v>103.58333333333334</v>
      </c>
      <c r="P3426" s="10">
        <f t="shared" si="478"/>
        <v>81.776315789473685</v>
      </c>
      <c r="Q3426" t="s">
        <v>8318</v>
      </c>
      <c r="R3426" t="s">
        <v>8319</v>
      </c>
      <c r="S3426" s="8">
        <f t="shared" si="479"/>
        <v>42018.676898148144</v>
      </c>
      <c r="T3426" s="8" t="str">
        <f t="shared" si="480"/>
        <v>Jan</v>
      </c>
      <c r="U3426" s="8" t="str">
        <f t="shared" si="481"/>
        <v>2015</v>
      </c>
      <c r="V3426" s="8">
        <f t="shared" si="482"/>
        <v>42040.290972222225</v>
      </c>
      <c r="W3426" s="8" t="str">
        <f t="shared" si="483"/>
        <v>Feb</v>
      </c>
      <c r="X3426" s="8" t="str">
        <f t="shared" si="484"/>
        <v>2015</v>
      </c>
      <c r="Y3426" s="7">
        <f t="shared" si="485"/>
        <v>21</v>
      </c>
    </row>
    <row r="3427" spans="1:25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6">
        <f t="shared" si="477"/>
        <v>102.97033333333331</v>
      </c>
      <c r="P3427" s="10">
        <f t="shared" si="478"/>
        <v>297.02980769230766</v>
      </c>
      <c r="Q3427" t="s">
        <v>8318</v>
      </c>
      <c r="R3427" t="s">
        <v>8319</v>
      </c>
      <c r="S3427" s="8">
        <f t="shared" si="479"/>
        <v>41884.617314814815</v>
      </c>
      <c r="T3427" s="8" t="str">
        <f t="shared" si="480"/>
        <v>Sep</v>
      </c>
      <c r="U3427" s="8" t="str">
        <f t="shared" si="481"/>
        <v>2014</v>
      </c>
      <c r="V3427" s="8">
        <f t="shared" si="482"/>
        <v>41916.617314814815</v>
      </c>
      <c r="W3427" s="8" t="str">
        <f t="shared" si="483"/>
        <v>Oct</v>
      </c>
      <c r="X3427" s="8" t="str">
        <f t="shared" si="484"/>
        <v>2014</v>
      </c>
      <c r="Y3427" s="7">
        <f t="shared" si="485"/>
        <v>1</v>
      </c>
    </row>
    <row r="3428" spans="1:25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6">
        <f t="shared" si="477"/>
        <v>108.13333333333333</v>
      </c>
      <c r="P3428" s="10">
        <f t="shared" si="478"/>
        <v>46.609195402298852</v>
      </c>
      <c r="Q3428" t="s">
        <v>8318</v>
      </c>
      <c r="R3428" t="s">
        <v>8319</v>
      </c>
      <c r="S3428" s="8">
        <f t="shared" si="479"/>
        <v>41884.056747685187</v>
      </c>
      <c r="T3428" s="8" t="str">
        <f t="shared" si="480"/>
        <v>Sep</v>
      </c>
      <c r="U3428" s="8" t="str">
        <f t="shared" si="481"/>
        <v>2014</v>
      </c>
      <c r="V3428" s="8">
        <f t="shared" si="482"/>
        <v>41903.083333333336</v>
      </c>
      <c r="W3428" s="8" t="str">
        <f t="shared" si="483"/>
        <v>Sep</v>
      </c>
      <c r="X3428" s="8" t="str">
        <f t="shared" si="484"/>
        <v>2014</v>
      </c>
      <c r="Y3428" s="7">
        <f t="shared" si="485"/>
        <v>19</v>
      </c>
    </row>
    <row r="3429" spans="1:25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6">
        <f t="shared" si="477"/>
        <v>100</v>
      </c>
      <c r="P3429" s="10">
        <f t="shared" si="478"/>
        <v>51.724137931034484</v>
      </c>
      <c r="Q3429" t="s">
        <v>8318</v>
      </c>
      <c r="R3429" t="s">
        <v>8319</v>
      </c>
      <c r="S3429" s="8">
        <f t="shared" si="479"/>
        <v>41792.645277777774</v>
      </c>
      <c r="T3429" s="8" t="str">
        <f t="shared" si="480"/>
        <v>Jun</v>
      </c>
      <c r="U3429" s="8" t="str">
        <f t="shared" si="481"/>
        <v>2014</v>
      </c>
      <c r="V3429" s="8">
        <f t="shared" si="482"/>
        <v>41822.645277777774</v>
      </c>
      <c r="W3429" s="8" t="str">
        <f t="shared" si="483"/>
        <v>Jul</v>
      </c>
      <c r="X3429" s="8" t="str">
        <f t="shared" si="484"/>
        <v>2014</v>
      </c>
      <c r="Y3429" s="7">
        <f t="shared" si="485"/>
        <v>30</v>
      </c>
    </row>
    <row r="3430" spans="1:25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6">
        <f t="shared" si="477"/>
        <v>102.75000000000001</v>
      </c>
      <c r="P3430" s="10">
        <f t="shared" si="478"/>
        <v>40.294117647058826</v>
      </c>
      <c r="Q3430" t="s">
        <v>8318</v>
      </c>
      <c r="R3430" t="s">
        <v>8319</v>
      </c>
      <c r="S3430" s="8">
        <f t="shared" si="479"/>
        <v>42038.720451388886</v>
      </c>
      <c r="T3430" s="8" t="str">
        <f t="shared" si="480"/>
        <v>Feb</v>
      </c>
      <c r="U3430" s="8" t="str">
        <f t="shared" si="481"/>
        <v>2015</v>
      </c>
      <c r="V3430" s="8">
        <f t="shared" si="482"/>
        <v>42063.708333333328</v>
      </c>
      <c r="W3430" s="8" t="str">
        <f t="shared" si="483"/>
        <v>Feb</v>
      </c>
      <c r="X3430" s="8" t="str">
        <f t="shared" si="484"/>
        <v>2015</v>
      </c>
      <c r="Y3430" s="7">
        <f t="shared" si="485"/>
        <v>24</v>
      </c>
    </row>
    <row r="3431" spans="1:25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6">
        <f t="shared" si="477"/>
        <v>130</v>
      </c>
      <c r="P3431" s="10">
        <f t="shared" si="478"/>
        <v>16.25</v>
      </c>
      <c r="Q3431" t="s">
        <v>8318</v>
      </c>
      <c r="R3431" t="s">
        <v>8319</v>
      </c>
      <c r="S3431" s="8">
        <f t="shared" si="479"/>
        <v>42662.021539351852</v>
      </c>
      <c r="T3431" s="8" t="str">
        <f t="shared" si="480"/>
        <v>Oct</v>
      </c>
      <c r="U3431" s="8" t="str">
        <f t="shared" si="481"/>
        <v>2016</v>
      </c>
      <c r="V3431" s="8">
        <f t="shared" si="482"/>
        <v>42676.021539351852</v>
      </c>
      <c r="W3431" s="8" t="str">
        <f t="shared" si="483"/>
        <v>Nov</v>
      </c>
      <c r="X3431" s="8" t="str">
        <f t="shared" si="484"/>
        <v>2016</v>
      </c>
      <c r="Y3431" s="7">
        <f t="shared" si="485"/>
        <v>14</v>
      </c>
    </row>
    <row r="3432" spans="1:25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6">
        <f t="shared" si="477"/>
        <v>108.54949999999999</v>
      </c>
      <c r="P3432" s="10">
        <f t="shared" si="478"/>
        <v>30.152638888888887</v>
      </c>
      <c r="Q3432" t="s">
        <v>8318</v>
      </c>
      <c r="R3432" t="s">
        <v>8319</v>
      </c>
      <c r="S3432" s="8">
        <f t="shared" si="479"/>
        <v>41820.945613425924</v>
      </c>
      <c r="T3432" s="8" t="str">
        <f t="shared" si="480"/>
        <v>Jun</v>
      </c>
      <c r="U3432" s="8" t="str">
        <f t="shared" si="481"/>
        <v>2014</v>
      </c>
      <c r="V3432" s="8">
        <f t="shared" si="482"/>
        <v>41850.945613425924</v>
      </c>
      <c r="W3432" s="8" t="str">
        <f t="shared" si="483"/>
        <v>Jul</v>
      </c>
      <c r="X3432" s="8" t="str">
        <f t="shared" si="484"/>
        <v>2014</v>
      </c>
      <c r="Y3432" s="7">
        <f t="shared" si="485"/>
        <v>30</v>
      </c>
    </row>
    <row r="3433" spans="1:25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6">
        <f t="shared" si="477"/>
        <v>100</v>
      </c>
      <c r="P3433" s="10">
        <f t="shared" si="478"/>
        <v>95.238095238095241</v>
      </c>
      <c r="Q3433" t="s">
        <v>8318</v>
      </c>
      <c r="R3433" t="s">
        <v>8319</v>
      </c>
      <c r="S3433" s="8">
        <f t="shared" si="479"/>
        <v>41839.730937500004</v>
      </c>
      <c r="T3433" s="8" t="str">
        <f t="shared" si="480"/>
        <v>Jul</v>
      </c>
      <c r="U3433" s="8" t="str">
        <f t="shared" si="481"/>
        <v>2014</v>
      </c>
      <c r="V3433" s="8">
        <f t="shared" si="482"/>
        <v>41869.730937500004</v>
      </c>
      <c r="W3433" s="8" t="str">
        <f t="shared" si="483"/>
        <v>Aug</v>
      </c>
      <c r="X3433" s="8" t="str">
        <f t="shared" si="484"/>
        <v>2014</v>
      </c>
      <c r="Y3433" s="7">
        <f t="shared" si="485"/>
        <v>30</v>
      </c>
    </row>
    <row r="3434" spans="1:25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6">
        <f t="shared" si="477"/>
        <v>109.65</v>
      </c>
      <c r="P3434" s="10">
        <f t="shared" si="478"/>
        <v>52.214285714285715</v>
      </c>
      <c r="Q3434" t="s">
        <v>8318</v>
      </c>
      <c r="R3434" t="s">
        <v>8319</v>
      </c>
      <c r="S3434" s="8">
        <f t="shared" si="479"/>
        <v>42380.581180555557</v>
      </c>
      <c r="T3434" s="8" t="str">
        <f t="shared" si="480"/>
        <v>Jan</v>
      </c>
      <c r="U3434" s="8" t="str">
        <f t="shared" si="481"/>
        <v>2016</v>
      </c>
      <c r="V3434" s="8">
        <f t="shared" si="482"/>
        <v>42405.916666666672</v>
      </c>
      <c r="W3434" s="8" t="str">
        <f t="shared" si="483"/>
        <v>Feb</v>
      </c>
      <c r="X3434" s="8" t="str">
        <f t="shared" si="484"/>
        <v>2016</v>
      </c>
      <c r="Y3434" s="7">
        <f t="shared" si="485"/>
        <v>25</v>
      </c>
    </row>
    <row r="3435" spans="1:25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6">
        <f t="shared" si="477"/>
        <v>100.26315789473684</v>
      </c>
      <c r="P3435" s="10">
        <f t="shared" si="478"/>
        <v>134.1549295774648</v>
      </c>
      <c r="Q3435" t="s">
        <v>8318</v>
      </c>
      <c r="R3435" t="s">
        <v>8319</v>
      </c>
      <c r="S3435" s="8">
        <f t="shared" si="479"/>
        <v>41776.063136574077</v>
      </c>
      <c r="T3435" s="8" t="str">
        <f t="shared" si="480"/>
        <v>May</v>
      </c>
      <c r="U3435" s="8" t="str">
        <f t="shared" si="481"/>
        <v>2014</v>
      </c>
      <c r="V3435" s="8">
        <f t="shared" si="482"/>
        <v>41807.125</v>
      </c>
      <c r="W3435" s="8" t="str">
        <f t="shared" si="483"/>
        <v>Jun</v>
      </c>
      <c r="X3435" s="8" t="str">
        <f t="shared" si="484"/>
        <v>2014</v>
      </c>
      <c r="Y3435" s="7">
        <f t="shared" si="485"/>
        <v>31</v>
      </c>
    </row>
    <row r="3436" spans="1:25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6">
        <f t="shared" si="477"/>
        <v>105.55000000000001</v>
      </c>
      <c r="P3436" s="10">
        <f t="shared" si="478"/>
        <v>62.827380952380949</v>
      </c>
      <c r="Q3436" t="s">
        <v>8318</v>
      </c>
      <c r="R3436" t="s">
        <v>8319</v>
      </c>
      <c r="S3436" s="8">
        <f t="shared" si="479"/>
        <v>41800.380428240744</v>
      </c>
      <c r="T3436" s="8" t="str">
        <f t="shared" si="480"/>
        <v>Jun</v>
      </c>
      <c r="U3436" s="8" t="str">
        <f t="shared" si="481"/>
        <v>2014</v>
      </c>
      <c r="V3436" s="8">
        <f t="shared" si="482"/>
        <v>41830.380428240744</v>
      </c>
      <c r="W3436" s="8" t="str">
        <f t="shared" si="483"/>
        <v>Jul</v>
      </c>
      <c r="X3436" s="8" t="str">
        <f t="shared" si="484"/>
        <v>2014</v>
      </c>
      <c r="Y3436" s="7">
        <f t="shared" si="485"/>
        <v>30</v>
      </c>
    </row>
    <row r="3437" spans="1:25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6">
        <f t="shared" si="477"/>
        <v>112.00000000000001</v>
      </c>
      <c r="P3437" s="10">
        <f t="shared" si="478"/>
        <v>58.94736842105263</v>
      </c>
      <c r="Q3437" t="s">
        <v>8318</v>
      </c>
      <c r="R3437" t="s">
        <v>8319</v>
      </c>
      <c r="S3437" s="8">
        <f t="shared" si="479"/>
        <v>42572.61681712963</v>
      </c>
      <c r="T3437" s="8" t="str">
        <f t="shared" si="480"/>
        <v>Jul</v>
      </c>
      <c r="U3437" s="8" t="str">
        <f t="shared" si="481"/>
        <v>2016</v>
      </c>
      <c r="V3437" s="8">
        <f t="shared" si="482"/>
        <v>42589.125</v>
      </c>
      <c r="W3437" s="8" t="str">
        <f t="shared" si="483"/>
        <v>Aug</v>
      </c>
      <c r="X3437" s="8" t="str">
        <f t="shared" si="484"/>
        <v>2016</v>
      </c>
      <c r="Y3437" s="7">
        <f t="shared" si="485"/>
        <v>16</v>
      </c>
    </row>
    <row r="3438" spans="1:25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6">
        <f t="shared" si="477"/>
        <v>105.89999999999999</v>
      </c>
      <c r="P3438" s="10">
        <f t="shared" si="478"/>
        <v>143.1081081081081</v>
      </c>
      <c r="Q3438" t="s">
        <v>8318</v>
      </c>
      <c r="R3438" t="s">
        <v>8319</v>
      </c>
      <c r="S3438" s="8">
        <f t="shared" si="479"/>
        <v>41851.541585648149</v>
      </c>
      <c r="T3438" s="8" t="str">
        <f t="shared" si="480"/>
        <v>Jul</v>
      </c>
      <c r="U3438" s="8" t="str">
        <f t="shared" si="481"/>
        <v>2014</v>
      </c>
      <c r="V3438" s="8">
        <f t="shared" si="482"/>
        <v>41872.686111111114</v>
      </c>
      <c r="W3438" s="8" t="str">
        <f t="shared" si="483"/>
        <v>Aug</v>
      </c>
      <c r="X3438" s="8" t="str">
        <f t="shared" si="484"/>
        <v>2014</v>
      </c>
      <c r="Y3438" s="7">
        <f t="shared" si="485"/>
        <v>21</v>
      </c>
    </row>
    <row r="3439" spans="1:25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6">
        <f t="shared" si="477"/>
        <v>101</v>
      </c>
      <c r="P3439" s="10">
        <f t="shared" si="478"/>
        <v>84.166666666666671</v>
      </c>
      <c r="Q3439" t="s">
        <v>8318</v>
      </c>
      <c r="R3439" t="s">
        <v>8319</v>
      </c>
      <c r="S3439" s="8">
        <f t="shared" si="479"/>
        <v>42205.710879629631</v>
      </c>
      <c r="T3439" s="8" t="str">
        <f t="shared" si="480"/>
        <v>Jul</v>
      </c>
      <c r="U3439" s="8" t="str">
        <f t="shared" si="481"/>
        <v>2015</v>
      </c>
      <c r="V3439" s="8">
        <f t="shared" si="482"/>
        <v>42235.710879629631</v>
      </c>
      <c r="W3439" s="8" t="str">
        <f t="shared" si="483"/>
        <v>Aug</v>
      </c>
      <c r="X3439" s="8" t="str">
        <f t="shared" si="484"/>
        <v>2015</v>
      </c>
      <c r="Y3439" s="7">
        <f t="shared" si="485"/>
        <v>30</v>
      </c>
    </row>
    <row r="3440" spans="1:25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6">
        <f t="shared" si="477"/>
        <v>104.2</v>
      </c>
      <c r="P3440" s="10">
        <f t="shared" si="478"/>
        <v>186.07142857142858</v>
      </c>
      <c r="Q3440" t="s">
        <v>8318</v>
      </c>
      <c r="R3440" t="s">
        <v>8319</v>
      </c>
      <c r="S3440" s="8">
        <f t="shared" si="479"/>
        <v>42100.927858796291</v>
      </c>
      <c r="T3440" s="8" t="str">
        <f t="shared" si="480"/>
        <v>Apr</v>
      </c>
      <c r="U3440" s="8" t="str">
        <f t="shared" si="481"/>
        <v>2015</v>
      </c>
      <c r="V3440" s="8">
        <f t="shared" si="482"/>
        <v>42126.875</v>
      </c>
      <c r="W3440" s="8" t="str">
        <f t="shared" si="483"/>
        <v>May</v>
      </c>
      <c r="X3440" s="8" t="str">
        <f t="shared" si="484"/>
        <v>2015</v>
      </c>
      <c r="Y3440" s="7">
        <f t="shared" si="485"/>
        <v>25</v>
      </c>
    </row>
    <row r="3441" spans="1:25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6">
        <f t="shared" si="477"/>
        <v>134.67833333333334</v>
      </c>
      <c r="P3441" s="10">
        <f t="shared" si="478"/>
        <v>89.785555555555561</v>
      </c>
      <c r="Q3441" t="s">
        <v>8318</v>
      </c>
      <c r="R3441" t="s">
        <v>8319</v>
      </c>
      <c r="S3441" s="8">
        <f t="shared" si="479"/>
        <v>42374.911226851851</v>
      </c>
      <c r="T3441" s="8" t="str">
        <f t="shared" si="480"/>
        <v>Jan</v>
      </c>
      <c r="U3441" s="8" t="str">
        <f t="shared" si="481"/>
        <v>2016</v>
      </c>
      <c r="V3441" s="8">
        <f t="shared" si="482"/>
        <v>42388.207638888889</v>
      </c>
      <c r="W3441" s="8" t="str">
        <f t="shared" si="483"/>
        <v>Jan</v>
      </c>
      <c r="X3441" s="8" t="str">
        <f t="shared" si="484"/>
        <v>2016</v>
      </c>
      <c r="Y3441" s="7">
        <f t="shared" si="485"/>
        <v>13</v>
      </c>
    </row>
    <row r="3442" spans="1:25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6">
        <f t="shared" si="477"/>
        <v>105.2184</v>
      </c>
      <c r="P3442" s="10">
        <f t="shared" si="478"/>
        <v>64.157560975609755</v>
      </c>
      <c r="Q3442" t="s">
        <v>8318</v>
      </c>
      <c r="R3442" t="s">
        <v>8319</v>
      </c>
      <c r="S3442" s="8">
        <f t="shared" si="479"/>
        <v>41809.12300925926</v>
      </c>
      <c r="T3442" s="8" t="str">
        <f t="shared" si="480"/>
        <v>Jun</v>
      </c>
      <c r="U3442" s="8" t="str">
        <f t="shared" si="481"/>
        <v>2014</v>
      </c>
      <c r="V3442" s="8">
        <f t="shared" si="482"/>
        <v>41831.677083333336</v>
      </c>
      <c r="W3442" s="8" t="str">
        <f t="shared" si="483"/>
        <v>Jul</v>
      </c>
      <c r="X3442" s="8" t="str">
        <f t="shared" si="484"/>
        <v>2014</v>
      </c>
      <c r="Y3442" s="7">
        <f t="shared" si="485"/>
        <v>22</v>
      </c>
    </row>
    <row r="3443" spans="1:25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6">
        <f t="shared" si="477"/>
        <v>102.60000000000001</v>
      </c>
      <c r="P3443" s="10">
        <f t="shared" si="478"/>
        <v>59.651162790697676</v>
      </c>
      <c r="Q3443" t="s">
        <v>8318</v>
      </c>
      <c r="R3443" t="s">
        <v>8319</v>
      </c>
      <c r="S3443" s="8">
        <f t="shared" si="479"/>
        <v>42294.429641203707</v>
      </c>
      <c r="T3443" s="8" t="str">
        <f t="shared" si="480"/>
        <v>Oct</v>
      </c>
      <c r="U3443" s="8" t="str">
        <f t="shared" si="481"/>
        <v>2015</v>
      </c>
      <c r="V3443" s="8">
        <f t="shared" si="482"/>
        <v>42321.845138888893</v>
      </c>
      <c r="W3443" s="8" t="str">
        <f t="shared" si="483"/>
        <v>Nov</v>
      </c>
      <c r="X3443" s="8" t="str">
        <f t="shared" si="484"/>
        <v>2015</v>
      </c>
      <c r="Y3443" s="7">
        <f t="shared" si="485"/>
        <v>27</v>
      </c>
    </row>
    <row r="3444" spans="1:25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6">
        <f t="shared" si="477"/>
        <v>100</v>
      </c>
      <c r="P3444" s="10">
        <f t="shared" si="478"/>
        <v>31.25</v>
      </c>
      <c r="Q3444" t="s">
        <v>8318</v>
      </c>
      <c r="R3444" t="s">
        <v>8319</v>
      </c>
      <c r="S3444" s="8">
        <f t="shared" si="479"/>
        <v>42124.841111111105</v>
      </c>
      <c r="T3444" s="8" t="str">
        <f t="shared" si="480"/>
        <v>Apr</v>
      </c>
      <c r="U3444" s="8" t="str">
        <f t="shared" si="481"/>
        <v>2015</v>
      </c>
      <c r="V3444" s="8">
        <f t="shared" si="482"/>
        <v>42154.841111111105</v>
      </c>
      <c r="W3444" s="8" t="str">
        <f t="shared" si="483"/>
        <v>May</v>
      </c>
      <c r="X3444" s="8" t="str">
        <f t="shared" si="484"/>
        <v>2015</v>
      </c>
      <c r="Y3444" s="7">
        <f t="shared" si="485"/>
        <v>30</v>
      </c>
    </row>
    <row r="3445" spans="1:25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6">
        <f t="shared" si="477"/>
        <v>185.5</v>
      </c>
      <c r="P3445" s="10">
        <f t="shared" si="478"/>
        <v>41.222222222222221</v>
      </c>
      <c r="Q3445" t="s">
        <v>8318</v>
      </c>
      <c r="R3445" t="s">
        <v>8319</v>
      </c>
      <c r="S3445" s="8">
        <f t="shared" si="479"/>
        <v>41861.524837962963</v>
      </c>
      <c r="T3445" s="8" t="str">
        <f t="shared" si="480"/>
        <v>Aug</v>
      </c>
      <c r="U3445" s="8" t="str">
        <f t="shared" si="481"/>
        <v>2014</v>
      </c>
      <c r="V3445" s="8">
        <f t="shared" si="482"/>
        <v>41891.524837962963</v>
      </c>
      <c r="W3445" s="8" t="str">
        <f t="shared" si="483"/>
        <v>Sep</v>
      </c>
      <c r="X3445" s="8" t="str">
        <f t="shared" si="484"/>
        <v>2014</v>
      </c>
      <c r="Y3445" s="7">
        <f t="shared" si="485"/>
        <v>30</v>
      </c>
    </row>
    <row r="3446" spans="1:25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6">
        <f t="shared" si="477"/>
        <v>289</v>
      </c>
      <c r="P3446" s="10">
        <f t="shared" si="478"/>
        <v>43.35</v>
      </c>
      <c r="Q3446" t="s">
        <v>8318</v>
      </c>
      <c r="R3446" t="s">
        <v>8319</v>
      </c>
      <c r="S3446" s="8">
        <f t="shared" si="479"/>
        <v>42521.291504629626</v>
      </c>
      <c r="T3446" s="8" t="str">
        <f t="shared" si="480"/>
        <v>May</v>
      </c>
      <c r="U3446" s="8" t="str">
        <f t="shared" si="481"/>
        <v>2016</v>
      </c>
      <c r="V3446" s="8">
        <f t="shared" si="482"/>
        <v>42529.582638888889</v>
      </c>
      <c r="W3446" s="8" t="str">
        <f t="shared" si="483"/>
        <v>Jun</v>
      </c>
      <c r="X3446" s="8" t="str">
        <f t="shared" si="484"/>
        <v>2016</v>
      </c>
      <c r="Y3446" s="7">
        <f t="shared" si="485"/>
        <v>8</v>
      </c>
    </row>
    <row r="3447" spans="1:25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6">
        <f t="shared" si="477"/>
        <v>100</v>
      </c>
      <c r="P3447" s="10">
        <f t="shared" si="478"/>
        <v>64.516129032258064</v>
      </c>
      <c r="Q3447" t="s">
        <v>8318</v>
      </c>
      <c r="R3447" t="s">
        <v>8319</v>
      </c>
      <c r="S3447" s="8">
        <f t="shared" si="479"/>
        <v>42272.530509259261</v>
      </c>
      <c r="T3447" s="8" t="str">
        <f t="shared" si="480"/>
        <v>Sep</v>
      </c>
      <c r="U3447" s="8" t="str">
        <f t="shared" si="481"/>
        <v>2015</v>
      </c>
      <c r="V3447" s="8">
        <f t="shared" si="482"/>
        <v>42300.530509259261</v>
      </c>
      <c r="W3447" s="8" t="str">
        <f t="shared" si="483"/>
        <v>Oct</v>
      </c>
      <c r="X3447" s="8" t="str">
        <f t="shared" si="484"/>
        <v>2015</v>
      </c>
      <c r="Y3447" s="7">
        <f t="shared" si="485"/>
        <v>28</v>
      </c>
    </row>
    <row r="3448" spans="1:25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6">
        <f t="shared" si="477"/>
        <v>108.2</v>
      </c>
      <c r="P3448" s="10">
        <f t="shared" si="478"/>
        <v>43.28</v>
      </c>
      <c r="Q3448" t="s">
        <v>8318</v>
      </c>
      <c r="R3448" t="s">
        <v>8319</v>
      </c>
      <c r="S3448" s="8">
        <f t="shared" si="479"/>
        <v>42016.832465277781</v>
      </c>
      <c r="T3448" s="8" t="str">
        <f t="shared" si="480"/>
        <v>Jan</v>
      </c>
      <c r="U3448" s="8" t="str">
        <f t="shared" si="481"/>
        <v>2015</v>
      </c>
      <c r="V3448" s="8">
        <f t="shared" si="482"/>
        <v>42040.513888888891</v>
      </c>
      <c r="W3448" s="8" t="str">
        <f t="shared" si="483"/>
        <v>Feb</v>
      </c>
      <c r="X3448" s="8" t="str">
        <f t="shared" si="484"/>
        <v>2015</v>
      </c>
      <c r="Y3448" s="7">
        <f t="shared" si="485"/>
        <v>23</v>
      </c>
    </row>
    <row r="3449" spans="1:25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6">
        <f t="shared" si="477"/>
        <v>107.80000000000001</v>
      </c>
      <c r="P3449" s="10">
        <f t="shared" si="478"/>
        <v>77</v>
      </c>
      <c r="Q3449" t="s">
        <v>8318</v>
      </c>
      <c r="R3449" t="s">
        <v>8319</v>
      </c>
      <c r="S3449" s="8">
        <f t="shared" si="479"/>
        <v>42402.889027777783</v>
      </c>
      <c r="T3449" s="8" t="str">
        <f t="shared" si="480"/>
        <v>Feb</v>
      </c>
      <c r="U3449" s="8" t="str">
        <f t="shared" si="481"/>
        <v>2016</v>
      </c>
      <c r="V3449" s="8">
        <f t="shared" si="482"/>
        <v>42447.847361111111</v>
      </c>
      <c r="W3449" s="8" t="str">
        <f t="shared" si="483"/>
        <v>Mar</v>
      </c>
      <c r="X3449" s="8" t="str">
        <f t="shared" si="484"/>
        <v>2016</v>
      </c>
      <c r="Y3449" s="7">
        <f t="shared" si="485"/>
        <v>13</v>
      </c>
    </row>
    <row r="3450" spans="1:25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6">
        <f t="shared" si="477"/>
        <v>109.76190476190477</v>
      </c>
      <c r="P3450" s="10">
        <f t="shared" si="478"/>
        <v>51.222222222222221</v>
      </c>
      <c r="Q3450" t="s">
        <v>8318</v>
      </c>
      <c r="R3450" t="s">
        <v>8319</v>
      </c>
      <c r="S3450" s="8">
        <f t="shared" si="479"/>
        <v>41960.119085648148</v>
      </c>
      <c r="T3450" s="8" t="str">
        <f t="shared" si="480"/>
        <v>Nov</v>
      </c>
      <c r="U3450" s="8" t="str">
        <f t="shared" si="481"/>
        <v>2014</v>
      </c>
      <c r="V3450" s="8">
        <f t="shared" si="482"/>
        <v>41990.119085648148</v>
      </c>
      <c r="W3450" s="8" t="str">
        <f t="shared" si="483"/>
        <v>Dec</v>
      </c>
      <c r="X3450" s="8" t="str">
        <f t="shared" si="484"/>
        <v>2014</v>
      </c>
      <c r="Y3450" s="7">
        <f t="shared" si="485"/>
        <v>30</v>
      </c>
    </row>
    <row r="3451" spans="1:25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6">
        <f t="shared" si="477"/>
        <v>170.625</v>
      </c>
      <c r="P3451" s="10">
        <f t="shared" si="478"/>
        <v>68.25</v>
      </c>
      <c r="Q3451" t="s">
        <v>8318</v>
      </c>
      <c r="R3451" t="s">
        <v>8319</v>
      </c>
      <c r="S3451" s="8">
        <f t="shared" si="479"/>
        <v>42532.052523148144</v>
      </c>
      <c r="T3451" s="8" t="str">
        <f t="shared" si="480"/>
        <v>Jun</v>
      </c>
      <c r="U3451" s="8" t="str">
        <f t="shared" si="481"/>
        <v>2016</v>
      </c>
      <c r="V3451" s="8">
        <f t="shared" si="482"/>
        <v>42560.166666666672</v>
      </c>
      <c r="W3451" s="8" t="str">
        <f t="shared" si="483"/>
        <v>Jul</v>
      </c>
      <c r="X3451" s="8" t="str">
        <f t="shared" si="484"/>
        <v>2016</v>
      </c>
      <c r="Y3451" s="7">
        <f t="shared" si="485"/>
        <v>28</v>
      </c>
    </row>
    <row r="3452" spans="1:25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6">
        <f t="shared" si="477"/>
        <v>152</v>
      </c>
      <c r="P3452" s="10">
        <f t="shared" si="478"/>
        <v>19.487179487179485</v>
      </c>
      <c r="Q3452" t="s">
        <v>8318</v>
      </c>
      <c r="R3452" t="s">
        <v>8319</v>
      </c>
      <c r="S3452" s="8">
        <f t="shared" si="479"/>
        <v>42036.704525462963</v>
      </c>
      <c r="T3452" s="8" t="str">
        <f t="shared" si="480"/>
        <v>Feb</v>
      </c>
      <c r="U3452" s="8" t="str">
        <f t="shared" si="481"/>
        <v>2015</v>
      </c>
      <c r="V3452" s="8">
        <f t="shared" si="482"/>
        <v>42096.662858796291</v>
      </c>
      <c r="W3452" s="8" t="str">
        <f t="shared" si="483"/>
        <v>Apr</v>
      </c>
      <c r="X3452" s="8" t="str">
        <f t="shared" si="484"/>
        <v>2015</v>
      </c>
      <c r="Y3452" s="7">
        <f t="shared" si="485"/>
        <v>28</v>
      </c>
    </row>
    <row r="3453" spans="1:25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6">
        <f t="shared" si="477"/>
        <v>101.23076923076924</v>
      </c>
      <c r="P3453" s="10">
        <f t="shared" si="478"/>
        <v>41.125</v>
      </c>
      <c r="Q3453" t="s">
        <v>8318</v>
      </c>
      <c r="R3453" t="s">
        <v>8319</v>
      </c>
      <c r="S3453" s="8">
        <f t="shared" si="479"/>
        <v>42088.723692129628</v>
      </c>
      <c r="T3453" s="8" t="str">
        <f t="shared" si="480"/>
        <v>Mar</v>
      </c>
      <c r="U3453" s="8" t="str">
        <f t="shared" si="481"/>
        <v>2015</v>
      </c>
      <c r="V3453" s="8">
        <f t="shared" si="482"/>
        <v>42115.723692129628</v>
      </c>
      <c r="W3453" s="8" t="str">
        <f t="shared" si="483"/>
        <v>Apr</v>
      </c>
      <c r="X3453" s="8" t="str">
        <f t="shared" si="484"/>
        <v>2015</v>
      </c>
      <c r="Y3453" s="7">
        <f t="shared" si="485"/>
        <v>27</v>
      </c>
    </row>
    <row r="3454" spans="1:25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6">
        <f t="shared" si="477"/>
        <v>153.19999999999999</v>
      </c>
      <c r="P3454" s="10">
        <f t="shared" si="478"/>
        <v>41.405405405405403</v>
      </c>
      <c r="Q3454" t="s">
        <v>8318</v>
      </c>
      <c r="R3454" t="s">
        <v>8319</v>
      </c>
      <c r="S3454" s="8">
        <f t="shared" si="479"/>
        <v>41820.639189814814</v>
      </c>
      <c r="T3454" s="8" t="str">
        <f t="shared" si="480"/>
        <v>Jun</v>
      </c>
      <c r="U3454" s="8" t="str">
        <f t="shared" si="481"/>
        <v>2014</v>
      </c>
      <c r="V3454" s="8">
        <f t="shared" si="482"/>
        <v>41843.165972222225</v>
      </c>
      <c r="W3454" s="8" t="str">
        <f t="shared" si="483"/>
        <v>Jul</v>
      </c>
      <c r="X3454" s="8" t="str">
        <f t="shared" si="484"/>
        <v>2014</v>
      </c>
      <c r="Y3454" s="7">
        <f t="shared" si="485"/>
        <v>22</v>
      </c>
    </row>
    <row r="3455" spans="1:25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6">
        <f t="shared" si="477"/>
        <v>128.33333333333334</v>
      </c>
      <c r="P3455" s="10">
        <f t="shared" si="478"/>
        <v>27.5</v>
      </c>
      <c r="Q3455" t="s">
        <v>8318</v>
      </c>
      <c r="R3455" t="s">
        <v>8319</v>
      </c>
      <c r="S3455" s="8">
        <f t="shared" si="479"/>
        <v>42535.97865740741</v>
      </c>
      <c r="T3455" s="8" t="str">
        <f t="shared" si="480"/>
        <v>Jun</v>
      </c>
      <c r="U3455" s="8" t="str">
        <f t="shared" si="481"/>
        <v>2016</v>
      </c>
      <c r="V3455" s="8">
        <f t="shared" si="482"/>
        <v>42595.97865740741</v>
      </c>
      <c r="W3455" s="8" t="str">
        <f t="shared" si="483"/>
        <v>Aug</v>
      </c>
      <c r="X3455" s="8" t="str">
        <f t="shared" si="484"/>
        <v>2016</v>
      </c>
      <c r="Y3455" s="7">
        <f t="shared" si="485"/>
        <v>29</v>
      </c>
    </row>
    <row r="3456" spans="1:25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6">
        <f t="shared" si="477"/>
        <v>100.71428571428571</v>
      </c>
      <c r="P3456" s="10">
        <f t="shared" si="478"/>
        <v>33.571428571428569</v>
      </c>
      <c r="Q3456" t="s">
        <v>8318</v>
      </c>
      <c r="R3456" t="s">
        <v>8319</v>
      </c>
      <c r="S3456" s="8">
        <f t="shared" si="479"/>
        <v>41821.698599537034</v>
      </c>
      <c r="T3456" s="8" t="str">
        <f t="shared" si="480"/>
        <v>Jul</v>
      </c>
      <c r="U3456" s="8" t="str">
        <f t="shared" si="481"/>
        <v>2014</v>
      </c>
      <c r="V3456" s="8">
        <f t="shared" si="482"/>
        <v>41851.698599537034</v>
      </c>
      <c r="W3456" s="8" t="str">
        <f t="shared" si="483"/>
        <v>Jul</v>
      </c>
      <c r="X3456" s="8" t="str">
        <f t="shared" si="484"/>
        <v>2014</v>
      </c>
      <c r="Y3456" s="7">
        <f t="shared" si="485"/>
        <v>30</v>
      </c>
    </row>
    <row r="3457" spans="1:25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6">
        <f t="shared" si="477"/>
        <v>100.64999999999999</v>
      </c>
      <c r="P3457" s="10">
        <f t="shared" si="478"/>
        <v>145.86956521739131</v>
      </c>
      <c r="Q3457" t="s">
        <v>8318</v>
      </c>
      <c r="R3457" t="s">
        <v>8319</v>
      </c>
      <c r="S3457" s="8">
        <f t="shared" si="479"/>
        <v>42626.7503125</v>
      </c>
      <c r="T3457" s="8" t="str">
        <f t="shared" si="480"/>
        <v>Sep</v>
      </c>
      <c r="U3457" s="8" t="str">
        <f t="shared" si="481"/>
        <v>2016</v>
      </c>
      <c r="V3457" s="8">
        <f t="shared" si="482"/>
        <v>42656.7503125</v>
      </c>
      <c r="W3457" s="8" t="str">
        <f t="shared" si="483"/>
        <v>Oct</v>
      </c>
      <c r="X3457" s="8" t="str">
        <f t="shared" si="484"/>
        <v>2016</v>
      </c>
      <c r="Y3457" s="7">
        <f t="shared" si="485"/>
        <v>30</v>
      </c>
    </row>
    <row r="3458" spans="1:25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6">
        <f t="shared" si="477"/>
        <v>191.3</v>
      </c>
      <c r="P3458" s="10">
        <f t="shared" si="478"/>
        <v>358.6875</v>
      </c>
      <c r="Q3458" t="s">
        <v>8318</v>
      </c>
      <c r="R3458" t="s">
        <v>8319</v>
      </c>
      <c r="S3458" s="8">
        <f t="shared" si="479"/>
        <v>41821.205636574072</v>
      </c>
      <c r="T3458" s="8" t="str">
        <f t="shared" si="480"/>
        <v>Jul</v>
      </c>
      <c r="U3458" s="8" t="str">
        <f t="shared" si="481"/>
        <v>2014</v>
      </c>
      <c r="V3458" s="8">
        <f t="shared" si="482"/>
        <v>41852.290972222225</v>
      </c>
      <c r="W3458" s="8" t="str">
        <f t="shared" si="483"/>
        <v>Aug</v>
      </c>
      <c r="X3458" s="8" t="str">
        <f t="shared" si="484"/>
        <v>2014</v>
      </c>
      <c r="Y3458" s="7">
        <f t="shared" si="485"/>
        <v>31</v>
      </c>
    </row>
    <row r="3459" spans="1:25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6">
        <f t="shared" ref="O3459:O3522" si="486">E3459/D3459*100</f>
        <v>140.19999999999999</v>
      </c>
      <c r="P3459" s="10">
        <f t="shared" ref="P3459:P3522" si="487">IFERROR(E3459/L3459,0)</f>
        <v>50.981818181818184</v>
      </c>
      <c r="Q3459" t="s">
        <v>8318</v>
      </c>
      <c r="R3459" t="s">
        <v>8319</v>
      </c>
      <c r="S3459" s="8">
        <f t="shared" ref="S3459:S3522" si="488">(((J3459/60)/60)/24)+DATE(1970,1,1)</f>
        <v>42016.706678240742</v>
      </c>
      <c r="T3459" s="8" t="str">
        <f t="shared" ref="T3459:T3522" si="489">TEXT(S3459,"MMM")</f>
        <v>Jan</v>
      </c>
      <c r="U3459" s="8" t="str">
        <f t="shared" ref="U3459:U3522" si="490">TEXT(S3459,"YYYY")</f>
        <v>2015</v>
      </c>
      <c r="V3459" s="8">
        <f t="shared" ref="V3459:V3522" si="491">(((I3459/60)/60)/24)+DATE(1970,1,1)</f>
        <v>42047.249305555553</v>
      </c>
      <c r="W3459" s="8" t="str">
        <f t="shared" ref="W3459:W3522" si="492">TEXT(V3459,"MMM")</f>
        <v>Feb</v>
      </c>
      <c r="X3459" s="8" t="str">
        <f t="shared" ref="X3459:X3522" si="493">TEXT(V3459,"YYYY")</f>
        <v>2015</v>
      </c>
      <c r="Y3459" s="7">
        <f t="shared" ref="Y3459:Y3522" si="494">DAY(V3459-S3459)</f>
        <v>30</v>
      </c>
    </row>
    <row r="3460" spans="1:25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6">
        <f t="shared" si="486"/>
        <v>124.33537832310839</v>
      </c>
      <c r="P3460" s="10">
        <f t="shared" si="487"/>
        <v>45.037037037037038</v>
      </c>
      <c r="Q3460" t="s">
        <v>8318</v>
      </c>
      <c r="R3460" t="s">
        <v>8319</v>
      </c>
      <c r="S3460" s="8">
        <f t="shared" si="488"/>
        <v>42011.202581018515</v>
      </c>
      <c r="T3460" s="8" t="str">
        <f t="shared" si="489"/>
        <v>Jan</v>
      </c>
      <c r="U3460" s="8" t="str">
        <f t="shared" si="490"/>
        <v>2015</v>
      </c>
      <c r="V3460" s="8">
        <f t="shared" si="491"/>
        <v>42038.185416666667</v>
      </c>
      <c r="W3460" s="8" t="str">
        <f t="shared" si="492"/>
        <v>Feb</v>
      </c>
      <c r="X3460" s="8" t="str">
        <f t="shared" si="493"/>
        <v>2015</v>
      </c>
      <c r="Y3460" s="7">
        <f t="shared" si="494"/>
        <v>26</v>
      </c>
    </row>
    <row r="3461" spans="1:25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6">
        <f t="shared" si="486"/>
        <v>126.2</v>
      </c>
      <c r="P3461" s="10">
        <f t="shared" si="487"/>
        <v>17.527777777777779</v>
      </c>
      <c r="Q3461" t="s">
        <v>8318</v>
      </c>
      <c r="R3461" t="s">
        <v>8319</v>
      </c>
      <c r="S3461" s="8">
        <f t="shared" si="488"/>
        <v>42480.479861111111</v>
      </c>
      <c r="T3461" s="8" t="str">
        <f t="shared" si="489"/>
        <v>Apr</v>
      </c>
      <c r="U3461" s="8" t="str">
        <f t="shared" si="490"/>
        <v>2016</v>
      </c>
      <c r="V3461" s="8">
        <f t="shared" si="491"/>
        <v>42510.479861111111</v>
      </c>
      <c r="W3461" s="8" t="str">
        <f t="shared" si="492"/>
        <v>May</v>
      </c>
      <c r="X3461" s="8" t="str">
        <f t="shared" si="493"/>
        <v>2016</v>
      </c>
      <c r="Y3461" s="7">
        <f t="shared" si="494"/>
        <v>30</v>
      </c>
    </row>
    <row r="3462" spans="1:25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6">
        <f t="shared" si="486"/>
        <v>190</v>
      </c>
      <c r="P3462" s="10">
        <f t="shared" si="487"/>
        <v>50</v>
      </c>
      <c r="Q3462" t="s">
        <v>8318</v>
      </c>
      <c r="R3462" t="s">
        <v>8319</v>
      </c>
      <c r="S3462" s="8">
        <f t="shared" si="488"/>
        <v>41852.527222222219</v>
      </c>
      <c r="T3462" s="8" t="str">
        <f t="shared" si="489"/>
        <v>Aug</v>
      </c>
      <c r="U3462" s="8" t="str">
        <f t="shared" si="490"/>
        <v>2014</v>
      </c>
      <c r="V3462" s="8">
        <f t="shared" si="491"/>
        <v>41866.527222222219</v>
      </c>
      <c r="W3462" s="8" t="str">
        <f t="shared" si="492"/>
        <v>Aug</v>
      </c>
      <c r="X3462" s="8" t="str">
        <f t="shared" si="493"/>
        <v>2014</v>
      </c>
      <c r="Y3462" s="7">
        <f t="shared" si="494"/>
        <v>14</v>
      </c>
    </row>
    <row r="3463" spans="1:25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6">
        <f t="shared" si="486"/>
        <v>139</v>
      </c>
      <c r="P3463" s="10">
        <f t="shared" si="487"/>
        <v>57.916666666666664</v>
      </c>
      <c r="Q3463" t="s">
        <v>8318</v>
      </c>
      <c r="R3463" t="s">
        <v>8319</v>
      </c>
      <c r="S3463" s="8">
        <f t="shared" si="488"/>
        <v>42643.632858796293</v>
      </c>
      <c r="T3463" s="8" t="str">
        <f t="shared" si="489"/>
        <v>Sep</v>
      </c>
      <c r="U3463" s="8" t="str">
        <f t="shared" si="490"/>
        <v>2016</v>
      </c>
      <c r="V3463" s="8">
        <f t="shared" si="491"/>
        <v>42672.125</v>
      </c>
      <c r="W3463" s="8" t="str">
        <f t="shared" si="492"/>
        <v>Oct</v>
      </c>
      <c r="X3463" s="8" t="str">
        <f t="shared" si="493"/>
        <v>2016</v>
      </c>
      <c r="Y3463" s="7">
        <f t="shared" si="494"/>
        <v>28</v>
      </c>
    </row>
    <row r="3464" spans="1:25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6">
        <f t="shared" si="486"/>
        <v>202</v>
      </c>
      <c r="P3464" s="10">
        <f t="shared" si="487"/>
        <v>29.705882352941178</v>
      </c>
      <c r="Q3464" t="s">
        <v>8318</v>
      </c>
      <c r="R3464" t="s">
        <v>8319</v>
      </c>
      <c r="S3464" s="8">
        <f t="shared" si="488"/>
        <v>42179.898472222223</v>
      </c>
      <c r="T3464" s="8" t="str">
        <f t="shared" si="489"/>
        <v>Jun</v>
      </c>
      <c r="U3464" s="8" t="str">
        <f t="shared" si="490"/>
        <v>2015</v>
      </c>
      <c r="V3464" s="8">
        <f t="shared" si="491"/>
        <v>42195.75</v>
      </c>
      <c r="W3464" s="8" t="str">
        <f t="shared" si="492"/>
        <v>Jul</v>
      </c>
      <c r="X3464" s="8" t="str">
        <f t="shared" si="493"/>
        <v>2015</v>
      </c>
      <c r="Y3464" s="7">
        <f t="shared" si="494"/>
        <v>15</v>
      </c>
    </row>
    <row r="3465" spans="1:25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6">
        <f t="shared" si="486"/>
        <v>103.38000000000001</v>
      </c>
      <c r="P3465" s="10">
        <f t="shared" si="487"/>
        <v>90.684210526315795</v>
      </c>
      <c r="Q3465" t="s">
        <v>8318</v>
      </c>
      <c r="R3465" t="s">
        <v>8319</v>
      </c>
      <c r="S3465" s="8">
        <f t="shared" si="488"/>
        <v>42612.918807870374</v>
      </c>
      <c r="T3465" s="8" t="str">
        <f t="shared" si="489"/>
        <v>Aug</v>
      </c>
      <c r="U3465" s="8" t="str">
        <f t="shared" si="490"/>
        <v>2016</v>
      </c>
      <c r="V3465" s="8">
        <f t="shared" si="491"/>
        <v>42654.165972222225</v>
      </c>
      <c r="W3465" s="8" t="str">
        <f t="shared" si="492"/>
        <v>Oct</v>
      </c>
      <c r="X3465" s="8" t="str">
        <f t="shared" si="493"/>
        <v>2016</v>
      </c>
      <c r="Y3465" s="7">
        <f t="shared" si="494"/>
        <v>10</v>
      </c>
    </row>
    <row r="3466" spans="1:25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6">
        <f t="shared" si="486"/>
        <v>102.3236</v>
      </c>
      <c r="P3466" s="10">
        <f t="shared" si="487"/>
        <v>55.012688172043013</v>
      </c>
      <c r="Q3466" t="s">
        <v>8318</v>
      </c>
      <c r="R3466" t="s">
        <v>8319</v>
      </c>
      <c r="S3466" s="8">
        <f t="shared" si="488"/>
        <v>42575.130057870367</v>
      </c>
      <c r="T3466" s="8" t="str">
        <f t="shared" si="489"/>
        <v>Jul</v>
      </c>
      <c r="U3466" s="8" t="str">
        <f t="shared" si="490"/>
        <v>2016</v>
      </c>
      <c r="V3466" s="8">
        <f t="shared" si="491"/>
        <v>42605.130057870367</v>
      </c>
      <c r="W3466" s="8" t="str">
        <f t="shared" si="492"/>
        <v>Aug</v>
      </c>
      <c r="X3466" s="8" t="str">
        <f t="shared" si="493"/>
        <v>2016</v>
      </c>
      <c r="Y3466" s="7">
        <f t="shared" si="494"/>
        <v>30</v>
      </c>
    </row>
    <row r="3467" spans="1:25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6">
        <f t="shared" si="486"/>
        <v>103</v>
      </c>
      <c r="P3467" s="10">
        <f t="shared" si="487"/>
        <v>57.222222222222221</v>
      </c>
      <c r="Q3467" t="s">
        <v>8318</v>
      </c>
      <c r="R3467" t="s">
        <v>8319</v>
      </c>
      <c r="S3467" s="8">
        <f t="shared" si="488"/>
        <v>42200.625833333332</v>
      </c>
      <c r="T3467" s="8" t="str">
        <f t="shared" si="489"/>
        <v>Jul</v>
      </c>
      <c r="U3467" s="8" t="str">
        <f t="shared" si="490"/>
        <v>2015</v>
      </c>
      <c r="V3467" s="8">
        <f t="shared" si="491"/>
        <v>42225.666666666672</v>
      </c>
      <c r="W3467" s="8" t="str">
        <f t="shared" si="492"/>
        <v>Aug</v>
      </c>
      <c r="X3467" s="8" t="str">
        <f t="shared" si="493"/>
        <v>2015</v>
      </c>
      <c r="Y3467" s="7">
        <f t="shared" si="494"/>
        <v>25</v>
      </c>
    </row>
    <row r="3468" spans="1:25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6">
        <f t="shared" si="486"/>
        <v>127.14285714285714</v>
      </c>
      <c r="P3468" s="10">
        <f t="shared" si="487"/>
        <v>72.950819672131146</v>
      </c>
      <c r="Q3468" t="s">
        <v>8318</v>
      </c>
      <c r="R3468" t="s">
        <v>8319</v>
      </c>
      <c r="S3468" s="8">
        <f t="shared" si="488"/>
        <v>42420.019097222219</v>
      </c>
      <c r="T3468" s="8" t="str">
        <f t="shared" si="489"/>
        <v>Feb</v>
      </c>
      <c r="U3468" s="8" t="str">
        <f t="shared" si="490"/>
        <v>2016</v>
      </c>
      <c r="V3468" s="8">
        <f t="shared" si="491"/>
        <v>42479.977430555555</v>
      </c>
      <c r="W3468" s="8" t="str">
        <f t="shared" si="492"/>
        <v>Apr</v>
      </c>
      <c r="X3468" s="8" t="str">
        <f t="shared" si="493"/>
        <v>2016</v>
      </c>
      <c r="Y3468" s="7">
        <f t="shared" si="494"/>
        <v>28</v>
      </c>
    </row>
    <row r="3469" spans="1:25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6">
        <f t="shared" si="486"/>
        <v>101</v>
      </c>
      <c r="P3469" s="10">
        <f t="shared" si="487"/>
        <v>64.468085106382972</v>
      </c>
      <c r="Q3469" t="s">
        <v>8318</v>
      </c>
      <c r="R3469" t="s">
        <v>8319</v>
      </c>
      <c r="S3469" s="8">
        <f t="shared" si="488"/>
        <v>42053.671666666662</v>
      </c>
      <c r="T3469" s="8" t="str">
        <f t="shared" si="489"/>
        <v>Feb</v>
      </c>
      <c r="U3469" s="8" t="str">
        <f t="shared" si="490"/>
        <v>2015</v>
      </c>
      <c r="V3469" s="8">
        <f t="shared" si="491"/>
        <v>42083.630000000005</v>
      </c>
      <c r="W3469" s="8" t="str">
        <f t="shared" si="492"/>
        <v>Mar</v>
      </c>
      <c r="X3469" s="8" t="str">
        <f t="shared" si="493"/>
        <v>2015</v>
      </c>
      <c r="Y3469" s="7">
        <f t="shared" si="494"/>
        <v>29</v>
      </c>
    </row>
    <row r="3470" spans="1:25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6">
        <f t="shared" si="486"/>
        <v>121.78</v>
      </c>
      <c r="P3470" s="10">
        <f t="shared" si="487"/>
        <v>716.35294117647061</v>
      </c>
      <c r="Q3470" t="s">
        <v>8318</v>
      </c>
      <c r="R3470" t="s">
        <v>8319</v>
      </c>
      <c r="S3470" s="8">
        <f t="shared" si="488"/>
        <v>42605.765381944439</v>
      </c>
      <c r="T3470" s="8" t="str">
        <f t="shared" si="489"/>
        <v>Aug</v>
      </c>
      <c r="U3470" s="8" t="str">
        <f t="shared" si="490"/>
        <v>2016</v>
      </c>
      <c r="V3470" s="8">
        <f t="shared" si="491"/>
        <v>42634.125</v>
      </c>
      <c r="W3470" s="8" t="str">
        <f t="shared" si="492"/>
        <v>Sep</v>
      </c>
      <c r="X3470" s="8" t="str">
        <f t="shared" si="493"/>
        <v>2016</v>
      </c>
      <c r="Y3470" s="7">
        <f t="shared" si="494"/>
        <v>28</v>
      </c>
    </row>
    <row r="3471" spans="1:25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6">
        <f t="shared" si="486"/>
        <v>113.39285714285714</v>
      </c>
      <c r="P3471" s="10">
        <f t="shared" si="487"/>
        <v>50.396825396825399</v>
      </c>
      <c r="Q3471" t="s">
        <v>8318</v>
      </c>
      <c r="R3471" t="s">
        <v>8319</v>
      </c>
      <c r="S3471" s="8">
        <f t="shared" si="488"/>
        <v>42458.641724537039</v>
      </c>
      <c r="T3471" s="8" t="str">
        <f t="shared" si="489"/>
        <v>Mar</v>
      </c>
      <c r="U3471" s="8" t="str">
        <f t="shared" si="490"/>
        <v>2016</v>
      </c>
      <c r="V3471" s="8">
        <f t="shared" si="491"/>
        <v>42488.641724537039</v>
      </c>
      <c r="W3471" s="8" t="str">
        <f t="shared" si="492"/>
        <v>Apr</v>
      </c>
      <c r="X3471" s="8" t="str">
        <f t="shared" si="493"/>
        <v>2016</v>
      </c>
      <c r="Y3471" s="7">
        <f t="shared" si="494"/>
        <v>30</v>
      </c>
    </row>
    <row r="3472" spans="1:25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6">
        <f t="shared" si="486"/>
        <v>150</v>
      </c>
      <c r="P3472" s="10">
        <f t="shared" si="487"/>
        <v>41.666666666666664</v>
      </c>
      <c r="Q3472" t="s">
        <v>8318</v>
      </c>
      <c r="R3472" t="s">
        <v>8319</v>
      </c>
      <c r="S3472" s="8">
        <f t="shared" si="488"/>
        <v>42529.022013888884</v>
      </c>
      <c r="T3472" s="8" t="str">
        <f t="shared" si="489"/>
        <v>Jun</v>
      </c>
      <c r="U3472" s="8" t="str">
        <f t="shared" si="490"/>
        <v>2016</v>
      </c>
      <c r="V3472" s="8">
        <f t="shared" si="491"/>
        <v>42566.901388888888</v>
      </c>
      <c r="W3472" s="8" t="str">
        <f t="shared" si="492"/>
        <v>Jul</v>
      </c>
      <c r="X3472" s="8" t="str">
        <f t="shared" si="493"/>
        <v>2016</v>
      </c>
      <c r="Y3472" s="7">
        <f t="shared" si="494"/>
        <v>6</v>
      </c>
    </row>
    <row r="3473" spans="1:25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6">
        <f t="shared" si="486"/>
        <v>214.6</v>
      </c>
      <c r="P3473" s="10">
        <f t="shared" si="487"/>
        <v>35.766666666666666</v>
      </c>
      <c r="Q3473" t="s">
        <v>8318</v>
      </c>
      <c r="R3473" t="s">
        <v>8319</v>
      </c>
      <c r="S3473" s="8">
        <f t="shared" si="488"/>
        <v>41841.820486111108</v>
      </c>
      <c r="T3473" s="8" t="str">
        <f t="shared" si="489"/>
        <v>Jul</v>
      </c>
      <c r="U3473" s="8" t="str">
        <f t="shared" si="490"/>
        <v>2014</v>
      </c>
      <c r="V3473" s="8">
        <f t="shared" si="491"/>
        <v>41882.833333333336</v>
      </c>
      <c r="W3473" s="8" t="str">
        <f t="shared" si="492"/>
        <v>Aug</v>
      </c>
      <c r="X3473" s="8" t="str">
        <f t="shared" si="493"/>
        <v>2014</v>
      </c>
      <c r="Y3473" s="7">
        <f t="shared" si="494"/>
        <v>10</v>
      </c>
    </row>
    <row r="3474" spans="1:25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6">
        <f t="shared" si="486"/>
        <v>102.05</v>
      </c>
      <c r="P3474" s="10">
        <f t="shared" si="487"/>
        <v>88.739130434782609</v>
      </c>
      <c r="Q3474" t="s">
        <v>8318</v>
      </c>
      <c r="R3474" t="s">
        <v>8319</v>
      </c>
      <c r="S3474" s="8">
        <f t="shared" si="488"/>
        <v>41928.170497685183</v>
      </c>
      <c r="T3474" s="8" t="str">
        <f t="shared" si="489"/>
        <v>Oct</v>
      </c>
      <c r="U3474" s="8" t="str">
        <f t="shared" si="490"/>
        <v>2014</v>
      </c>
      <c r="V3474" s="8">
        <f t="shared" si="491"/>
        <v>41949.249305555553</v>
      </c>
      <c r="W3474" s="8" t="str">
        <f t="shared" si="492"/>
        <v>Nov</v>
      </c>
      <c r="X3474" s="8" t="str">
        <f t="shared" si="493"/>
        <v>2014</v>
      </c>
      <c r="Y3474" s="7">
        <f t="shared" si="494"/>
        <v>21</v>
      </c>
    </row>
    <row r="3475" spans="1:25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6">
        <f t="shared" si="486"/>
        <v>100</v>
      </c>
      <c r="P3475" s="10">
        <f t="shared" si="487"/>
        <v>148.4848484848485</v>
      </c>
      <c r="Q3475" t="s">
        <v>8318</v>
      </c>
      <c r="R3475" t="s">
        <v>8319</v>
      </c>
      <c r="S3475" s="8">
        <f t="shared" si="488"/>
        <v>42062.834444444445</v>
      </c>
      <c r="T3475" s="8" t="str">
        <f t="shared" si="489"/>
        <v>Feb</v>
      </c>
      <c r="U3475" s="8" t="str">
        <f t="shared" si="490"/>
        <v>2015</v>
      </c>
      <c r="V3475" s="8">
        <f t="shared" si="491"/>
        <v>42083.852083333331</v>
      </c>
      <c r="W3475" s="8" t="str">
        <f t="shared" si="492"/>
        <v>Mar</v>
      </c>
      <c r="X3475" s="8" t="str">
        <f t="shared" si="493"/>
        <v>2015</v>
      </c>
      <c r="Y3475" s="7">
        <f t="shared" si="494"/>
        <v>21</v>
      </c>
    </row>
    <row r="3476" spans="1:25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6">
        <f t="shared" si="486"/>
        <v>101</v>
      </c>
      <c r="P3476" s="10">
        <f t="shared" si="487"/>
        <v>51.794871794871796</v>
      </c>
      <c r="Q3476" t="s">
        <v>8318</v>
      </c>
      <c r="R3476" t="s">
        <v>8319</v>
      </c>
      <c r="S3476" s="8">
        <f t="shared" si="488"/>
        <v>42541.501516203702</v>
      </c>
      <c r="T3476" s="8" t="str">
        <f t="shared" si="489"/>
        <v>Jun</v>
      </c>
      <c r="U3476" s="8" t="str">
        <f t="shared" si="490"/>
        <v>2016</v>
      </c>
      <c r="V3476" s="8">
        <f t="shared" si="491"/>
        <v>42571.501516203702</v>
      </c>
      <c r="W3476" s="8" t="str">
        <f t="shared" si="492"/>
        <v>Jul</v>
      </c>
      <c r="X3476" s="8" t="str">
        <f t="shared" si="493"/>
        <v>2016</v>
      </c>
      <c r="Y3476" s="7">
        <f t="shared" si="494"/>
        <v>30</v>
      </c>
    </row>
    <row r="3477" spans="1:25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6">
        <f t="shared" si="486"/>
        <v>113.33333333333333</v>
      </c>
      <c r="P3477" s="10">
        <f t="shared" si="487"/>
        <v>20</v>
      </c>
      <c r="Q3477" t="s">
        <v>8318</v>
      </c>
      <c r="R3477" t="s">
        <v>8319</v>
      </c>
      <c r="S3477" s="8">
        <f t="shared" si="488"/>
        <v>41918.880833333329</v>
      </c>
      <c r="T3477" s="8" t="str">
        <f t="shared" si="489"/>
        <v>Oct</v>
      </c>
      <c r="U3477" s="8" t="str">
        <f t="shared" si="490"/>
        <v>2014</v>
      </c>
      <c r="V3477" s="8">
        <f t="shared" si="491"/>
        <v>41946</v>
      </c>
      <c r="W3477" s="8" t="str">
        <f t="shared" si="492"/>
        <v>Nov</v>
      </c>
      <c r="X3477" s="8" t="str">
        <f t="shared" si="493"/>
        <v>2014</v>
      </c>
      <c r="Y3477" s="7">
        <f t="shared" si="494"/>
        <v>27</v>
      </c>
    </row>
    <row r="3478" spans="1:25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6">
        <f t="shared" si="486"/>
        <v>104</v>
      </c>
      <c r="P3478" s="10">
        <f t="shared" si="487"/>
        <v>52</v>
      </c>
      <c r="Q3478" t="s">
        <v>8318</v>
      </c>
      <c r="R3478" t="s">
        <v>8319</v>
      </c>
      <c r="S3478" s="8">
        <f t="shared" si="488"/>
        <v>41921.279976851853</v>
      </c>
      <c r="T3478" s="8" t="str">
        <f t="shared" si="489"/>
        <v>Oct</v>
      </c>
      <c r="U3478" s="8" t="str">
        <f t="shared" si="490"/>
        <v>2014</v>
      </c>
      <c r="V3478" s="8">
        <f t="shared" si="491"/>
        <v>41939.125</v>
      </c>
      <c r="W3478" s="8" t="str">
        <f t="shared" si="492"/>
        <v>Oct</v>
      </c>
      <c r="X3478" s="8" t="str">
        <f t="shared" si="493"/>
        <v>2014</v>
      </c>
      <c r="Y3478" s="7">
        <f t="shared" si="494"/>
        <v>17</v>
      </c>
    </row>
    <row r="3479" spans="1:25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6">
        <f t="shared" si="486"/>
        <v>115.33333333333333</v>
      </c>
      <c r="P3479" s="10">
        <f t="shared" si="487"/>
        <v>53.230769230769234</v>
      </c>
      <c r="Q3479" t="s">
        <v>8318</v>
      </c>
      <c r="R3479" t="s">
        <v>8319</v>
      </c>
      <c r="S3479" s="8">
        <f t="shared" si="488"/>
        <v>42128.736608796295</v>
      </c>
      <c r="T3479" s="8" t="str">
        <f t="shared" si="489"/>
        <v>May</v>
      </c>
      <c r="U3479" s="8" t="str">
        <f t="shared" si="490"/>
        <v>2015</v>
      </c>
      <c r="V3479" s="8">
        <f t="shared" si="491"/>
        <v>42141.125</v>
      </c>
      <c r="W3479" s="8" t="str">
        <f t="shared" si="492"/>
        <v>May</v>
      </c>
      <c r="X3479" s="8" t="str">
        <f t="shared" si="493"/>
        <v>2015</v>
      </c>
      <c r="Y3479" s="7">
        <f t="shared" si="494"/>
        <v>12</v>
      </c>
    </row>
    <row r="3480" spans="1:25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6">
        <f t="shared" si="486"/>
        <v>112.85000000000001</v>
      </c>
      <c r="P3480" s="10">
        <f t="shared" si="487"/>
        <v>39.596491228070178</v>
      </c>
      <c r="Q3480" t="s">
        <v>8318</v>
      </c>
      <c r="R3480" t="s">
        <v>8319</v>
      </c>
      <c r="S3480" s="8">
        <f t="shared" si="488"/>
        <v>42053.916921296302</v>
      </c>
      <c r="T3480" s="8" t="str">
        <f t="shared" si="489"/>
        <v>Feb</v>
      </c>
      <c r="U3480" s="8" t="str">
        <f t="shared" si="490"/>
        <v>2015</v>
      </c>
      <c r="V3480" s="8">
        <f t="shared" si="491"/>
        <v>42079.875</v>
      </c>
      <c r="W3480" s="8" t="str">
        <f t="shared" si="492"/>
        <v>Mar</v>
      </c>
      <c r="X3480" s="8" t="str">
        <f t="shared" si="493"/>
        <v>2015</v>
      </c>
      <c r="Y3480" s="7">
        <f t="shared" si="494"/>
        <v>25</v>
      </c>
    </row>
    <row r="3481" spans="1:25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6">
        <f t="shared" si="486"/>
        <v>127.86666666666666</v>
      </c>
      <c r="P3481" s="10">
        <f t="shared" si="487"/>
        <v>34.25</v>
      </c>
      <c r="Q3481" t="s">
        <v>8318</v>
      </c>
      <c r="R3481" t="s">
        <v>8319</v>
      </c>
      <c r="S3481" s="8">
        <f t="shared" si="488"/>
        <v>41781.855092592588</v>
      </c>
      <c r="T3481" s="8" t="str">
        <f t="shared" si="489"/>
        <v>May</v>
      </c>
      <c r="U3481" s="8" t="str">
        <f t="shared" si="490"/>
        <v>2014</v>
      </c>
      <c r="V3481" s="8">
        <f t="shared" si="491"/>
        <v>41811.855092592588</v>
      </c>
      <c r="W3481" s="8" t="str">
        <f t="shared" si="492"/>
        <v>Jun</v>
      </c>
      <c r="X3481" s="8" t="str">
        <f t="shared" si="493"/>
        <v>2014</v>
      </c>
      <c r="Y3481" s="7">
        <f t="shared" si="494"/>
        <v>30</v>
      </c>
    </row>
    <row r="3482" spans="1:25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6">
        <f t="shared" si="486"/>
        <v>142.66666666666669</v>
      </c>
      <c r="P3482" s="10">
        <f t="shared" si="487"/>
        <v>164.61538461538461</v>
      </c>
      <c r="Q3482" t="s">
        <v>8318</v>
      </c>
      <c r="R3482" t="s">
        <v>8319</v>
      </c>
      <c r="S3482" s="8">
        <f t="shared" si="488"/>
        <v>42171.317442129628</v>
      </c>
      <c r="T3482" s="8" t="str">
        <f t="shared" si="489"/>
        <v>Jun</v>
      </c>
      <c r="U3482" s="8" t="str">
        <f t="shared" si="490"/>
        <v>2015</v>
      </c>
      <c r="V3482" s="8">
        <f t="shared" si="491"/>
        <v>42195.875</v>
      </c>
      <c r="W3482" s="8" t="str">
        <f t="shared" si="492"/>
        <v>Jul</v>
      </c>
      <c r="X3482" s="8" t="str">
        <f t="shared" si="493"/>
        <v>2015</v>
      </c>
      <c r="Y3482" s="7">
        <f t="shared" si="494"/>
        <v>24</v>
      </c>
    </row>
    <row r="3483" spans="1:25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6">
        <f t="shared" si="486"/>
        <v>118.8</v>
      </c>
      <c r="P3483" s="10">
        <f t="shared" si="487"/>
        <v>125.05263157894737</v>
      </c>
      <c r="Q3483" t="s">
        <v>8318</v>
      </c>
      <c r="R3483" t="s">
        <v>8319</v>
      </c>
      <c r="S3483" s="8">
        <f t="shared" si="488"/>
        <v>41989.24754629629</v>
      </c>
      <c r="T3483" s="8" t="str">
        <f t="shared" si="489"/>
        <v>Dec</v>
      </c>
      <c r="U3483" s="8" t="str">
        <f t="shared" si="490"/>
        <v>2014</v>
      </c>
      <c r="V3483" s="8">
        <f t="shared" si="491"/>
        <v>42006.24754629629</v>
      </c>
      <c r="W3483" s="8" t="str">
        <f t="shared" si="492"/>
        <v>Jan</v>
      </c>
      <c r="X3483" s="8" t="str">
        <f t="shared" si="493"/>
        <v>2015</v>
      </c>
      <c r="Y3483" s="7">
        <f t="shared" si="494"/>
        <v>17</v>
      </c>
    </row>
    <row r="3484" spans="1:25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6">
        <f t="shared" si="486"/>
        <v>138.33333333333334</v>
      </c>
      <c r="P3484" s="10">
        <f t="shared" si="487"/>
        <v>51.875</v>
      </c>
      <c r="Q3484" t="s">
        <v>8318</v>
      </c>
      <c r="R3484" t="s">
        <v>8319</v>
      </c>
      <c r="S3484" s="8">
        <f t="shared" si="488"/>
        <v>41796.771597222221</v>
      </c>
      <c r="T3484" s="8" t="str">
        <f t="shared" si="489"/>
        <v>Jun</v>
      </c>
      <c r="U3484" s="8" t="str">
        <f t="shared" si="490"/>
        <v>2014</v>
      </c>
      <c r="V3484" s="8">
        <f t="shared" si="491"/>
        <v>41826.771597222221</v>
      </c>
      <c r="W3484" s="8" t="str">
        <f t="shared" si="492"/>
        <v>Jul</v>
      </c>
      <c r="X3484" s="8" t="str">
        <f t="shared" si="493"/>
        <v>2014</v>
      </c>
      <c r="Y3484" s="7">
        <f t="shared" si="494"/>
        <v>30</v>
      </c>
    </row>
    <row r="3485" spans="1:25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6">
        <f t="shared" si="486"/>
        <v>159.9402985074627</v>
      </c>
      <c r="P3485" s="10">
        <f t="shared" si="487"/>
        <v>40.285714285714285</v>
      </c>
      <c r="Q3485" t="s">
        <v>8318</v>
      </c>
      <c r="R3485" t="s">
        <v>8319</v>
      </c>
      <c r="S3485" s="8">
        <f t="shared" si="488"/>
        <v>41793.668761574074</v>
      </c>
      <c r="T3485" s="8" t="str">
        <f t="shared" si="489"/>
        <v>Jun</v>
      </c>
      <c r="U3485" s="8" t="str">
        <f t="shared" si="490"/>
        <v>2014</v>
      </c>
      <c r="V3485" s="8">
        <f t="shared" si="491"/>
        <v>41823.668761574074</v>
      </c>
      <c r="W3485" s="8" t="str">
        <f t="shared" si="492"/>
        <v>Jul</v>
      </c>
      <c r="X3485" s="8" t="str">
        <f t="shared" si="493"/>
        <v>2014</v>
      </c>
      <c r="Y3485" s="7">
        <f t="shared" si="494"/>
        <v>30</v>
      </c>
    </row>
    <row r="3486" spans="1:25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6">
        <f t="shared" si="486"/>
        <v>114.24000000000001</v>
      </c>
      <c r="P3486" s="10">
        <f t="shared" si="487"/>
        <v>64.909090909090907</v>
      </c>
      <c r="Q3486" t="s">
        <v>8318</v>
      </c>
      <c r="R3486" t="s">
        <v>8319</v>
      </c>
      <c r="S3486" s="8">
        <f t="shared" si="488"/>
        <v>42506.760405092587</v>
      </c>
      <c r="T3486" s="8" t="str">
        <f t="shared" si="489"/>
        <v>May</v>
      </c>
      <c r="U3486" s="8" t="str">
        <f t="shared" si="490"/>
        <v>2016</v>
      </c>
      <c r="V3486" s="8">
        <f t="shared" si="491"/>
        <v>42536.760405092587</v>
      </c>
      <c r="W3486" s="8" t="str">
        <f t="shared" si="492"/>
        <v>Jun</v>
      </c>
      <c r="X3486" s="8" t="str">
        <f t="shared" si="493"/>
        <v>2016</v>
      </c>
      <c r="Y3486" s="7">
        <f t="shared" si="494"/>
        <v>30</v>
      </c>
    </row>
    <row r="3487" spans="1:25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6">
        <f t="shared" si="486"/>
        <v>100.60606060606061</v>
      </c>
      <c r="P3487" s="10">
        <f t="shared" si="487"/>
        <v>55.333333333333336</v>
      </c>
      <c r="Q3487" t="s">
        <v>8318</v>
      </c>
      <c r="R3487" t="s">
        <v>8319</v>
      </c>
      <c r="S3487" s="8">
        <f t="shared" si="488"/>
        <v>42372.693055555559</v>
      </c>
      <c r="T3487" s="8" t="str">
        <f t="shared" si="489"/>
        <v>Jan</v>
      </c>
      <c r="U3487" s="8" t="str">
        <f t="shared" si="490"/>
        <v>2016</v>
      </c>
      <c r="V3487" s="8">
        <f t="shared" si="491"/>
        <v>42402.693055555559</v>
      </c>
      <c r="W3487" s="8" t="str">
        <f t="shared" si="492"/>
        <v>Feb</v>
      </c>
      <c r="X3487" s="8" t="str">
        <f t="shared" si="493"/>
        <v>2016</v>
      </c>
      <c r="Y3487" s="7">
        <f t="shared" si="494"/>
        <v>30</v>
      </c>
    </row>
    <row r="3488" spans="1:25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6">
        <f t="shared" si="486"/>
        <v>155.20000000000002</v>
      </c>
      <c r="P3488" s="10">
        <f t="shared" si="487"/>
        <v>83.142857142857139</v>
      </c>
      <c r="Q3488" t="s">
        <v>8318</v>
      </c>
      <c r="R3488" t="s">
        <v>8319</v>
      </c>
      <c r="S3488" s="8">
        <f t="shared" si="488"/>
        <v>42126.87501157407</v>
      </c>
      <c r="T3488" s="8" t="str">
        <f t="shared" si="489"/>
        <v>May</v>
      </c>
      <c r="U3488" s="8" t="str">
        <f t="shared" si="490"/>
        <v>2015</v>
      </c>
      <c r="V3488" s="8">
        <f t="shared" si="491"/>
        <v>42158.290972222225</v>
      </c>
      <c r="W3488" s="8" t="str">
        <f t="shared" si="492"/>
        <v>Jun</v>
      </c>
      <c r="X3488" s="8" t="str">
        <f t="shared" si="493"/>
        <v>2015</v>
      </c>
      <c r="Y3488" s="7">
        <f t="shared" si="494"/>
        <v>31</v>
      </c>
    </row>
    <row r="3489" spans="1:25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6">
        <f t="shared" si="486"/>
        <v>127.75000000000001</v>
      </c>
      <c r="P3489" s="10">
        <f t="shared" si="487"/>
        <v>38.712121212121211</v>
      </c>
      <c r="Q3489" t="s">
        <v>8318</v>
      </c>
      <c r="R3489" t="s">
        <v>8319</v>
      </c>
      <c r="S3489" s="8">
        <f t="shared" si="488"/>
        <v>42149.940416666665</v>
      </c>
      <c r="T3489" s="8" t="str">
        <f t="shared" si="489"/>
        <v>May</v>
      </c>
      <c r="U3489" s="8" t="str">
        <f t="shared" si="490"/>
        <v>2015</v>
      </c>
      <c r="V3489" s="8">
        <f t="shared" si="491"/>
        <v>42179.940416666665</v>
      </c>
      <c r="W3489" s="8" t="str">
        <f t="shared" si="492"/>
        <v>Jun</v>
      </c>
      <c r="X3489" s="8" t="str">
        <f t="shared" si="493"/>
        <v>2015</v>
      </c>
      <c r="Y3489" s="7">
        <f t="shared" si="494"/>
        <v>30</v>
      </c>
    </row>
    <row r="3490" spans="1:25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6">
        <f t="shared" si="486"/>
        <v>121.2</v>
      </c>
      <c r="P3490" s="10">
        <f t="shared" si="487"/>
        <v>125.37931034482759</v>
      </c>
      <c r="Q3490" t="s">
        <v>8318</v>
      </c>
      <c r="R3490" t="s">
        <v>8319</v>
      </c>
      <c r="S3490" s="8">
        <f t="shared" si="488"/>
        <v>42087.768055555556</v>
      </c>
      <c r="T3490" s="8" t="str">
        <f t="shared" si="489"/>
        <v>Mar</v>
      </c>
      <c r="U3490" s="8" t="str">
        <f t="shared" si="490"/>
        <v>2015</v>
      </c>
      <c r="V3490" s="8">
        <f t="shared" si="491"/>
        <v>42111.666666666672</v>
      </c>
      <c r="W3490" s="8" t="str">
        <f t="shared" si="492"/>
        <v>Apr</v>
      </c>
      <c r="X3490" s="8" t="str">
        <f t="shared" si="493"/>
        <v>2015</v>
      </c>
      <c r="Y3490" s="7">
        <f t="shared" si="494"/>
        <v>23</v>
      </c>
    </row>
    <row r="3491" spans="1:25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6">
        <f t="shared" si="486"/>
        <v>112.7</v>
      </c>
      <c r="P3491" s="10">
        <f t="shared" si="487"/>
        <v>78.263888888888886</v>
      </c>
      <c r="Q3491" t="s">
        <v>8318</v>
      </c>
      <c r="R3491" t="s">
        <v>8319</v>
      </c>
      <c r="S3491" s="8">
        <f t="shared" si="488"/>
        <v>41753.635775462964</v>
      </c>
      <c r="T3491" s="8" t="str">
        <f t="shared" si="489"/>
        <v>Apr</v>
      </c>
      <c r="U3491" s="8" t="str">
        <f t="shared" si="490"/>
        <v>2014</v>
      </c>
      <c r="V3491" s="8">
        <f t="shared" si="491"/>
        <v>41783.875</v>
      </c>
      <c r="W3491" s="8" t="str">
        <f t="shared" si="492"/>
        <v>May</v>
      </c>
      <c r="X3491" s="8" t="str">
        <f t="shared" si="493"/>
        <v>2014</v>
      </c>
      <c r="Y3491" s="7">
        <f t="shared" si="494"/>
        <v>30</v>
      </c>
    </row>
    <row r="3492" spans="1:25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6">
        <f t="shared" si="486"/>
        <v>127.49999999999999</v>
      </c>
      <c r="P3492" s="10">
        <f t="shared" si="487"/>
        <v>47.222222222222221</v>
      </c>
      <c r="Q3492" t="s">
        <v>8318</v>
      </c>
      <c r="R3492" t="s">
        <v>8319</v>
      </c>
      <c r="S3492" s="8">
        <f t="shared" si="488"/>
        <v>42443.802361111113</v>
      </c>
      <c r="T3492" s="8" t="str">
        <f t="shared" si="489"/>
        <v>Mar</v>
      </c>
      <c r="U3492" s="8" t="str">
        <f t="shared" si="490"/>
        <v>2016</v>
      </c>
      <c r="V3492" s="8">
        <f t="shared" si="491"/>
        <v>42473.802361111113</v>
      </c>
      <c r="W3492" s="8" t="str">
        <f t="shared" si="492"/>
        <v>Apr</v>
      </c>
      <c r="X3492" s="8" t="str">
        <f t="shared" si="493"/>
        <v>2016</v>
      </c>
      <c r="Y3492" s="7">
        <f t="shared" si="494"/>
        <v>30</v>
      </c>
    </row>
    <row r="3493" spans="1:25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6">
        <f t="shared" si="486"/>
        <v>158.20000000000002</v>
      </c>
      <c r="P3493" s="10">
        <f t="shared" si="487"/>
        <v>79.099999999999994</v>
      </c>
      <c r="Q3493" t="s">
        <v>8318</v>
      </c>
      <c r="R3493" t="s">
        <v>8319</v>
      </c>
      <c r="S3493" s="8">
        <f t="shared" si="488"/>
        <v>42121.249814814815</v>
      </c>
      <c r="T3493" s="8" t="str">
        <f t="shared" si="489"/>
        <v>Apr</v>
      </c>
      <c r="U3493" s="8" t="str">
        <f t="shared" si="490"/>
        <v>2015</v>
      </c>
      <c r="V3493" s="8">
        <f t="shared" si="491"/>
        <v>42142.249814814815</v>
      </c>
      <c r="W3493" s="8" t="str">
        <f t="shared" si="492"/>
        <v>May</v>
      </c>
      <c r="X3493" s="8" t="str">
        <f t="shared" si="493"/>
        <v>2015</v>
      </c>
      <c r="Y3493" s="7">
        <f t="shared" si="494"/>
        <v>21</v>
      </c>
    </row>
    <row r="3494" spans="1:25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6">
        <f t="shared" si="486"/>
        <v>105.26894736842105</v>
      </c>
      <c r="P3494" s="10">
        <f t="shared" si="487"/>
        <v>114.29199999999999</v>
      </c>
      <c r="Q3494" t="s">
        <v>8318</v>
      </c>
      <c r="R3494" t="s">
        <v>8319</v>
      </c>
      <c r="S3494" s="8">
        <f t="shared" si="488"/>
        <v>42268.009224537032</v>
      </c>
      <c r="T3494" s="8" t="str">
        <f t="shared" si="489"/>
        <v>Sep</v>
      </c>
      <c r="U3494" s="8" t="str">
        <f t="shared" si="490"/>
        <v>2015</v>
      </c>
      <c r="V3494" s="8">
        <f t="shared" si="491"/>
        <v>42303.009224537032</v>
      </c>
      <c r="W3494" s="8" t="str">
        <f t="shared" si="492"/>
        <v>Oct</v>
      </c>
      <c r="X3494" s="8" t="str">
        <f t="shared" si="493"/>
        <v>2015</v>
      </c>
      <c r="Y3494" s="7">
        <f t="shared" si="494"/>
        <v>4</v>
      </c>
    </row>
    <row r="3495" spans="1:25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6">
        <f t="shared" si="486"/>
        <v>100</v>
      </c>
      <c r="P3495" s="10">
        <f t="shared" si="487"/>
        <v>51.724137931034484</v>
      </c>
      <c r="Q3495" t="s">
        <v>8318</v>
      </c>
      <c r="R3495" t="s">
        <v>8319</v>
      </c>
      <c r="S3495" s="8">
        <f t="shared" si="488"/>
        <v>41848.866157407407</v>
      </c>
      <c r="T3495" s="8" t="str">
        <f t="shared" si="489"/>
        <v>Jul</v>
      </c>
      <c r="U3495" s="8" t="str">
        <f t="shared" si="490"/>
        <v>2014</v>
      </c>
      <c r="V3495" s="8">
        <f t="shared" si="491"/>
        <v>41868.21597222222</v>
      </c>
      <c r="W3495" s="8" t="str">
        <f t="shared" si="492"/>
        <v>Aug</v>
      </c>
      <c r="X3495" s="8" t="str">
        <f t="shared" si="493"/>
        <v>2014</v>
      </c>
      <c r="Y3495" s="7">
        <f t="shared" si="494"/>
        <v>19</v>
      </c>
    </row>
    <row r="3496" spans="1:25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6">
        <f t="shared" si="486"/>
        <v>100</v>
      </c>
      <c r="P3496" s="10">
        <f t="shared" si="487"/>
        <v>30.76923076923077</v>
      </c>
      <c r="Q3496" t="s">
        <v>8318</v>
      </c>
      <c r="R3496" t="s">
        <v>8319</v>
      </c>
      <c r="S3496" s="8">
        <f t="shared" si="488"/>
        <v>42689.214988425927</v>
      </c>
      <c r="T3496" s="8" t="str">
        <f t="shared" si="489"/>
        <v>Nov</v>
      </c>
      <c r="U3496" s="8" t="str">
        <f t="shared" si="490"/>
        <v>2016</v>
      </c>
      <c r="V3496" s="8">
        <f t="shared" si="491"/>
        <v>42700.25</v>
      </c>
      <c r="W3496" s="8" t="str">
        <f t="shared" si="492"/>
        <v>Nov</v>
      </c>
      <c r="X3496" s="8" t="str">
        <f t="shared" si="493"/>
        <v>2016</v>
      </c>
      <c r="Y3496" s="7">
        <f t="shared" si="494"/>
        <v>11</v>
      </c>
    </row>
    <row r="3497" spans="1:25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6">
        <f t="shared" si="486"/>
        <v>106.86</v>
      </c>
      <c r="P3497" s="10">
        <f t="shared" si="487"/>
        <v>74.208333333333329</v>
      </c>
      <c r="Q3497" t="s">
        <v>8318</v>
      </c>
      <c r="R3497" t="s">
        <v>8319</v>
      </c>
      <c r="S3497" s="8">
        <f t="shared" si="488"/>
        <v>41915.762835648151</v>
      </c>
      <c r="T3497" s="8" t="str">
        <f t="shared" si="489"/>
        <v>Oct</v>
      </c>
      <c r="U3497" s="8" t="str">
        <f t="shared" si="490"/>
        <v>2014</v>
      </c>
      <c r="V3497" s="8">
        <f t="shared" si="491"/>
        <v>41944.720833333333</v>
      </c>
      <c r="W3497" s="8" t="str">
        <f t="shared" si="492"/>
        <v>Nov</v>
      </c>
      <c r="X3497" s="8" t="str">
        <f t="shared" si="493"/>
        <v>2014</v>
      </c>
      <c r="Y3497" s="7">
        <f t="shared" si="494"/>
        <v>28</v>
      </c>
    </row>
    <row r="3498" spans="1:25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6">
        <f t="shared" si="486"/>
        <v>124.4</v>
      </c>
      <c r="P3498" s="10">
        <f t="shared" si="487"/>
        <v>47.846153846153847</v>
      </c>
      <c r="Q3498" t="s">
        <v>8318</v>
      </c>
      <c r="R3498" t="s">
        <v>8319</v>
      </c>
      <c r="S3498" s="8">
        <f t="shared" si="488"/>
        <v>42584.846828703703</v>
      </c>
      <c r="T3498" s="8" t="str">
        <f t="shared" si="489"/>
        <v>Aug</v>
      </c>
      <c r="U3498" s="8" t="str">
        <f t="shared" si="490"/>
        <v>2016</v>
      </c>
      <c r="V3498" s="8">
        <f t="shared" si="491"/>
        <v>42624.846828703703</v>
      </c>
      <c r="W3498" s="8" t="str">
        <f t="shared" si="492"/>
        <v>Sep</v>
      </c>
      <c r="X3498" s="8" t="str">
        <f t="shared" si="493"/>
        <v>2016</v>
      </c>
      <c r="Y3498" s="7">
        <f t="shared" si="494"/>
        <v>9</v>
      </c>
    </row>
    <row r="3499" spans="1:25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6">
        <f t="shared" si="486"/>
        <v>108.70406189555126</v>
      </c>
      <c r="P3499" s="10">
        <f t="shared" si="487"/>
        <v>34.408163265306122</v>
      </c>
      <c r="Q3499" t="s">
        <v>8318</v>
      </c>
      <c r="R3499" t="s">
        <v>8319</v>
      </c>
      <c r="S3499" s="8">
        <f t="shared" si="488"/>
        <v>42511.741944444439</v>
      </c>
      <c r="T3499" s="8" t="str">
        <f t="shared" si="489"/>
        <v>May</v>
      </c>
      <c r="U3499" s="8" t="str">
        <f t="shared" si="490"/>
        <v>2016</v>
      </c>
      <c r="V3499" s="8">
        <f t="shared" si="491"/>
        <v>42523.916666666672</v>
      </c>
      <c r="W3499" s="8" t="str">
        <f t="shared" si="492"/>
        <v>Jun</v>
      </c>
      <c r="X3499" s="8" t="str">
        <f t="shared" si="493"/>
        <v>2016</v>
      </c>
      <c r="Y3499" s="7">
        <f t="shared" si="494"/>
        <v>12</v>
      </c>
    </row>
    <row r="3500" spans="1:25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6">
        <f t="shared" si="486"/>
        <v>102.42424242424242</v>
      </c>
      <c r="P3500" s="10">
        <f t="shared" si="487"/>
        <v>40.238095238095241</v>
      </c>
      <c r="Q3500" t="s">
        <v>8318</v>
      </c>
      <c r="R3500" t="s">
        <v>8319</v>
      </c>
      <c r="S3500" s="8">
        <f t="shared" si="488"/>
        <v>42459.15861111111</v>
      </c>
      <c r="T3500" s="8" t="str">
        <f t="shared" si="489"/>
        <v>Mar</v>
      </c>
      <c r="U3500" s="8" t="str">
        <f t="shared" si="490"/>
        <v>2016</v>
      </c>
      <c r="V3500" s="8">
        <f t="shared" si="491"/>
        <v>42518.905555555553</v>
      </c>
      <c r="W3500" s="8" t="str">
        <f t="shared" si="492"/>
        <v>May</v>
      </c>
      <c r="X3500" s="8" t="str">
        <f t="shared" si="493"/>
        <v>2016</v>
      </c>
      <c r="Y3500" s="7">
        <f t="shared" si="494"/>
        <v>28</v>
      </c>
    </row>
    <row r="3501" spans="1:25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6">
        <f t="shared" si="486"/>
        <v>105.5</v>
      </c>
      <c r="P3501" s="10">
        <f t="shared" si="487"/>
        <v>60.285714285714285</v>
      </c>
      <c r="Q3501" t="s">
        <v>8318</v>
      </c>
      <c r="R3501" t="s">
        <v>8319</v>
      </c>
      <c r="S3501" s="8">
        <f t="shared" si="488"/>
        <v>42132.036168981482</v>
      </c>
      <c r="T3501" s="8" t="str">
        <f t="shared" si="489"/>
        <v>May</v>
      </c>
      <c r="U3501" s="8" t="str">
        <f t="shared" si="490"/>
        <v>2015</v>
      </c>
      <c r="V3501" s="8">
        <f t="shared" si="491"/>
        <v>42186.290972222225</v>
      </c>
      <c r="W3501" s="8" t="str">
        <f t="shared" si="492"/>
        <v>Jul</v>
      </c>
      <c r="X3501" s="8" t="str">
        <f t="shared" si="493"/>
        <v>2015</v>
      </c>
      <c r="Y3501" s="7">
        <f t="shared" si="494"/>
        <v>23</v>
      </c>
    </row>
    <row r="3502" spans="1:25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6">
        <f t="shared" si="486"/>
        <v>106.3</v>
      </c>
      <c r="P3502" s="10">
        <f t="shared" si="487"/>
        <v>25.30952380952381</v>
      </c>
      <c r="Q3502" t="s">
        <v>8318</v>
      </c>
      <c r="R3502" t="s">
        <v>8319</v>
      </c>
      <c r="S3502" s="8">
        <f t="shared" si="488"/>
        <v>42419.91942129629</v>
      </c>
      <c r="T3502" s="8" t="str">
        <f t="shared" si="489"/>
        <v>Feb</v>
      </c>
      <c r="U3502" s="8" t="str">
        <f t="shared" si="490"/>
        <v>2016</v>
      </c>
      <c r="V3502" s="8">
        <f t="shared" si="491"/>
        <v>42436.207638888889</v>
      </c>
      <c r="W3502" s="8" t="str">
        <f t="shared" si="492"/>
        <v>Mar</v>
      </c>
      <c r="X3502" s="8" t="str">
        <f t="shared" si="493"/>
        <v>2016</v>
      </c>
      <c r="Y3502" s="7">
        <f t="shared" si="494"/>
        <v>16</v>
      </c>
    </row>
    <row r="3503" spans="1:25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6">
        <f t="shared" si="486"/>
        <v>100.66666666666666</v>
      </c>
      <c r="P3503" s="10">
        <f t="shared" si="487"/>
        <v>35.952380952380949</v>
      </c>
      <c r="Q3503" t="s">
        <v>8318</v>
      </c>
      <c r="R3503" t="s">
        <v>8319</v>
      </c>
      <c r="S3503" s="8">
        <f t="shared" si="488"/>
        <v>42233.763831018514</v>
      </c>
      <c r="T3503" s="8" t="str">
        <f t="shared" si="489"/>
        <v>Aug</v>
      </c>
      <c r="U3503" s="8" t="str">
        <f t="shared" si="490"/>
        <v>2015</v>
      </c>
      <c r="V3503" s="8">
        <f t="shared" si="491"/>
        <v>42258.763831018514</v>
      </c>
      <c r="W3503" s="8" t="str">
        <f t="shared" si="492"/>
        <v>Sep</v>
      </c>
      <c r="X3503" s="8" t="str">
        <f t="shared" si="493"/>
        <v>2015</v>
      </c>
      <c r="Y3503" s="7">
        <f t="shared" si="494"/>
        <v>25</v>
      </c>
    </row>
    <row r="3504" spans="1:25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6">
        <f t="shared" si="486"/>
        <v>105.4</v>
      </c>
      <c r="P3504" s="10">
        <f t="shared" si="487"/>
        <v>136</v>
      </c>
      <c r="Q3504" t="s">
        <v>8318</v>
      </c>
      <c r="R3504" t="s">
        <v>8319</v>
      </c>
      <c r="S3504" s="8">
        <f t="shared" si="488"/>
        <v>42430.839398148149</v>
      </c>
      <c r="T3504" s="8" t="str">
        <f t="shared" si="489"/>
        <v>Mar</v>
      </c>
      <c r="U3504" s="8" t="str">
        <f t="shared" si="490"/>
        <v>2016</v>
      </c>
      <c r="V3504" s="8">
        <f t="shared" si="491"/>
        <v>42445.165972222225</v>
      </c>
      <c r="W3504" s="8" t="str">
        <f t="shared" si="492"/>
        <v>Mar</v>
      </c>
      <c r="X3504" s="8" t="str">
        <f t="shared" si="493"/>
        <v>2016</v>
      </c>
      <c r="Y3504" s="7">
        <f t="shared" si="494"/>
        <v>14</v>
      </c>
    </row>
    <row r="3505" spans="1:25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6">
        <f t="shared" si="486"/>
        <v>107.55999999999999</v>
      </c>
      <c r="P3505" s="10">
        <f t="shared" si="487"/>
        <v>70.763157894736835</v>
      </c>
      <c r="Q3505" t="s">
        <v>8318</v>
      </c>
      <c r="R3505" t="s">
        <v>8319</v>
      </c>
      <c r="S3505" s="8">
        <f t="shared" si="488"/>
        <v>42545.478333333333</v>
      </c>
      <c r="T3505" s="8" t="str">
        <f t="shared" si="489"/>
        <v>Jun</v>
      </c>
      <c r="U3505" s="8" t="str">
        <f t="shared" si="490"/>
        <v>2016</v>
      </c>
      <c r="V3505" s="8">
        <f t="shared" si="491"/>
        <v>42575.478333333333</v>
      </c>
      <c r="W3505" s="8" t="str">
        <f t="shared" si="492"/>
        <v>Jul</v>
      </c>
      <c r="X3505" s="8" t="str">
        <f t="shared" si="493"/>
        <v>2016</v>
      </c>
      <c r="Y3505" s="7">
        <f t="shared" si="494"/>
        <v>30</v>
      </c>
    </row>
    <row r="3506" spans="1:25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6">
        <f t="shared" si="486"/>
        <v>100</v>
      </c>
      <c r="P3506" s="10">
        <f t="shared" si="487"/>
        <v>125</v>
      </c>
      <c r="Q3506" t="s">
        <v>8318</v>
      </c>
      <c r="R3506" t="s">
        <v>8319</v>
      </c>
      <c r="S3506" s="8">
        <f t="shared" si="488"/>
        <v>42297.748738425929</v>
      </c>
      <c r="T3506" s="8" t="str">
        <f t="shared" si="489"/>
        <v>Oct</v>
      </c>
      <c r="U3506" s="8" t="str">
        <f t="shared" si="490"/>
        <v>2015</v>
      </c>
      <c r="V3506" s="8">
        <f t="shared" si="491"/>
        <v>42327.790405092594</v>
      </c>
      <c r="W3506" s="8" t="str">
        <f t="shared" si="492"/>
        <v>Nov</v>
      </c>
      <c r="X3506" s="8" t="str">
        <f t="shared" si="493"/>
        <v>2015</v>
      </c>
      <c r="Y3506" s="7">
        <f t="shared" si="494"/>
        <v>30</v>
      </c>
    </row>
    <row r="3507" spans="1:25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6">
        <f t="shared" si="486"/>
        <v>103.76</v>
      </c>
      <c r="P3507" s="10">
        <f t="shared" si="487"/>
        <v>66.512820512820511</v>
      </c>
      <c r="Q3507" t="s">
        <v>8318</v>
      </c>
      <c r="R3507" t="s">
        <v>8319</v>
      </c>
      <c r="S3507" s="8">
        <f t="shared" si="488"/>
        <v>41760.935706018521</v>
      </c>
      <c r="T3507" s="8" t="str">
        <f t="shared" si="489"/>
        <v>May</v>
      </c>
      <c r="U3507" s="8" t="str">
        <f t="shared" si="490"/>
        <v>2014</v>
      </c>
      <c r="V3507" s="8">
        <f t="shared" si="491"/>
        <v>41772.166666666664</v>
      </c>
      <c r="W3507" s="8" t="str">
        <f t="shared" si="492"/>
        <v>May</v>
      </c>
      <c r="X3507" s="8" t="str">
        <f t="shared" si="493"/>
        <v>2014</v>
      </c>
      <c r="Y3507" s="7">
        <f t="shared" si="494"/>
        <v>11</v>
      </c>
    </row>
    <row r="3508" spans="1:25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6">
        <f t="shared" si="486"/>
        <v>101.49999999999999</v>
      </c>
      <c r="P3508" s="10">
        <f t="shared" si="487"/>
        <v>105</v>
      </c>
      <c r="Q3508" t="s">
        <v>8318</v>
      </c>
      <c r="R3508" t="s">
        <v>8319</v>
      </c>
      <c r="S3508" s="8">
        <f t="shared" si="488"/>
        <v>41829.734259259261</v>
      </c>
      <c r="T3508" s="8" t="str">
        <f t="shared" si="489"/>
        <v>Jul</v>
      </c>
      <c r="U3508" s="8" t="str">
        <f t="shared" si="490"/>
        <v>2014</v>
      </c>
      <c r="V3508" s="8">
        <f t="shared" si="491"/>
        <v>41874.734259259261</v>
      </c>
      <c r="W3508" s="8" t="str">
        <f t="shared" si="492"/>
        <v>Aug</v>
      </c>
      <c r="X3508" s="8" t="str">
        <f t="shared" si="493"/>
        <v>2014</v>
      </c>
      <c r="Y3508" s="7">
        <f t="shared" si="494"/>
        <v>14</v>
      </c>
    </row>
    <row r="3509" spans="1:25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6">
        <f t="shared" si="486"/>
        <v>104.4</v>
      </c>
      <c r="P3509" s="10">
        <f t="shared" si="487"/>
        <v>145</v>
      </c>
      <c r="Q3509" t="s">
        <v>8318</v>
      </c>
      <c r="R3509" t="s">
        <v>8319</v>
      </c>
      <c r="S3509" s="8">
        <f t="shared" si="488"/>
        <v>42491.92288194444</v>
      </c>
      <c r="T3509" s="8" t="str">
        <f t="shared" si="489"/>
        <v>May</v>
      </c>
      <c r="U3509" s="8" t="str">
        <f t="shared" si="490"/>
        <v>2016</v>
      </c>
      <c r="V3509" s="8">
        <f t="shared" si="491"/>
        <v>42521.92288194444</v>
      </c>
      <c r="W3509" s="8" t="str">
        <f t="shared" si="492"/>
        <v>May</v>
      </c>
      <c r="X3509" s="8" t="str">
        <f t="shared" si="493"/>
        <v>2016</v>
      </c>
      <c r="Y3509" s="7">
        <f t="shared" si="494"/>
        <v>30</v>
      </c>
    </row>
    <row r="3510" spans="1:25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6">
        <f t="shared" si="486"/>
        <v>180</v>
      </c>
      <c r="P3510" s="10">
        <f t="shared" si="487"/>
        <v>12</v>
      </c>
      <c r="Q3510" t="s">
        <v>8318</v>
      </c>
      <c r="R3510" t="s">
        <v>8319</v>
      </c>
      <c r="S3510" s="8">
        <f t="shared" si="488"/>
        <v>42477.729780092588</v>
      </c>
      <c r="T3510" s="8" t="str">
        <f t="shared" si="489"/>
        <v>Apr</v>
      </c>
      <c r="U3510" s="8" t="str">
        <f t="shared" si="490"/>
        <v>2016</v>
      </c>
      <c r="V3510" s="8">
        <f t="shared" si="491"/>
        <v>42500.875</v>
      </c>
      <c r="W3510" s="8" t="str">
        <f t="shared" si="492"/>
        <v>May</v>
      </c>
      <c r="X3510" s="8" t="str">
        <f t="shared" si="493"/>
        <v>2016</v>
      </c>
      <c r="Y3510" s="7">
        <f t="shared" si="494"/>
        <v>23</v>
      </c>
    </row>
    <row r="3511" spans="1:25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6">
        <f t="shared" si="486"/>
        <v>106.33333333333333</v>
      </c>
      <c r="P3511" s="10">
        <f t="shared" si="487"/>
        <v>96.666666666666671</v>
      </c>
      <c r="Q3511" t="s">
        <v>8318</v>
      </c>
      <c r="R3511" t="s">
        <v>8319</v>
      </c>
      <c r="S3511" s="8">
        <f t="shared" si="488"/>
        <v>41950.859560185185</v>
      </c>
      <c r="T3511" s="8" t="str">
        <f t="shared" si="489"/>
        <v>Nov</v>
      </c>
      <c r="U3511" s="8" t="str">
        <f t="shared" si="490"/>
        <v>2014</v>
      </c>
      <c r="V3511" s="8">
        <f t="shared" si="491"/>
        <v>41964.204861111109</v>
      </c>
      <c r="W3511" s="8" t="str">
        <f t="shared" si="492"/>
        <v>Nov</v>
      </c>
      <c r="X3511" s="8" t="str">
        <f t="shared" si="493"/>
        <v>2014</v>
      </c>
      <c r="Y3511" s="7">
        <f t="shared" si="494"/>
        <v>13</v>
      </c>
    </row>
    <row r="3512" spans="1:25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6">
        <f t="shared" si="486"/>
        <v>100.55555555555556</v>
      </c>
      <c r="P3512" s="10">
        <f t="shared" si="487"/>
        <v>60.333333333333336</v>
      </c>
      <c r="Q3512" t="s">
        <v>8318</v>
      </c>
      <c r="R3512" t="s">
        <v>8319</v>
      </c>
      <c r="S3512" s="8">
        <f t="shared" si="488"/>
        <v>41802.62090277778</v>
      </c>
      <c r="T3512" s="8" t="str">
        <f t="shared" si="489"/>
        <v>Jun</v>
      </c>
      <c r="U3512" s="8" t="str">
        <f t="shared" si="490"/>
        <v>2014</v>
      </c>
      <c r="V3512" s="8">
        <f t="shared" si="491"/>
        <v>41822.62090277778</v>
      </c>
      <c r="W3512" s="8" t="str">
        <f t="shared" si="492"/>
        <v>Jul</v>
      </c>
      <c r="X3512" s="8" t="str">
        <f t="shared" si="493"/>
        <v>2014</v>
      </c>
      <c r="Y3512" s="7">
        <f t="shared" si="494"/>
        <v>20</v>
      </c>
    </row>
    <row r="3513" spans="1:25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6">
        <f t="shared" si="486"/>
        <v>101.2</v>
      </c>
      <c r="P3513" s="10">
        <f t="shared" si="487"/>
        <v>79.89473684210526</v>
      </c>
      <c r="Q3513" t="s">
        <v>8318</v>
      </c>
      <c r="R3513" t="s">
        <v>8319</v>
      </c>
      <c r="S3513" s="8">
        <f t="shared" si="488"/>
        <v>41927.873784722222</v>
      </c>
      <c r="T3513" s="8" t="str">
        <f t="shared" si="489"/>
        <v>Oct</v>
      </c>
      <c r="U3513" s="8" t="str">
        <f t="shared" si="490"/>
        <v>2014</v>
      </c>
      <c r="V3513" s="8">
        <f t="shared" si="491"/>
        <v>41950.770833333336</v>
      </c>
      <c r="W3513" s="8" t="str">
        <f t="shared" si="492"/>
        <v>Nov</v>
      </c>
      <c r="X3513" s="8" t="str">
        <f t="shared" si="493"/>
        <v>2014</v>
      </c>
      <c r="Y3513" s="7">
        <f t="shared" si="494"/>
        <v>22</v>
      </c>
    </row>
    <row r="3514" spans="1:25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6">
        <f t="shared" si="486"/>
        <v>100</v>
      </c>
      <c r="P3514" s="10">
        <f t="shared" si="487"/>
        <v>58.823529411764703</v>
      </c>
      <c r="Q3514" t="s">
        <v>8318</v>
      </c>
      <c r="R3514" t="s">
        <v>8319</v>
      </c>
      <c r="S3514" s="8">
        <f t="shared" si="488"/>
        <v>42057.536944444444</v>
      </c>
      <c r="T3514" s="8" t="str">
        <f t="shared" si="489"/>
        <v>Feb</v>
      </c>
      <c r="U3514" s="8" t="str">
        <f t="shared" si="490"/>
        <v>2015</v>
      </c>
      <c r="V3514" s="8">
        <f t="shared" si="491"/>
        <v>42117.49527777778</v>
      </c>
      <c r="W3514" s="8" t="str">
        <f t="shared" si="492"/>
        <v>Apr</v>
      </c>
      <c r="X3514" s="8" t="str">
        <f t="shared" si="493"/>
        <v>2015</v>
      </c>
      <c r="Y3514" s="7">
        <f t="shared" si="494"/>
        <v>28</v>
      </c>
    </row>
    <row r="3515" spans="1:25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6">
        <f t="shared" si="486"/>
        <v>118.39285714285714</v>
      </c>
      <c r="P3515" s="10">
        <f t="shared" si="487"/>
        <v>75.340909090909093</v>
      </c>
      <c r="Q3515" t="s">
        <v>8318</v>
      </c>
      <c r="R3515" t="s">
        <v>8319</v>
      </c>
      <c r="S3515" s="8">
        <f t="shared" si="488"/>
        <v>41781.096203703702</v>
      </c>
      <c r="T3515" s="8" t="str">
        <f t="shared" si="489"/>
        <v>May</v>
      </c>
      <c r="U3515" s="8" t="str">
        <f t="shared" si="490"/>
        <v>2014</v>
      </c>
      <c r="V3515" s="8">
        <f t="shared" si="491"/>
        <v>41794.207638888889</v>
      </c>
      <c r="W3515" s="8" t="str">
        <f t="shared" si="492"/>
        <v>Jun</v>
      </c>
      <c r="X3515" s="8" t="str">
        <f t="shared" si="493"/>
        <v>2014</v>
      </c>
      <c r="Y3515" s="7">
        <f t="shared" si="494"/>
        <v>13</v>
      </c>
    </row>
    <row r="3516" spans="1:25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6">
        <f t="shared" si="486"/>
        <v>110.00000000000001</v>
      </c>
      <c r="P3516" s="10">
        <f t="shared" si="487"/>
        <v>55</v>
      </c>
      <c r="Q3516" t="s">
        <v>8318</v>
      </c>
      <c r="R3516" t="s">
        <v>8319</v>
      </c>
      <c r="S3516" s="8">
        <f t="shared" si="488"/>
        <v>42020.846666666665</v>
      </c>
      <c r="T3516" s="8" t="str">
        <f t="shared" si="489"/>
        <v>Jan</v>
      </c>
      <c r="U3516" s="8" t="str">
        <f t="shared" si="490"/>
        <v>2015</v>
      </c>
      <c r="V3516" s="8">
        <f t="shared" si="491"/>
        <v>42037.207638888889</v>
      </c>
      <c r="W3516" s="8" t="str">
        <f t="shared" si="492"/>
        <v>Feb</v>
      </c>
      <c r="X3516" s="8" t="str">
        <f t="shared" si="493"/>
        <v>2015</v>
      </c>
      <c r="Y3516" s="7">
        <f t="shared" si="494"/>
        <v>16</v>
      </c>
    </row>
    <row r="3517" spans="1:25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6">
        <f t="shared" si="486"/>
        <v>102.66666666666666</v>
      </c>
      <c r="P3517" s="10">
        <f t="shared" si="487"/>
        <v>66.956521739130437</v>
      </c>
      <c r="Q3517" t="s">
        <v>8318</v>
      </c>
      <c r="R3517" t="s">
        <v>8319</v>
      </c>
      <c r="S3517" s="8">
        <f t="shared" si="488"/>
        <v>42125.772812499999</v>
      </c>
      <c r="T3517" s="8" t="str">
        <f t="shared" si="489"/>
        <v>May</v>
      </c>
      <c r="U3517" s="8" t="str">
        <f t="shared" si="490"/>
        <v>2015</v>
      </c>
      <c r="V3517" s="8">
        <f t="shared" si="491"/>
        <v>42155.772812499999</v>
      </c>
      <c r="W3517" s="8" t="str">
        <f t="shared" si="492"/>
        <v>May</v>
      </c>
      <c r="X3517" s="8" t="str">
        <f t="shared" si="493"/>
        <v>2015</v>
      </c>
      <c r="Y3517" s="7">
        <f t="shared" si="494"/>
        <v>30</v>
      </c>
    </row>
    <row r="3518" spans="1:25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6">
        <f t="shared" si="486"/>
        <v>100</v>
      </c>
      <c r="P3518" s="10">
        <f t="shared" si="487"/>
        <v>227.27272727272728</v>
      </c>
      <c r="Q3518" t="s">
        <v>8318</v>
      </c>
      <c r="R3518" t="s">
        <v>8319</v>
      </c>
      <c r="S3518" s="8">
        <f t="shared" si="488"/>
        <v>41856.010069444441</v>
      </c>
      <c r="T3518" s="8" t="str">
        <f t="shared" si="489"/>
        <v>Aug</v>
      </c>
      <c r="U3518" s="8" t="str">
        <f t="shared" si="490"/>
        <v>2014</v>
      </c>
      <c r="V3518" s="8">
        <f t="shared" si="491"/>
        <v>41890.125</v>
      </c>
      <c r="W3518" s="8" t="str">
        <f t="shared" si="492"/>
        <v>Sep</v>
      </c>
      <c r="X3518" s="8" t="str">
        <f t="shared" si="493"/>
        <v>2014</v>
      </c>
      <c r="Y3518" s="7">
        <f t="shared" si="494"/>
        <v>3</v>
      </c>
    </row>
    <row r="3519" spans="1:25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6">
        <f t="shared" si="486"/>
        <v>100</v>
      </c>
      <c r="P3519" s="10">
        <f t="shared" si="487"/>
        <v>307.69230769230768</v>
      </c>
      <c r="Q3519" t="s">
        <v>8318</v>
      </c>
      <c r="R3519" t="s">
        <v>8319</v>
      </c>
      <c r="S3519" s="8">
        <f t="shared" si="488"/>
        <v>41794.817523148151</v>
      </c>
      <c r="T3519" s="8" t="str">
        <f t="shared" si="489"/>
        <v>Jun</v>
      </c>
      <c r="U3519" s="8" t="str">
        <f t="shared" si="490"/>
        <v>2014</v>
      </c>
      <c r="V3519" s="8">
        <f t="shared" si="491"/>
        <v>41824.458333333336</v>
      </c>
      <c r="W3519" s="8" t="str">
        <f t="shared" si="492"/>
        <v>Jul</v>
      </c>
      <c r="X3519" s="8" t="str">
        <f t="shared" si="493"/>
        <v>2014</v>
      </c>
      <c r="Y3519" s="7">
        <f t="shared" si="494"/>
        <v>29</v>
      </c>
    </row>
    <row r="3520" spans="1:25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6">
        <f t="shared" si="486"/>
        <v>110.04599999999999</v>
      </c>
      <c r="P3520" s="10">
        <f t="shared" si="487"/>
        <v>50.020909090909093</v>
      </c>
      <c r="Q3520" t="s">
        <v>8318</v>
      </c>
      <c r="R3520" t="s">
        <v>8319</v>
      </c>
      <c r="S3520" s="8">
        <f t="shared" si="488"/>
        <v>41893.783553240741</v>
      </c>
      <c r="T3520" s="8" t="str">
        <f t="shared" si="489"/>
        <v>Sep</v>
      </c>
      <c r="U3520" s="8" t="str">
        <f t="shared" si="490"/>
        <v>2014</v>
      </c>
      <c r="V3520" s="8">
        <f t="shared" si="491"/>
        <v>41914.597916666666</v>
      </c>
      <c r="W3520" s="8" t="str">
        <f t="shared" si="492"/>
        <v>Oct</v>
      </c>
      <c r="X3520" s="8" t="str">
        <f t="shared" si="493"/>
        <v>2014</v>
      </c>
      <c r="Y3520" s="7">
        <f t="shared" si="494"/>
        <v>20</v>
      </c>
    </row>
    <row r="3521" spans="1:25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6">
        <f t="shared" si="486"/>
        <v>101.35000000000001</v>
      </c>
      <c r="P3521" s="10">
        <f t="shared" si="487"/>
        <v>72.392857142857139</v>
      </c>
      <c r="Q3521" t="s">
        <v>8318</v>
      </c>
      <c r="R3521" t="s">
        <v>8319</v>
      </c>
      <c r="S3521" s="8">
        <f t="shared" si="488"/>
        <v>42037.598958333328</v>
      </c>
      <c r="T3521" s="8" t="str">
        <f t="shared" si="489"/>
        <v>Feb</v>
      </c>
      <c r="U3521" s="8" t="str">
        <f t="shared" si="490"/>
        <v>2015</v>
      </c>
      <c r="V3521" s="8">
        <f t="shared" si="491"/>
        <v>42067.598958333328</v>
      </c>
      <c r="W3521" s="8" t="str">
        <f t="shared" si="492"/>
        <v>Mar</v>
      </c>
      <c r="X3521" s="8" t="str">
        <f t="shared" si="493"/>
        <v>2015</v>
      </c>
      <c r="Y3521" s="7">
        <f t="shared" si="494"/>
        <v>30</v>
      </c>
    </row>
    <row r="3522" spans="1:25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6">
        <f t="shared" si="486"/>
        <v>100.75</v>
      </c>
      <c r="P3522" s="10">
        <f t="shared" si="487"/>
        <v>95.952380952380949</v>
      </c>
      <c r="Q3522" t="s">
        <v>8318</v>
      </c>
      <c r="R3522" t="s">
        <v>8319</v>
      </c>
      <c r="S3522" s="8">
        <f t="shared" si="488"/>
        <v>42227.824212962965</v>
      </c>
      <c r="T3522" s="8" t="str">
        <f t="shared" si="489"/>
        <v>Aug</v>
      </c>
      <c r="U3522" s="8" t="str">
        <f t="shared" si="490"/>
        <v>2015</v>
      </c>
      <c r="V3522" s="8">
        <f t="shared" si="491"/>
        <v>42253.57430555555</v>
      </c>
      <c r="W3522" s="8" t="str">
        <f t="shared" si="492"/>
        <v>Sep</v>
      </c>
      <c r="X3522" s="8" t="str">
        <f t="shared" si="493"/>
        <v>2015</v>
      </c>
      <c r="Y3522" s="7">
        <f t="shared" si="494"/>
        <v>25</v>
      </c>
    </row>
    <row r="3523" spans="1:25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6">
        <f t="shared" ref="O3523:O3586" si="495">E3523/D3523*100</f>
        <v>169.42857142857144</v>
      </c>
      <c r="P3523" s="10">
        <f t="shared" ref="P3523:P3586" si="496">IFERROR(E3523/L3523,0)</f>
        <v>45.615384615384613</v>
      </c>
      <c r="Q3523" t="s">
        <v>8318</v>
      </c>
      <c r="R3523" t="s">
        <v>8319</v>
      </c>
      <c r="S3523" s="8">
        <f t="shared" ref="S3523:S3586" si="497">(((J3523/60)/60)/24)+DATE(1970,1,1)</f>
        <v>41881.361342592594</v>
      </c>
      <c r="T3523" s="8" t="str">
        <f t="shared" ref="T3523:T3586" si="498">TEXT(S3523,"MMM")</f>
        <v>Aug</v>
      </c>
      <c r="U3523" s="8" t="str">
        <f t="shared" ref="U3523:U3586" si="499">TEXT(S3523,"YYYY")</f>
        <v>2014</v>
      </c>
      <c r="V3523" s="8">
        <f t="shared" ref="V3523:V3586" si="500">(((I3523/60)/60)/24)+DATE(1970,1,1)</f>
        <v>41911.361342592594</v>
      </c>
      <c r="W3523" s="8" t="str">
        <f t="shared" ref="W3523:W3586" si="501">TEXT(V3523,"MMM")</f>
        <v>Sep</v>
      </c>
      <c r="X3523" s="8" t="str">
        <f t="shared" ref="X3523:X3586" si="502">TEXT(V3523,"YYYY")</f>
        <v>2014</v>
      </c>
      <c r="Y3523" s="7">
        <f t="shared" ref="Y3523:Y3586" si="503">DAY(V3523-S3523)</f>
        <v>30</v>
      </c>
    </row>
    <row r="3524" spans="1:25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6">
        <f t="shared" si="495"/>
        <v>100</v>
      </c>
      <c r="P3524" s="10">
        <f t="shared" si="496"/>
        <v>41.029411764705884</v>
      </c>
      <c r="Q3524" t="s">
        <v>8318</v>
      </c>
      <c r="R3524" t="s">
        <v>8319</v>
      </c>
      <c r="S3524" s="8">
        <f t="shared" si="497"/>
        <v>42234.789884259255</v>
      </c>
      <c r="T3524" s="8" t="str">
        <f t="shared" si="498"/>
        <v>Aug</v>
      </c>
      <c r="U3524" s="8" t="str">
        <f t="shared" si="499"/>
        <v>2015</v>
      </c>
      <c r="V3524" s="8">
        <f t="shared" si="500"/>
        <v>42262.420833333337</v>
      </c>
      <c r="W3524" s="8" t="str">
        <f t="shared" si="501"/>
        <v>Sep</v>
      </c>
      <c r="X3524" s="8" t="str">
        <f t="shared" si="502"/>
        <v>2015</v>
      </c>
      <c r="Y3524" s="7">
        <f t="shared" si="503"/>
        <v>27</v>
      </c>
    </row>
    <row r="3525" spans="1:25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6">
        <f t="shared" si="495"/>
        <v>113.65</v>
      </c>
      <c r="P3525" s="10">
        <f t="shared" si="496"/>
        <v>56.825000000000003</v>
      </c>
      <c r="Q3525" t="s">
        <v>8318</v>
      </c>
      <c r="R3525" t="s">
        <v>8319</v>
      </c>
      <c r="S3525" s="8">
        <f t="shared" si="497"/>
        <v>42581.397546296299</v>
      </c>
      <c r="T3525" s="8" t="str">
        <f t="shared" si="498"/>
        <v>Jul</v>
      </c>
      <c r="U3525" s="8" t="str">
        <f t="shared" si="499"/>
        <v>2016</v>
      </c>
      <c r="V3525" s="8">
        <f t="shared" si="500"/>
        <v>42638.958333333328</v>
      </c>
      <c r="W3525" s="8" t="str">
        <f t="shared" si="501"/>
        <v>Sep</v>
      </c>
      <c r="X3525" s="8" t="str">
        <f t="shared" si="502"/>
        <v>2016</v>
      </c>
      <c r="Y3525" s="7">
        <f t="shared" si="503"/>
        <v>26</v>
      </c>
    </row>
    <row r="3526" spans="1:25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6">
        <f t="shared" si="495"/>
        <v>101.56</v>
      </c>
      <c r="P3526" s="10">
        <f t="shared" si="496"/>
        <v>137.24324324324326</v>
      </c>
      <c r="Q3526" t="s">
        <v>8318</v>
      </c>
      <c r="R3526" t="s">
        <v>8319</v>
      </c>
      <c r="S3526" s="8">
        <f t="shared" si="497"/>
        <v>41880.76357638889</v>
      </c>
      <c r="T3526" s="8" t="str">
        <f t="shared" si="498"/>
        <v>Aug</v>
      </c>
      <c r="U3526" s="8" t="str">
        <f t="shared" si="499"/>
        <v>2014</v>
      </c>
      <c r="V3526" s="8">
        <f t="shared" si="500"/>
        <v>41895.166666666664</v>
      </c>
      <c r="W3526" s="8" t="str">
        <f t="shared" si="501"/>
        <v>Sep</v>
      </c>
      <c r="X3526" s="8" t="str">
        <f t="shared" si="502"/>
        <v>2014</v>
      </c>
      <c r="Y3526" s="7">
        <f t="shared" si="503"/>
        <v>14</v>
      </c>
    </row>
    <row r="3527" spans="1:25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6">
        <f t="shared" si="495"/>
        <v>106</v>
      </c>
      <c r="P3527" s="10">
        <f t="shared" si="496"/>
        <v>75.714285714285708</v>
      </c>
      <c r="Q3527" t="s">
        <v>8318</v>
      </c>
      <c r="R3527" t="s">
        <v>8319</v>
      </c>
      <c r="S3527" s="8">
        <f t="shared" si="497"/>
        <v>42214.6956712963</v>
      </c>
      <c r="T3527" s="8" t="str">
        <f t="shared" si="498"/>
        <v>Jul</v>
      </c>
      <c r="U3527" s="8" t="str">
        <f t="shared" si="499"/>
        <v>2015</v>
      </c>
      <c r="V3527" s="8">
        <f t="shared" si="500"/>
        <v>42225.666666666672</v>
      </c>
      <c r="W3527" s="8" t="str">
        <f t="shared" si="501"/>
        <v>Aug</v>
      </c>
      <c r="X3527" s="8" t="str">
        <f t="shared" si="502"/>
        <v>2015</v>
      </c>
      <c r="Y3527" s="7">
        <f t="shared" si="503"/>
        <v>10</v>
      </c>
    </row>
    <row r="3528" spans="1:25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6">
        <f t="shared" si="495"/>
        <v>102</v>
      </c>
      <c r="P3528" s="10">
        <f t="shared" si="496"/>
        <v>99</v>
      </c>
      <c r="Q3528" t="s">
        <v>8318</v>
      </c>
      <c r="R3528" t="s">
        <v>8319</v>
      </c>
      <c r="S3528" s="8">
        <f t="shared" si="497"/>
        <v>42460.335312499999</v>
      </c>
      <c r="T3528" s="8" t="str">
        <f t="shared" si="498"/>
        <v>Mar</v>
      </c>
      <c r="U3528" s="8" t="str">
        <f t="shared" si="499"/>
        <v>2016</v>
      </c>
      <c r="V3528" s="8">
        <f t="shared" si="500"/>
        <v>42488.249305555553</v>
      </c>
      <c r="W3528" s="8" t="str">
        <f t="shared" si="501"/>
        <v>Apr</v>
      </c>
      <c r="X3528" s="8" t="str">
        <f t="shared" si="502"/>
        <v>2016</v>
      </c>
      <c r="Y3528" s="7">
        <f t="shared" si="503"/>
        <v>27</v>
      </c>
    </row>
    <row r="3529" spans="1:25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6">
        <f t="shared" si="495"/>
        <v>116.91666666666667</v>
      </c>
      <c r="P3529" s="10">
        <f t="shared" si="496"/>
        <v>81.569767441860463</v>
      </c>
      <c r="Q3529" t="s">
        <v>8318</v>
      </c>
      <c r="R3529" t="s">
        <v>8319</v>
      </c>
      <c r="S3529" s="8">
        <f t="shared" si="497"/>
        <v>42167.023206018523</v>
      </c>
      <c r="T3529" s="8" t="str">
        <f t="shared" si="498"/>
        <v>Jun</v>
      </c>
      <c r="U3529" s="8" t="str">
        <f t="shared" si="499"/>
        <v>2015</v>
      </c>
      <c r="V3529" s="8">
        <f t="shared" si="500"/>
        <v>42196.165972222225</v>
      </c>
      <c r="W3529" s="8" t="str">
        <f t="shared" si="501"/>
        <v>Jul</v>
      </c>
      <c r="X3529" s="8" t="str">
        <f t="shared" si="502"/>
        <v>2015</v>
      </c>
      <c r="Y3529" s="7">
        <f t="shared" si="503"/>
        <v>29</v>
      </c>
    </row>
    <row r="3530" spans="1:25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6">
        <f t="shared" si="495"/>
        <v>101.15151515151514</v>
      </c>
      <c r="P3530" s="10">
        <f t="shared" si="496"/>
        <v>45.108108108108105</v>
      </c>
      <c r="Q3530" t="s">
        <v>8318</v>
      </c>
      <c r="R3530" t="s">
        <v>8319</v>
      </c>
      <c r="S3530" s="8">
        <f t="shared" si="497"/>
        <v>42733.50136574074</v>
      </c>
      <c r="T3530" s="8" t="str">
        <f t="shared" si="498"/>
        <v>Dec</v>
      </c>
      <c r="U3530" s="8" t="str">
        <f t="shared" si="499"/>
        <v>2016</v>
      </c>
      <c r="V3530" s="8">
        <f t="shared" si="500"/>
        <v>42753.50136574074</v>
      </c>
      <c r="W3530" s="8" t="str">
        <f t="shared" si="501"/>
        <v>Jan</v>
      </c>
      <c r="X3530" s="8" t="str">
        <f t="shared" si="502"/>
        <v>2017</v>
      </c>
      <c r="Y3530" s="7">
        <f t="shared" si="503"/>
        <v>20</v>
      </c>
    </row>
    <row r="3531" spans="1:25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6">
        <f t="shared" si="495"/>
        <v>132</v>
      </c>
      <c r="P3531" s="10">
        <f t="shared" si="496"/>
        <v>36.666666666666664</v>
      </c>
      <c r="Q3531" t="s">
        <v>8318</v>
      </c>
      <c r="R3531" t="s">
        <v>8319</v>
      </c>
      <c r="S3531" s="8">
        <f t="shared" si="497"/>
        <v>42177.761782407411</v>
      </c>
      <c r="T3531" s="8" t="str">
        <f t="shared" si="498"/>
        <v>Jun</v>
      </c>
      <c r="U3531" s="8" t="str">
        <f t="shared" si="499"/>
        <v>2015</v>
      </c>
      <c r="V3531" s="8">
        <f t="shared" si="500"/>
        <v>42198.041666666672</v>
      </c>
      <c r="W3531" s="8" t="str">
        <f t="shared" si="501"/>
        <v>Jul</v>
      </c>
      <c r="X3531" s="8" t="str">
        <f t="shared" si="502"/>
        <v>2015</v>
      </c>
      <c r="Y3531" s="7">
        <f t="shared" si="503"/>
        <v>20</v>
      </c>
    </row>
    <row r="3532" spans="1:25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6">
        <f t="shared" si="495"/>
        <v>100</v>
      </c>
      <c r="P3532" s="10">
        <f t="shared" si="496"/>
        <v>125</v>
      </c>
      <c r="Q3532" t="s">
        <v>8318</v>
      </c>
      <c r="R3532" t="s">
        <v>8319</v>
      </c>
      <c r="S3532" s="8">
        <f t="shared" si="497"/>
        <v>42442.623344907406</v>
      </c>
      <c r="T3532" s="8" t="str">
        <f t="shared" si="498"/>
        <v>Mar</v>
      </c>
      <c r="U3532" s="8" t="str">
        <f t="shared" si="499"/>
        <v>2016</v>
      </c>
      <c r="V3532" s="8">
        <f t="shared" si="500"/>
        <v>42470.833333333328</v>
      </c>
      <c r="W3532" s="8" t="str">
        <f t="shared" si="501"/>
        <v>Apr</v>
      </c>
      <c r="X3532" s="8" t="str">
        <f t="shared" si="502"/>
        <v>2016</v>
      </c>
      <c r="Y3532" s="7">
        <f t="shared" si="503"/>
        <v>28</v>
      </c>
    </row>
    <row r="3533" spans="1:25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6">
        <f t="shared" si="495"/>
        <v>128</v>
      </c>
      <c r="P3533" s="10">
        <f t="shared" si="496"/>
        <v>49.230769230769234</v>
      </c>
      <c r="Q3533" t="s">
        <v>8318</v>
      </c>
      <c r="R3533" t="s">
        <v>8319</v>
      </c>
      <c r="S3533" s="8">
        <f t="shared" si="497"/>
        <v>42521.654328703706</v>
      </c>
      <c r="T3533" s="8" t="str">
        <f t="shared" si="498"/>
        <v>May</v>
      </c>
      <c r="U3533" s="8" t="str">
        <f t="shared" si="499"/>
        <v>2016</v>
      </c>
      <c r="V3533" s="8">
        <f t="shared" si="500"/>
        <v>42551.654328703706</v>
      </c>
      <c r="W3533" s="8" t="str">
        <f t="shared" si="501"/>
        <v>Jun</v>
      </c>
      <c r="X3533" s="8" t="str">
        <f t="shared" si="502"/>
        <v>2016</v>
      </c>
      <c r="Y3533" s="7">
        <f t="shared" si="503"/>
        <v>30</v>
      </c>
    </row>
    <row r="3534" spans="1:25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6">
        <f t="shared" si="495"/>
        <v>118.95833333333334</v>
      </c>
      <c r="P3534" s="10">
        <f t="shared" si="496"/>
        <v>42.296296296296298</v>
      </c>
      <c r="Q3534" t="s">
        <v>8318</v>
      </c>
      <c r="R3534" t="s">
        <v>8319</v>
      </c>
      <c r="S3534" s="8">
        <f t="shared" si="497"/>
        <v>41884.599849537037</v>
      </c>
      <c r="T3534" s="8" t="str">
        <f t="shared" si="498"/>
        <v>Sep</v>
      </c>
      <c r="U3534" s="8" t="str">
        <f t="shared" si="499"/>
        <v>2014</v>
      </c>
      <c r="V3534" s="8">
        <f t="shared" si="500"/>
        <v>41900.165972222225</v>
      </c>
      <c r="W3534" s="8" t="str">
        <f t="shared" si="501"/>
        <v>Sep</v>
      </c>
      <c r="X3534" s="8" t="str">
        <f t="shared" si="502"/>
        <v>2014</v>
      </c>
      <c r="Y3534" s="7">
        <f t="shared" si="503"/>
        <v>15</v>
      </c>
    </row>
    <row r="3535" spans="1:25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6">
        <f t="shared" si="495"/>
        <v>126.2</v>
      </c>
      <c r="P3535" s="10">
        <f t="shared" si="496"/>
        <v>78.875</v>
      </c>
      <c r="Q3535" t="s">
        <v>8318</v>
      </c>
      <c r="R3535" t="s">
        <v>8319</v>
      </c>
      <c r="S3535" s="8">
        <f t="shared" si="497"/>
        <v>42289.761192129634</v>
      </c>
      <c r="T3535" s="8" t="str">
        <f t="shared" si="498"/>
        <v>Oct</v>
      </c>
      <c r="U3535" s="8" t="str">
        <f t="shared" si="499"/>
        <v>2015</v>
      </c>
      <c r="V3535" s="8">
        <f t="shared" si="500"/>
        <v>42319.802858796291</v>
      </c>
      <c r="W3535" s="8" t="str">
        <f t="shared" si="501"/>
        <v>Nov</v>
      </c>
      <c r="X3535" s="8" t="str">
        <f t="shared" si="502"/>
        <v>2015</v>
      </c>
      <c r="Y3535" s="7">
        <f t="shared" si="503"/>
        <v>30</v>
      </c>
    </row>
    <row r="3536" spans="1:25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6">
        <f t="shared" si="495"/>
        <v>156.20000000000002</v>
      </c>
      <c r="P3536" s="10">
        <f t="shared" si="496"/>
        <v>38.284313725490193</v>
      </c>
      <c r="Q3536" t="s">
        <v>8318</v>
      </c>
      <c r="R3536" t="s">
        <v>8319</v>
      </c>
      <c r="S3536" s="8">
        <f t="shared" si="497"/>
        <v>42243.6252662037</v>
      </c>
      <c r="T3536" s="8" t="str">
        <f t="shared" si="498"/>
        <v>Aug</v>
      </c>
      <c r="U3536" s="8" t="str">
        <f t="shared" si="499"/>
        <v>2015</v>
      </c>
      <c r="V3536" s="8">
        <f t="shared" si="500"/>
        <v>42278.6252662037</v>
      </c>
      <c r="W3536" s="8" t="str">
        <f t="shared" si="501"/>
        <v>Oct</v>
      </c>
      <c r="X3536" s="8" t="str">
        <f t="shared" si="502"/>
        <v>2015</v>
      </c>
      <c r="Y3536" s="7">
        <f t="shared" si="503"/>
        <v>4</v>
      </c>
    </row>
    <row r="3537" spans="1:25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6">
        <f t="shared" si="495"/>
        <v>103.15</v>
      </c>
      <c r="P3537" s="10">
        <f t="shared" si="496"/>
        <v>44.847826086956523</v>
      </c>
      <c r="Q3537" t="s">
        <v>8318</v>
      </c>
      <c r="R3537" t="s">
        <v>8319</v>
      </c>
      <c r="S3537" s="8">
        <f t="shared" si="497"/>
        <v>42248.640162037031</v>
      </c>
      <c r="T3537" s="8" t="str">
        <f t="shared" si="498"/>
        <v>Sep</v>
      </c>
      <c r="U3537" s="8" t="str">
        <f t="shared" si="499"/>
        <v>2015</v>
      </c>
      <c r="V3537" s="8">
        <f t="shared" si="500"/>
        <v>42279.75</v>
      </c>
      <c r="W3537" s="8" t="str">
        <f t="shared" si="501"/>
        <v>Oct</v>
      </c>
      <c r="X3537" s="8" t="str">
        <f t="shared" si="502"/>
        <v>2015</v>
      </c>
      <c r="Y3537" s="7">
        <f t="shared" si="503"/>
        <v>31</v>
      </c>
    </row>
    <row r="3538" spans="1:25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6">
        <f t="shared" si="495"/>
        <v>153.33333333333334</v>
      </c>
      <c r="P3538" s="10">
        <f t="shared" si="496"/>
        <v>13.529411764705882</v>
      </c>
      <c r="Q3538" t="s">
        <v>8318</v>
      </c>
      <c r="R3538" t="s">
        <v>8319</v>
      </c>
      <c r="S3538" s="8">
        <f t="shared" si="497"/>
        <v>42328.727141203708</v>
      </c>
      <c r="T3538" s="8" t="str">
        <f t="shared" si="498"/>
        <v>Nov</v>
      </c>
      <c r="U3538" s="8" t="str">
        <f t="shared" si="499"/>
        <v>2015</v>
      </c>
      <c r="V3538" s="8">
        <f t="shared" si="500"/>
        <v>42358.499305555553</v>
      </c>
      <c r="W3538" s="8" t="str">
        <f t="shared" si="501"/>
        <v>Dec</v>
      </c>
      <c r="X3538" s="8" t="str">
        <f t="shared" si="502"/>
        <v>2015</v>
      </c>
      <c r="Y3538" s="7">
        <f t="shared" si="503"/>
        <v>29</v>
      </c>
    </row>
    <row r="3539" spans="1:25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6">
        <f t="shared" si="495"/>
        <v>180.44444444444446</v>
      </c>
      <c r="P3539" s="10">
        <f t="shared" si="496"/>
        <v>43.5</v>
      </c>
      <c r="Q3539" t="s">
        <v>8318</v>
      </c>
      <c r="R3539" t="s">
        <v>8319</v>
      </c>
      <c r="S3539" s="8">
        <f t="shared" si="497"/>
        <v>41923.354351851849</v>
      </c>
      <c r="T3539" s="8" t="str">
        <f t="shared" si="498"/>
        <v>Oct</v>
      </c>
      <c r="U3539" s="8" t="str">
        <f t="shared" si="499"/>
        <v>2014</v>
      </c>
      <c r="V3539" s="8">
        <f t="shared" si="500"/>
        <v>41960.332638888889</v>
      </c>
      <c r="W3539" s="8" t="str">
        <f t="shared" si="501"/>
        <v>Nov</v>
      </c>
      <c r="X3539" s="8" t="str">
        <f t="shared" si="502"/>
        <v>2014</v>
      </c>
      <c r="Y3539" s="7">
        <f t="shared" si="503"/>
        <v>5</v>
      </c>
    </row>
    <row r="3540" spans="1:25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6">
        <f t="shared" si="495"/>
        <v>128.44999999999999</v>
      </c>
      <c r="P3540" s="10">
        <f t="shared" si="496"/>
        <v>30.951807228915662</v>
      </c>
      <c r="Q3540" t="s">
        <v>8318</v>
      </c>
      <c r="R3540" t="s">
        <v>8319</v>
      </c>
      <c r="S3540" s="8">
        <f t="shared" si="497"/>
        <v>42571.420601851853</v>
      </c>
      <c r="T3540" s="8" t="str">
        <f t="shared" si="498"/>
        <v>Jul</v>
      </c>
      <c r="U3540" s="8" t="str">
        <f t="shared" si="499"/>
        <v>2016</v>
      </c>
      <c r="V3540" s="8">
        <f t="shared" si="500"/>
        <v>42599.420601851853</v>
      </c>
      <c r="W3540" s="8" t="str">
        <f t="shared" si="501"/>
        <v>Aug</v>
      </c>
      <c r="X3540" s="8" t="str">
        <f t="shared" si="502"/>
        <v>2016</v>
      </c>
      <c r="Y3540" s="7">
        <f t="shared" si="503"/>
        <v>28</v>
      </c>
    </row>
    <row r="3541" spans="1:25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6">
        <f t="shared" si="495"/>
        <v>119.66666666666667</v>
      </c>
      <c r="P3541" s="10">
        <f t="shared" si="496"/>
        <v>55.230769230769234</v>
      </c>
      <c r="Q3541" t="s">
        <v>8318</v>
      </c>
      <c r="R3541" t="s">
        <v>8319</v>
      </c>
      <c r="S3541" s="8">
        <f t="shared" si="497"/>
        <v>42600.756041666667</v>
      </c>
      <c r="T3541" s="8" t="str">
        <f t="shared" si="498"/>
        <v>Aug</v>
      </c>
      <c r="U3541" s="8" t="str">
        <f t="shared" si="499"/>
        <v>2016</v>
      </c>
      <c r="V3541" s="8">
        <f t="shared" si="500"/>
        <v>42621.756041666667</v>
      </c>
      <c r="W3541" s="8" t="str">
        <f t="shared" si="501"/>
        <v>Sep</v>
      </c>
      <c r="X3541" s="8" t="str">
        <f t="shared" si="502"/>
        <v>2016</v>
      </c>
      <c r="Y3541" s="7">
        <f t="shared" si="503"/>
        <v>21</v>
      </c>
    </row>
    <row r="3542" spans="1:25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6">
        <f t="shared" si="495"/>
        <v>123</v>
      </c>
      <c r="P3542" s="10">
        <f t="shared" si="496"/>
        <v>46.125</v>
      </c>
      <c r="Q3542" t="s">
        <v>8318</v>
      </c>
      <c r="R3542" t="s">
        <v>8319</v>
      </c>
      <c r="S3542" s="8">
        <f t="shared" si="497"/>
        <v>42517.003368055557</v>
      </c>
      <c r="T3542" s="8" t="str">
        <f t="shared" si="498"/>
        <v>May</v>
      </c>
      <c r="U3542" s="8" t="str">
        <f t="shared" si="499"/>
        <v>2016</v>
      </c>
      <c r="V3542" s="8">
        <f t="shared" si="500"/>
        <v>42547.003368055557</v>
      </c>
      <c r="W3542" s="8" t="str">
        <f t="shared" si="501"/>
        <v>Jun</v>
      </c>
      <c r="X3542" s="8" t="str">
        <f t="shared" si="502"/>
        <v>2016</v>
      </c>
      <c r="Y3542" s="7">
        <f t="shared" si="503"/>
        <v>30</v>
      </c>
    </row>
    <row r="3543" spans="1:25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6">
        <f t="shared" si="495"/>
        <v>105</v>
      </c>
      <c r="P3543" s="10">
        <f t="shared" si="496"/>
        <v>39.375</v>
      </c>
      <c r="Q3543" t="s">
        <v>8318</v>
      </c>
      <c r="R3543" t="s">
        <v>8319</v>
      </c>
      <c r="S3543" s="8">
        <f t="shared" si="497"/>
        <v>42222.730034722219</v>
      </c>
      <c r="T3543" s="8" t="str">
        <f t="shared" si="498"/>
        <v>Aug</v>
      </c>
      <c r="U3543" s="8" t="str">
        <f t="shared" si="499"/>
        <v>2015</v>
      </c>
      <c r="V3543" s="8">
        <f t="shared" si="500"/>
        <v>42247.730034722219</v>
      </c>
      <c r="W3543" s="8" t="str">
        <f t="shared" si="501"/>
        <v>Aug</v>
      </c>
      <c r="X3543" s="8" t="str">
        <f t="shared" si="502"/>
        <v>2015</v>
      </c>
      <c r="Y3543" s="7">
        <f t="shared" si="503"/>
        <v>25</v>
      </c>
    </row>
    <row r="3544" spans="1:25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6">
        <f t="shared" si="495"/>
        <v>102.23636363636363</v>
      </c>
      <c r="P3544" s="10">
        <f t="shared" si="496"/>
        <v>66.152941176470591</v>
      </c>
      <c r="Q3544" t="s">
        <v>8318</v>
      </c>
      <c r="R3544" t="s">
        <v>8319</v>
      </c>
      <c r="S3544" s="8">
        <f t="shared" si="497"/>
        <v>41829.599791666667</v>
      </c>
      <c r="T3544" s="8" t="str">
        <f t="shared" si="498"/>
        <v>Jul</v>
      </c>
      <c r="U3544" s="8" t="str">
        <f t="shared" si="499"/>
        <v>2014</v>
      </c>
      <c r="V3544" s="8">
        <f t="shared" si="500"/>
        <v>41889.599791666667</v>
      </c>
      <c r="W3544" s="8" t="str">
        <f t="shared" si="501"/>
        <v>Sep</v>
      </c>
      <c r="X3544" s="8" t="str">
        <f t="shared" si="502"/>
        <v>2014</v>
      </c>
      <c r="Y3544" s="7">
        <f t="shared" si="503"/>
        <v>29</v>
      </c>
    </row>
    <row r="3545" spans="1:25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6">
        <f t="shared" si="495"/>
        <v>104.66666666666666</v>
      </c>
      <c r="P3545" s="10">
        <f t="shared" si="496"/>
        <v>54.137931034482762</v>
      </c>
      <c r="Q3545" t="s">
        <v>8318</v>
      </c>
      <c r="R3545" t="s">
        <v>8319</v>
      </c>
      <c r="S3545" s="8">
        <f t="shared" si="497"/>
        <v>42150.755312499998</v>
      </c>
      <c r="T3545" s="8" t="str">
        <f t="shared" si="498"/>
        <v>May</v>
      </c>
      <c r="U3545" s="8" t="str">
        <f t="shared" si="499"/>
        <v>2015</v>
      </c>
      <c r="V3545" s="8">
        <f t="shared" si="500"/>
        <v>42180.755312499998</v>
      </c>
      <c r="W3545" s="8" t="str">
        <f t="shared" si="501"/>
        <v>Jun</v>
      </c>
      <c r="X3545" s="8" t="str">
        <f t="shared" si="502"/>
        <v>2015</v>
      </c>
      <c r="Y3545" s="7">
        <f t="shared" si="503"/>
        <v>30</v>
      </c>
    </row>
    <row r="3546" spans="1:25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6">
        <f t="shared" si="495"/>
        <v>100</v>
      </c>
      <c r="P3546" s="10">
        <f t="shared" si="496"/>
        <v>104.16666666666667</v>
      </c>
      <c r="Q3546" t="s">
        <v>8318</v>
      </c>
      <c r="R3546" t="s">
        <v>8319</v>
      </c>
      <c r="S3546" s="8">
        <f t="shared" si="497"/>
        <v>42040.831678240742</v>
      </c>
      <c r="T3546" s="8" t="str">
        <f t="shared" si="498"/>
        <v>Feb</v>
      </c>
      <c r="U3546" s="8" t="str">
        <f t="shared" si="499"/>
        <v>2015</v>
      </c>
      <c r="V3546" s="8">
        <f t="shared" si="500"/>
        <v>42070.831678240742</v>
      </c>
      <c r="W3546" s="8" t="str">
        <f t="shared" si="501"/>
        <v>Mar</v>
      </c>
      <c r="X3546" s="8" t="str">
        <f t="shared" si="502"/>
        <v>2015</v>
      </c>
      <c r="Y3546" s="7">
        <f t="shared" si="503"/>
        <v>30</v>
      </c>
    </row>
    <row r="3547" spans="1:25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6">
        <f t="shared" si="495"/>
        <v>100.4</v>
      </c>
      <c r="P3547" s="10">
        <f t="shared" si="496"/>
        <v>31.375</v>
      </c>
      <c r="Q3547" t="s">
        <v>8318</v>
      </c>
      <c r="R3547" t="s">
        <v>8319</v>
      </c>
      <c r="S3547" s="8">
        <f t="shared" si="497"/>
        <v>42075.807395833333</v>
      </c>
      <c r="T3547" s="8" t="str">
        <f t="shared" si="498"/>
        <v>Mar</v>
      </c>
      <c r="U3547" s="8" t="str">
        <f t="shared" si="499"/>
        <v>2015</v>
      </c>
      <c r="V3547" s="8">
        <f t="shared" si="500"/>
        <v>42105.807395833333</v>
      </c>
      <c r="W3547" s="8" t="str">
        <f t="shared" si="501"/>
        <v>Apr</v>
      </c>
      <c r="X3547" s="8" t="str">
        <f t="shared" si="502"/>
        <v>2015</v>
      </c>
      <c r="Y3547" s="7">
        <f t="shared" si="503"/>
        <v>30</v>
      </c>
    </row>
    <row r="3548" spans="1:25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6">
        <f t="shared" si="495"/>
        <v>102.27272727272727</v>
      </c>
      <c r="P3548" s="10">
        <f t="shared" si="496"/>
        <v>59.210526315789473</v>
      </c>
      <c r="Q3548" t="s">
        <v>8318</v>
      </c>
      <c r="R3548" t="s">
        <v>8319</v>
      </c>
      <c r="S3548" s="8">
        <f t="shared" si="497"/>
        <v>42073.660694444443</v>
      </c>
      <c r="T3548" s="8" t="str">
        <f t="shared" si="498"/>
        <v>Mar</v>
      </c>
      <c r="U3548" s="8" t="str">
        <f t="shared" si="499"/>
        <v>2015</v>
      </c>
      <c r="V3548" s="8">
        <f t="shared" si="500"/>
        <v>42095.165972222225</v>
      </c>
      <c r="W3548" s="8" t="str">
        <f t="shared" si="501"/>
        <v>Apr</v>
      </c>
      <c r="X3548" s="8" t="str">
        <f t="shared" si="502"/>
        <v>2015</v>
      </c>
      <c r="Y3548" s="7">
        <f t="shared" si="503"/>
        <v>21</v>
      </c>
    </row>
    <row r="3549" spans="1:25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6">
        <f t="shared" si="495"/>
        <v>114.40928571428573</v>
      </c>
      <c r="P3549" s="10">
        <f t="shared" si="496"/>
        <v>119.17633928571429</v>
      </c>
      <c r="Q3549" t="s">
        <v>8318</v>
      </c>
      <c r="R3549" t="s">
        <v>8319</v>
      </c>
      <c r="S3549" s="8">
        <f t="shared" si="497"/>
        <v>42480.078715277778</v>
      </c>
      <c r="T3549" s="8" t="str">
        <f t="shared" si="498"/>
        <v>Apr</v>
      </c>
      <c r="U3549" s="8" t="str">
        <f t="shared" si="499"/>
        <v>2016</v>
      </c>
      <c r="V3549" s="8">
        <f t="shared" si="500"/>
        <v>42504.165972222225</v>
      </c>
      <c r="W3549" s="8" t="str">
        <f t="shared" si="501"/>
        <v>May</v>
      </c>
      <c r="X3549" s="8" t="str">
        <f t="shared" si="502"/>
        <v>2016</v>
      </c>
      <c r="Y3549" s="7">
        <f t="shared" si="503"/>
        <v>24</v>
      </c>
    </row>
    <row r="3550" spans="1:25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6">
        <f t="shared" si="495"/>
        <v>101.9047619047619</v>
      </c>
      <c r="P3550" s="10">
        <f t="shared" si="496"/>
        <v>164.61538461538461</v>
      </c>
      <c r="Q3550" t="s">
        <v>8318</v>
      </c>
      <c r="R3550" t="s">
        <v>8319</v>
      </c>
      <c r="S3550" s="8">
        <f t="shared" si="497"/>
        <v>42411.942291666666</v>
      </c>
      <c r="T3550" s="8" t="str">
        <f t="shared" si="498"/>
        <v>Feb</v>
      </c>
      <c r="U3550" s="8" t="str">
        <f t="shared" si="499"/>
        <v>2016</v>
      </c>
      <c r="V3550" s="8">
        <f t="shared" si="500"/>
        <v>42434.041666666672</v>
      </c>
      <c r="W3550" s="8" t="str">
        <f t="shared" si="501"/>
        <v>Mar</v>
      </c>
      <c r="X3550" s="8" t="str">
        <f t="shared" si="502"/>
        <v>2016</v>
      </c>
      <c r="Y3550" s="7">
        <f t="shared" si="503"/>
        <v>22</v>
      </c>
    </row>
    <row r="3551" spans="1:25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6">
        <f t="shared" si="495"/>
        <v>102</v>
      </c>
      <c r="P3551" s="10">
        <f t="shared" si="496"/>
        <v>24.285714285714285</v>
      </c>
      <c r="Q3551" t="s">
        <v>8318</v>
      </c>
      <c r="R3551" t="s">
        <v>8319</v>
      </c>
      <c r="S3551" s="8">
        <f t="shared" si="497"/>
        <v>42223.394363425927</v>
      </c>
      <c r="T3551" s="8" t="str">
        <f t="shared" si="498"/>
        <v>Aug</v>
      </c>
      <c r="U3551" s="8" t="str">
        <f t="shared" si="499"/>
        <v>2015</v>
      </c>
      <c r="V3551" s="8">
        <f t="shared" si="500"/>
        <v>42251.394363425927</v>
      </c>
      <c r="W3551" s="8" t="str">
        <f t="shared" si="501"/>
        <v>Sep</v>
      </c>
      <c r="X3551" s="8" t="str">
        <f t="shared" si="502"/>
        <v>2015</v>
      </c>
      <c r="Y3551" s="7">
        <f t="shared" si="503"/>
        <v>28</v>
      </c>
    </row>
    <row r="3552" spans="1:25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6">
        <f t="shared" si="495"/>
        <v>104.80000000000001</v>
      </c>
      <c r="P3552" s="10">
        <f t="shared" si="496"/>
        <v>40.9375</v>
      </c>
      <c r="Q3552" t="s">
        <v>8318</v>
      </c>
      <c r="R3552" t="s">
        <v>8319</v>
      </c>
      <c r="S3552" s="8">
        <f t="shared" si="497"/>
        <v>42462.893495370372</v>
      </c>
      <c r="T3552" s="8" t="str">
        <f t="shared" si="498"/>
        <v>Apr</v>
      </c>
      <c r="U3552" s="8" t="str">
        <f t="shared" si="499"/>
        <v>2016</v>
      </c>
      <c r="V3552" s="8">
        <f t="shared" si="500"/>
        <v>42492.893495370372</v>
      </c>
      <c r="W3552" s="8" t="str">
        <f t="shared" si="501"/>
        <v>May</v>
      </c>
      <c r="X3552" s="8" t="str">
        <f t="shared" si="502"/>
        <v>2016</v>
      </c>
      <c r="Y3552" s="7">
        <f t="shared" si="503"/>
        <v>30</v>
      </c>
    </row>
    <row r="3553" spans="1:25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6">
        <f t="shared" si="495"/>
        <v>101.83333333333333</v>
      </c>
      <c r="P3553" s="10">
        <f t="shared" si="496"/>
        <v>61.1</v>
      </c>
      <c r="Q3553" t="s">
        <v>8318</v>
      </c>
      <c r="R3553" t="s">
        <v>8319</v>
      </c>
      <c r="S3553" s="8">
        <f t="shared" si="497"/>
        <v>41753.515856481477</v>
      </c>
      <c r="T3553" s="8" t="str">
        <f t="shared" si="498"/>
        <v>Apr</v>
      </c>
      <c r="U3553" s="8" t="str">
        <f t="shared" si="499"/>
        <v>2014</v>
      </c>
      <c r="V3553" s="8">
        <f t="shared" si="500"/>
        <v>41781.921527777777</v>
      </c>
      <c r="W3553" s="8" t="str">
        <f t="shared" si="501"/>
        <v>May</v>
      </c>
      <c r="X3553" s="8" t="str">
        <f t="shared" si="502"/>
        <v>2014</v>
      </c>
      <c r="Y3553" s="7">
        <f t="shared" si="503"/>
        <v>28</v>
      </c>
    </row>
    <row r="3554" spans="1:25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6">
        <f t="shared" si="495"/>
        <v>100</v>
      </c>
      <c r="P3554" s="10">
        <f t="shared" si="496"/>
        <v>38.65</v>
      </c>
      <c r="Q3554" t="s">
        <v>8318</v>
      </c>
      <c r="R3554" t="s">
        <v>8319</v>
      </c>
      <c r="S3554" s="8">
        <f t="shared" si="497"/>
        <v>41788.587083333332</v>
      </c>
      <c r="T3554" s="8" t="str">
        <f t="shared" si="498"/>
        <v>May</v>
      </c>
      <c r="U3554" s="8" t="str">
        <f t="shared" si="499"/>
        <v>2014</v>
      </c>
      <c r="V3554" s="8">
        <f t="shared" si="500"/>
        <v>41818.587083333332</v>
      </c>
      <c r="W3554" s="8" t="str">
        <f t="shared" si="501"/>
        <v>Jun</v>
      </c>
      <c r="X3554" s="8" t="str">
        <f t="shared" si="502"/>
        <v>2014</v>
      </c>
      <c r="Y3554" s="7">
        <f t="shared" si="503"/>
        <v>30</v>
      </c>
    </row>
    <row r="3555" spans="1:25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6">
        <f t="shared" si="495"/>
        <v>106.27272727272728</v>
      </c>
      <c r="P3555" s="10">
        <f t="shared" si="496"/>
        <v>56.20192307692308</v>
      </c>
      <c r="Q3555" t="s">
        <v>8318</v>
      </c>
      <c r="R3555" t="s">
        <v>8319</v>
      </c>
      <c r="S3555" s="8">
        <f t="shared" si="497"/>
        <v>42196.028703703705</v>
      </c>
      <c r="T3555" s="8" t="str">
        <f t="shared" si="498"/>
        <v>Jul</v>
      </c>
      <c r="U3555" s="8" t="str">
        <f t="shared" si="499"/>
        <v>2015</v>
      </c>
      <c r="V3555" s="8">
        <f t="shared" si="500"/>
        <v>42228</v>
      </c>
      <c r="W3555" s="8" t="str">
        <f t="shared" si="501"/>
        <v>Aug</v>
      </c>
      <c r="X3555" s="8" t="str">
        <f t="shared" si="502"/>
        <v>2015</v>
      </c>
      <c r="Y3555" s="7">
        <f t="shared" si="503"/>
        <v>31</v>
      </c>
    </row>
    <row r="3556" spans="1:25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6">
        <f t="shared" si="495"/>
        <v>113.42219999999999</v>
      </c>
      <c r="P3556" s="10">
        <f t="shared" si="496"/>
        <v>107.00207547169811</v>
      </c>
      <c r="Q3556" t="s">
        <v>8318</v>
      </c>
      <c r="R3556" t="s">
        <v>8319</v>
      </c>
      <c r="S3556" s="8">
        <f t="shared" si="497"/>
        <v>42016.050451388888</v>
      </c>
      <c r="T3556" s="8" t="str">
        <f t="shared" si="498"/>
        <v>Jan</v>
      </c>
      <c r="U3556" s="8" t="str">
        <f t="shared" si="499"/>
        <v>2015</v>
      </c>
      <c r="V3556" s="8">
        <f t="shared" si="500"/>
        <v>42046.708333333328</v>
      </c>
      <c r="W3556" s="8" t="str">
        <f t="shared" si="501"/>
        <v>Feb</v>
      </c>
      <c r="X3556" s="8" t="str">
        <f t="shared" si="502"/>
        <v>2015</v>
      </c>
      <c r="Y3556" s="7">
        <f t="shared" si="503"/>
        <v>30</v>
      </c>
    </row>
    <row r="3557" spans="1:25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6">
        <f t="shared" si="495"/>
        <v>100</v>
      </c>
      <c r="P3557" s="10">
        <f t="shared" si="496"/>
        <v>171.42857142857142</v>
      </c>
      <c r="Q3557" t="s">
        <v>8318</v>
      </c>
      <c r="R3557" t="s">
        <v>8319</v>
      </c>
      <c r="S3557" s="8">
        <f t="shared" si="497"/>
        <v>42661.442060185189</v>
      </c>
      <c r="T3557" s="8" t="str">
        <f t="shared" si="498"/>
        <v>Oct</v>
      </c>
      <c r="U3557" s="8" t="str">
        <f t="shared" si="499"/>
        <v>2016</v>
      </c>
      <c r="V3557" s="8">
        <f t="shared" si="500"/>
        <v>42691.483726851846</v>
      </c>
      <c r="W3557" s="8" t="str">
        <f t="shared" si="501"/>
        <v>Nov</v>
      </c>
      <c r="X3557" s="8" t="str">
        <f t="shared" si="502"/>
        <v>2016</v>
      </c>
      <c r="Y3557" s="7">
        <f t="shared" si="503"/>
        <v>30</v>
      </c>
    </row>
    <row r="3558" spans="1:25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6">
        <f t="shared" si="495"/>
        <v>100.45454545454547</v>
      </c>
      <c r="P3558" s="10">
        <f t="shared" si="496"/>
        <v>110.5</v>
      </c>
      <c r="Q3558" t="s">
        <v>8318</v>
      </c>
      <c r="R3558" t="s">
        <v>8319</v>
      </c>
      <c r="S3558" s="8">
        <f t="shared" si="497"/>
        <v>41808.649583333332</v>
      </c>
      <c r="T3558" s="8" t="str">
        <f t="shared" si="498"/>
        <v>Jun</v>
      </c>
      <c r="U3558" s="8" t="str">
        <f t="shared" si="499"/>
        <v>2014</v>
      </c>
      <c r="V3558" s="8">
        <f t="shared" si="500"/>
        <v>41868.649583333332</v>
      </c>
      <c r="W3558" s="8" t="str">
        <f t="shared" si="501"/>
        <v>Aug</v>
      </c>
      <c r="X3558" s="8" t="str">
        <f t="shared" si="502"/>
        <v>2014</v>
      </c>
      <c r="Y3558" s="7">
        <f t="shared" si="503"/>
        <v>29</v>
      </c>
    </row>
    <row r="3559" spans="1:25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6">
        <f t="shared" si="495"/>
        <v>100.03599999999999</v>
      </c>
      <c r="P3559" s="10">
        <f t="shared" si="496"/>
        <v>179.27598566308242</v>
      </c>
      <c r="Q3559" t="s">
        <v>8318</v>
      </c>
      <c r="R3559" t="s">
        <v>8319</v>
      </c>
      <c r="S3559" s="8">
        <f t="shared" si="497"/>
        <v>41730.276747685188</v>
      </c>
      <c r="T3559" s="8" t="str">
        <f t="shared" si="498"/>
        <v>Apr</v>
      </c>
      <c r="U3559" s="8" t="str">
        <f t="shared" si="499"/>
        <v>2014</v>
      </c>
      <c r="V3559" s="8">
        <f t="shared" si="500"/>
        <v>41764.276747685188</v>
      </c>
      <c r="W3559" s="8" t="str">
        <f t="shared" si="501"/>
        <v>May</v>
      </c>
      <c r="X3559" s="8" t="str">
        <f t="shared" si="502"/>
        <v>2014</v>
      </c>
      <c r="Y3559" s="7">
        <f t="shared" si="503"/>
        <v>3</v>
      </c>
    </row>
    <row r="3560" spans="1:25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6">
        <f t="shared" si="495"/>
        <v>144</v>
      </c>
      <c r="P3560" s="10">
        <f t="shared" si="496"/>
        <v>22.90909090909091</v>
      </c>
      <c r="Q3560" t="s">
        <v>8318</v>
      </c>
      <c r="R3560" t="s">
        <v>8319</v>
      </c>
      <c r="S3560" s="8">
        <f t="shared" si="497"/>
        <v>42139.816840277781</v>
      </c>
      <c r="T3560" s="8" t="str">
        <f t="shared" si="498"/>
        <v>May</v>
      </c>
      <c r="U3560" s="8" t="str">
        <f t="shared" si="499"/>
        <v>2015</v>
      </c>
      <c r="V3560" s="8">
        <f t="shared" si="500"/>
        <v>42181.875</v>
      </c>
      <c r="W3560" s="8" t="str">
        <f t="shared" si="501"/>
        <v>Jun</v>
      </c>
      <c r="X3560" s="8" t="str">
        <f t="shared" si="502"/>
        <v>2015</v>
      </c>
      <c r="Y3560" s="7">
        <f t="shared" si="503"/>
        <v>11</v>
      </c>
    </row>
    <row r="3561" spans="1:25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6">
        <f t="shared" si="495"/>
        <v>103.49999999999999</v>
      </c>
      <c r="P3561" s="10">
        <f t="shared" si="496"/>
        <v>43.125</v>
      </c>
      <c r="Q3561" t="s">
        <v>8318</v>
      </c>
      <c r="R3561" t="s">
        <v>8319</v>
      </c>
      <c r="S3561" s="8">
        <f t="shared" si="497"/>
        <v>42194.096157407403</v>
      </c>
      <c r="T3561" s="8" t="str">
        <f t="shared" si="498"/>
        <v>Jul</v>
      </c>
      <c r="U3561" s="8" t="str">
        <f t="shared" si="499"/>
        <v>2015</v>
      </c>
      <c r="V3561" s="8">
        <f t="shared" si="500"/>
        <v>42216.373611111107</v>
      </c>
      <c r="W3561" s="8" t="str">
        <f t="shared" si="501"/>
        <v>Jul</v>
      </c>
      <c r="X3561" s="8" t="str">
        <f t="shared" si="502"/>
        <v>2015</v>
      </c>
      <c r="Y3561" s="7">
        <f t="shared" si="503"/>
        <v>22</v>
      </c>
    </row>
    <row r="3562" spans="1:25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6">
        <f t="shared" si="495"/>
        <v>108.43750000000001</v>
      </c>
      <c r="P3562" s="10">
        <f t="shared" si="496"/>
        <v>46.891891891891895</v>
      </c>
      <c r="Q3562" t="s">
        <v>8318</v>
      </c>
      <c r="R3562" t="s">
        <v>8319</v>
      </c>
      <c r="S3562" s="8">
        <f t="shared" si="497"/>
        <v>42115.889652777783</v>
      </c>
      <c r="T3562" s="8" t="str">
        <f t="shared" si="498"/>
        <v>Apr</v>
      </c>
      <c r="U3562" s="8" t="str">
        <f t="shared" si="499"/>
        <v>2015</v>
      </c>
      <c r="V3562" s="8">
        <f t="shared" si="500"/>
        <v>42151.114583333328</v>
      </c>
      <c r="W3562" s="8" t="str">
        <f t="shared" si="501"/>
        <v>May</v>
      </c>
      <c r="X3562" s="8" t="str">
        <f t="shared" si="502"/>
        <v>2015</v>
      </c>
      <c r="Y3562" s="7">
        <f t="shared" si="503"/>
        <v>4</v>
      </c>
    </row>
    <row r="3563" spans="1:25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6">
        <f t="shared" si="495"/>
        <v>102.4</v>
      </c>
      <c r="P3563" s="10">
        <f t="shared" si="496"/>
        <v>47.407407407407405</v>
      </c>
      <c r="Q3563" t="s">
        <v>8318</v>
      </c>
      <c r="R3563" t="s">
        <v>8319</v>
      </c>
      <c r="S3563" s="8">
        <f t="shared" si="497"/>
        <v>42203.680300925931</v>
      </c>
      <c r="T3563" s="8" t="str">
        <f t="shared" si="498"/>
        <v>Jul</v>
      </c>
      <c r="U3563" s="8" t="str">
        <f t="shared" si="499"/>
        <v>2015</v>
      </c>
      <c r="V3563" s="8">
        <f t="shared" si="500"/>
        <v>42221.774999999994</v>
      </c>
      <c r="W3563" s="8" t="str">
        <f t="shared" si="501"/>
        <v>Aug</v>
      </c>
      <c r="X3563" s="8" t="str">
        <f t="shared" si="502"/>
        <v>2015</v>
      </c>
      <c r="Y3563" s="7">
        <f t="shared" si="503"/>
        <v>18</v>
      </c>
    </row>
    <row r="3564" spans="1:25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6">
        <f t="shared" si="495"/>
        <v>148.88888888888889</v>
      </c>
      <c r="P3564" s="10">
        <f t="shared" si="496"/>
        <v>15.129032258064516</v>
      </c>
      <c r="Q3564" t="s">
        <v>8318</v>
      </c>
      <c r="R3564" t="s">
        <v>8319</v>
      </c>
      <c r="S3564" s="8">
        <f t="shared" si="497"/>
        <v>42433.761886574073</v>
      </c>
      <c r="T3564" s="8" t="str">
        <f t="shared" si="498"/>
        <v>Mar</v>
      </c>
      <c r="U3564" s="8" t="str">
        <f t="shared" si="499"/>
        <v>2016</v>
      </c>
      <c r="V3564" s="8">
        <f t="shared" si="500"/>
        <v>42442.916666666672</v>
      </c>
      <c r="W3564" s="8" t="str">
        <f t="shared" si="501"/>
        <v>Mar</v>
      </c>
      <c r="X3564" s="8" t="str">
        <f t="shared" si="502"/>
        <v>2016</v>
      </c>
      <c r="Y3564" s="7">
        <f t="shared" si="503"/>
        <v>9</v>
      </c>
    </row>
    <row r="3565" spans="1:25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6">
        <f t="shared" si="495"/>
        <v>105.49000000000002</v>
      </c>
      <c r="P3565" s="10">
        <f t="shared" si="496"/>
        <v>21.098000000000003</v>
      </c>
      <c r="Q3565" t="s">
        <v>8318</v>
      </c>
      <c r="R3565" t="s">
        <v>8319</v>
      </c>
      <c r="S3565" s="8">
        <f t="shared" si="497"/>
        <v>42555.671944444446</v>
      </c>
      <c r="T3565" s="8" t="str">
        <f t="shared" si="498"/>
        <v>Jul</v>
      </c>
      <c r="U3565" s="8" t="str">
        <f t="shared" si="499"/>
        <v>2016</v>
      </c>
      <c r="V3565" s="8">
        <f t="shared" si="500"/>
        <v>42583.791666666672</v>
      </c>
      <c r="W3565" s="8" t="str">
        <f t="shared" si="501"/>
        <v>Aug</v>
      </c>
      <c r="X3565" s="8" t="str">
        <f t="shared" si="502"/>
        <v>2016</v>
      </c>
      <c r="Y3565" s="7">
        <f t="shared" si="503"/>
        <v>28</v>
      </c>
    </row>
    <row r="3566" spans="1:25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6">
        <f t="shared" si="495"/>
        <v>100.49999999999999</v>
      </c>
      <c r="P3566" s="10">
        <f t="shared" si="496"/>
        <v>59.117647058823529</v>
      </c>
      <c r="Q3566" t="s">
        <v>8318</v>
      </c>
      <c r="R3566" t="s">
        <v>8319</v>
      </c>
      <c r="S3566" s="8">
        <f t="shared" si="497"/>
        <v>42236.623252314821</v>
      </c>
      <c r="T3566" s="8" t="str">
        <f t="shared" si="498"/>
        <v>Aug</v>
      </c>
      <c r="U3566" s="8" t="str">
        <f t="shared" si="499"/>
        <v>2015</v>
      </c>
      <c r="V3566" s="8">
        <f t="shared" si="500"/>
        <v>42282.666666666672</v>
      </c>
      <c r="W3566" s="8" t="str">
        <f t="shared" si="501"/>
        <v>Oct</v>
      </c>
      <c r="X3566" s="8" t="str">
        <f t="shared" si="502"/>
        <v>2015</v>
      </c>
      <c r="Y3566" s="7">
        <f t="shared" si="503"/>
        <v>15</v>
      </c>
    </row>
    <row r="3567" spans="1:25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6">
        <f t="shared" si="495"/>
        <v>130.55555555555557</v>
      </c>
      <c r="P3567" s="10">
        <f t="shared" si="496"/>
        <v>97.916666666666671</v>
      </c>
      <c r="Q3567" t="s">
        <v>8318</v>
      </c>
      <c r="R3567" t="s">
        <v>8319</v>
      </c>
      <c r="S3567" s="8">
        <f t="shared" si="497"/>
        <v>41974.743148148147</v>
      </c>
      <c r="T3567" s="8" t="str">
        <f t="shared" si="498"/>
        <v>Dec</v>
      </c>
      <c r="U3567" s="8" t="str">
        <f t="shared" si="499"/>
        <v>2014</v>
      </c>
      <c r="V3567" s="8">
        <f t="shared" si="500"/>
        <v>42004.743148148147</v>
      </c>
      <c r="W3567" s="8" t="str">
        <f t="shared" si="501"/>
        <v>Dec</v>
      </c>
      <c r="X3567" s="8" t="str">
        <f t="shared" si="502"/>
        <v>2014</v>
      </c>
      <c r="Y3567" s="7">
        <f t="shared" si="503"/>
        <v>30</v>
      </c>
    </row>
    <row r="3568" spans="1:25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6">
        <f t="shared" si="495"/>
        <v>104.75000000000001</v>
      </c>
      <c r="P3568" s="10">
        <f t="shared" si="496"/>
        <v>55.131578947368418</v>
      </c>
      <c r="Q3568" t="s">
        <v>8318</v>
      </c>
      <c r="R3568" t="s">
        <v>8319</v>
      </c>
      <c r="S3568" s="8">
        <f t="shared" si="497"/>
        <v>41997.507905092592</v>
      </c>
      <c r="T3568" s="8" t="str">
        <f t="shared" si="498"/>
        <v>Dec</v>
      </c>
      <c r="U3568" s="8" t="str">
        <f t="shared" si="499"/>
        <v>2014</v>
      </c>
      <c r="V3568" s="8">
        <f t="shared" si="500"/>
        <v>42027.507905092592</v>
      </c>
      <c r="W3568" s="8" t="str">
        <f t="shared" si="501"/>
        <v>Jan</v>
      </c>
      <c r="X3568" s="8" t="str">
        <f t="shared" si="502"/>
        <v>2015</v>
      </c>
      <c r="Y3568" s="7">
        <f t="shared" si="503"/>
        <v>30</v>
      </c>
    </row>
    <row r="3569" spans="1:25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6">
        <f t="shared" si="495"/>
        <v>108.80000000000001</v>
      </c>
      <c r="P3569" s="10">
        <f t="shared" si="496"/>
        <v>26.536585365853657</v>
      </c>
      <c r="Q3569" t="s">
        <v>8318</v>
      </c>
      <c r="R3569" t="s">
        <v>8319</v>
      </c>
      <c r="S3569" s="8">
        <f t="shared" si="497"/>
        <v>42135.810694444444</v>
      </c>
      <c r="T3569" s="8" t="str">
        <f t="shared" si="498"/>
        <v>May</v>
      </c>
      <c r="U3569" s="8" t="str">
        <f t="shared" si="499"/>
        <v>2015</v>
      </c>
      <c r="V3569" s="8">
        <f t="shared" si="500"/>
        <v>42165.810694444444</v>
      </c>
      <c r="W3569" s="8" t="str">
        <f t="shared" si="501"/>
        <v>Jun</v>
      </c>
      <c r="X3569" s="8" t="str">
        <f t="shared" si="502"/>
        <v>2015</v>
      </c>
      <c r="Y3569" s="7">
        <f t="shared" si="503"/>
        <v>30</v>
      </c>
    </row>
    <row r="3570" spans="1:25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6">
        <f t="shared" si="495"/>
        <v>111.00000000000001</v>
      </c>
      <c r="P3570" s="10">
        <f t="shared" si="496"/>
        <v>58.421052631578945</v>
      </c>
      <c r="Q3570" t="s">
        <v>8318</v>
      </c>
      <c r="R3570" t="s">
        <v>8319</v>
      </c>
      <c r="S3570" s="8">
        <f t="shared" si="497"/>
        <v>41869.740671296298</v>
      </c>
      <c r="T3570" s="8" t="str">
        <f t="shared" si="498"/>
        <v>Aug</v>
      </c>
      <c r="U3570" s="8" t="str">
        <f t="shared" si="499"/>
        <v>2014</v>
      </c>
      <c r="V3570" s="8">
        <f t="shared" si="500"/>
        <v>41899.740671296298</v>
      </c>
      <c r="W3570" s="8" t="str">
        <f t="shared" si="501"/>
        <v>Sep</v>
      </c>
      <c r="X3570" s="8" t="str">
        <f t="shared" si="502"/>
        <v>2014</v>
      </c>
      <c r="Y3570" s="7">
        <f t="shared" si="503"/>
        <v>30</v>
      </c>
    </row>
    <row r="3571" spans="1:25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6">
        <f t="shared" si="495"/>
        <v>100.47999999999999</v>
      </c>
      <c r="P3571" s="10">
        <f t="shared" si="496"/>
        <v>122.53658536585365</v>
      </c>
      <c r="Q3571" t="s">
        <v>8318</v>
      </c>
      <c r="R3571" t="s">
        <v>8319</v>
      </c>
      <c r="S3571" s="8">
        <f t="shared" si="497"/>
        <v>41982.688611111109</v>
      </c>
      <c r="T3571" s="8" t="str">
        <f t="shared" si="498"/>
        <v>Dec</v>
      </c>
      <c r="U3571" s="8" t="str">
        <f t="shared" si="499"/>
        <v>2014</v>
      </c>
      <c r="V3571" s="8">
        <f t="shared" si="500"/>
        <v>42012.688611111109</v>
      </c>
      <c r="W3571" s="8" t="str">
        <f t="shared" si="501"/>
        <v>Jan</v>
      </c>
      <c r="X3571" s="8" t="str">
        <f t="shared" si="502"/>
        <v>2015</v>
      </c>
      <c r="Y3571" s="7">
        <f t="shared" si="503"/>
        <v>30</v>
      </c>
    </row>
    <row r="3572" spans="1:25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6">
        <f t="shared" si="495"/>
        <v>114.35</v>
      </c>
      <c r="P3572" s="10">
        <f t="shared" si="496"/>
        <v>87.961538461538467</v>
      </c>
      <c r="Q3572" t="s">
        <v>8318</v>
      </c>
      <c r="R3572" t="s">
        <v>8319</v>
      </c>
      <c r="S3572" s="8">
        <f t="shared" si="497"/>
        <v>41976.331979166673</v>
      </c>
      <c r="T3572" s="8" t="str">
        <f t="shared" si="498"/>
        <v>Dec</v>
      </c>
      <c r="U3572" s="8" t="str">
        <f t="shared" si="499"/>
        <v>2014</v>
      </c>
      <c r="V3572" s="8">
        <f t="shared" si="500"/>
        <v>42004.291666666672</v>
      </c>
      <c r="W3572" s="8" t="str">
        <f t="shared" si="501"/>
        <v>Dec</v>
      </c>
      <c r="X3572" s="8" t="str">
        <f t="shared" si="502"/>
        <v>2014</v>
      </c>
      <c r="Y3572" s="7">
        <f t="shared" si="503"/>
        <v>27</v>
      </c>
    </row>
    <row r="3573" spans="1:25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6">
        <f t="shared" si="495"/>
        <v>122.06666666666666</v>
      </c>
      <c r="P3573" s="10">
        <f t="shared" si="496"/>
        <v>73.239999999999995</v>
      </c>
      <c r="Q3573" t="s">
        <v>8318</v>
      </c>
      <c r="R3573" t="s">
        <v>8319</v>
      </c>
      <c r="S3573" s="8">
        <f t="shared" si="497"/>
        <v>41912.858946759261</v>
      </c>
      <c r="T3573" s="8" t="str">
        <f t="shared" si="498"/>
        <v>Sep</v>
      </c>
      <c r="U3573" s="8" t="str">
        <f t="shared" si="499"/>
        <v>2014</v>
      </c>
      <c r="V3573" s="8">
        <f t="shared" si="500"/>
        <v>41942.858946759261</v>
      </c>
      <c r="W3573" s="8" t="str">
        <f t="shared" si="501"/>
        <v>Oct</v>
      </c>
      <c r="X3573" s="8" t="str">
        <f t="shared" si="502"/>
        <v>2014</v>
      </c>
      <c r="Y3573" s="7">
        <f t="shared" si="503"/>
        <v>30</v>
      </c>
    </row>
    <row r="3574" spans="1:25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6">
        <f t="shared" si="495"/>
        <v>100</v>
      </c>
      <c r="P3574" s="10">
        <f t="shared" si="496"/>
        <v>55.555555555555557</v>
      </c>
      <c r="Q3574" t="s">
        <v>8318</v>
      </c>
      <c r="R3574" t="s">
        <v>8319</v>
      </c>
      <c r="S3574" s="8">
        <f t="shared" si="497"/>
        <v>42146.570393518516</v>
      </c>
      <c r="T3574" s="8" t="str">
        <f t="shared" si="498"/>
        <v>May</v>
      </c>
      <c r="U3574" s="8" t="str">
        <f t="shared" si="499"/>
        <v>2015</v>
      </c>
      <c r="V3574" s="8">
        <f t="shared" si="500"/>
        <v>42176.570393518516</v>
      </c>
      <c r="W3574" s="8" t="str">
        <f t="shared" si="501"/>
        <v>Jun</v>
      </c>
      <c r="X3574" s="8" t="str">
        <f t="shared" si="502"/>
        <v>2015</v>
      </c>
      <c r="Y3574" s="7">
        <f t="shared" si="503"/>
        <v>30</v>
      </c>
    </row>
    <row r="3575" spans="1:25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6">
        <f t="shared" si="495"/>
        <v>102.8</v>
      </c>
      <c r="P3575" s="10">
        <f t="shared" si="496"/>
        <v>39.53846153846154</v>
      </c>
      <c r="Q3575" t="s">
        <v>8318</v>
      </c>
      <c r="R3575" t="s">
        <v>8319</v>
      </c>
      <c r="S3575" s="8">
        <f t="shared" si="497"/>
        <v>41921.375532407408</v>
      </c>
      <c r="T3575" s="8" t="str">
        <f t="shared" si="498"/>
        <v>Oct</v>
      </c>
      <c r="U3575" s="8" t="str">
        <f t="shared" si="499"/>
        <v>2014</v>
      </c>
      <c r="V3575" s="8">
        <f t="shared" si="500"/>
        <v>41951.417199074072</v>
      </c>
      <c r="W3575" s="8" t="str">
        <f t="shared" si="501"/>
        <v>Nov</v>
      </c>
      <c r="X3575" s="8" t="str">
        <f t="shared" si="502"/>
        <v>2014</v>
      </c>
      <c r="Y3575" s="7">
        <f t="shared" si="503"/>
        <v>30</v>
      </c>
    </row>
    <row r="3576" spans="1:25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6">
        <f t="shared" si="495"/>
        <v>106.12068965517241</v>
      </c>
      <c r="P3576" s="10">
        <f t="shared" si="496"/>
        <v>136.77777777777777</v>
      </c>
      <c r="Q3576" t="s">
        <v>8318</v>
      </c>
      <c r="R3576" t="s">
        <v>8319</v>
      </c>
      <c r="S3576" s="8">
        <f t="shared" si="497"/>
        <v>41926.942685185182</v>
      </c>
      <c r="T3576" s="8" t="str">
        <f t="shared" si="498"/>
        <v>Oct</v>
      </c>
      <c r="U3576" s="8" t="str">
        <f t="shared" si="499"/>
        <v>2014</v>
      </c>
      <c r="V3576" s="8">
        <f t="shared" si="500"/>
        <v>41956.984351851846</v>
      </c>
      <c r="W3576" s="8" t="str">
        <f t="shared" si="501"/>
        <v>Nov</v>
      </c>
      <c r="X3576" s="8" t="str">
        <f t="shared" si="502"/>
        <v>2014</v>
      </c>
      <c r="Y3576" s="7">
        <f t="shared" si="503"/>
        <v>30</v>
      </c>
    </row>
    <row r="3577" spans="1:25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6">
        <f t="shared" si="495"/>
        <v>101.33000000000001</v>
      </c>
      <c r="P3577" s="10">
        <f t="shared" si="496"/>
        <v>99.343137254901961</v>
      </c>
      <c r="Q3577" t="s">
        <v>8318</v>
      </c>
      <c r="R3577" t="s">
        <v>8319</v>
      </c>
      <c r="S3577" s="8">
        <f t="shared" si="497"/>
        <v>42561.783877314811</v>
      </c>
      <c r="T3577" s="8" t="str">
        <f t="shared" si="498"/>
        <v>Jul</v>
      </c>
      <c r="U3577" s="8" t="str">
        <f t="shared" si="499"/>
        <v>2016</v>
      </c>
      <c r="V3577" s="8">
        <f t="shared" si="500"/>
        <v>42593.165972222225</v>
      </c>
      <c r="W3577" s="8" t="str">
        <f t="shared" si="501"/>
        <v>Aug</v>
      </c>
      <c r="X3577" s="8" t="str">
        <f t="shared" si="502"/>
        <v>2016</v>
      </c>
      <c r="Y3577" s="7">
        <f t="shared" si="503"/>
        <v>31</v>
      </c>
    </row>
    <row r="3578" spans="1:25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6">
        <f t="shared" si="495"/>
        <v>100</v>
      </c>
      <c r="P3578" s="10">
        <f t="shared" si="496"/>
        <v>20</v>
      </c>
      <c r="Q3578" t="s">
        <v>8318</v>
      </c>
      <c r="R3578" t="s">
        <v>8319</v>
      </c>
      <c r="S3578" s="8">
        <f t="shared" si="497"/>
        <v>42649.54923611111</v>
      </c>
      <c r="T3578" s="8" t="str">
        <f t="shared" si="498"/>
        <v>Oct</v>
      </c>
      <c r="U3578" s="8" t="str">
        <f t="shared" si="499"/>
        <v>2016</v>
      </c>
      <c r="V3578" s="8">
        <f t="shared" si="500"/>
        <v>42709.590902777782</v>
      </c>
      <c r="W3578" s="8" t="str">
        <f t="shared" si="501"/>
        <v>Dec</v>
      </c>
      <c r="X3578" s="8" t="str">
        <f t="shared" si="502"/>
        <v>2016</v>
      </c>
      <c r="Y3578" s="7">
        <f t="shared" si="503"/>
        <v>29</v>
      </c>
    </row>
    <row r="3579" spans="1:25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6">
        <f t="shared" si="495"/>
        <v>130</v>
      </c>
      <c r="P3579" s="10">
        <f t="shared" si="496"/>
        <v>28.888888888888889</v>
      </c>
      <c r="Q3579" t="s">
        <v>8318</v>
      </c>
      <c r="R3579" t="s">
        <v>8319</v>
      </c>
      <c r="S3579" s="8">
        <f t="shared" si="497"/>
        <v>42093.786840277782</v>
      </c>
      <c r="T3579" s="8" t="str">
        <f t="shared" si="498"/>
        <v>Mar</v>
      </c>
      <c r="U3579" s="8" t="str">
        <f t="shared" si="499"/>
        <v>2015</v>
      </c>
      <c r="V3579" s="8">
        <f t="shared" si="500"/>
        <v>42120.26944444445</v>
      </c>
      <c r="W3579" s="8" t="str">
        <f t="shared" si="501"/>
        <v>Apr</v>
      </c>
      <c r="X3579" s="8" t="str">
        <f t="shared" si="502"/>
        <v>2015</v>
      </c>
      <c r="Y3579" s="7">
        <f t="shared" si="503"/>
        <v>26</v>
      </c>
    </row>
    <row r="3580" spans="1:25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6">
        <f t="shared" si="495"/>
        <v>100.01333333333334</v>
      </c>
      <c r="P3580" s="10">
        <f t="shared" si="496"/>
        <v>40.545945945945945</v>
      </c>
      <c r="Q3580" t="s">
        <v>8318</v>
      </c>
      <c r="R3580" t="s">
        <v>8319</v>
      </c>
      <c r="S3580" s="8">
        <f t="shared" si="497"/>
        <v>42460.733530092592</v>
      </c>
      <c r="T3580" s="8" t="str">
        <f t="shared" si="498"/>
        <v>Mar</v>
      </c>
      <c r="U3580" s="8" t="str">
        <f t="shared" si="499"/>
        <v>2016</v>
      </c>
      <c r="V3580" s="8">
        <f t="shared" si="500"/>
        <v>42490.733530092592</v>
      </c>
      <c r="W3580" s="8" t="str">
        <f t="shared" si="501"/>
        <v>Apr</v>
      </c>
      <c r="X3580" s="8" t="str">
        <f t="shared" si="502"/>
        <v>2016</v>
      </c>
      <c r="Y3580" s="7">
        <f t="shared" si="503"/>
        <v>30</v>
      </c>
    </row>
    <row r="3581" spans="1:25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6">
        <f t="shared" si="495"/>
        <v>100</v>
      </c>
      <c r="P3581" s="10">
        <f t="shared" si="496"/>
        <v>35.714285714285715</v>
      </c>
      <c r="Q3581" t="s">
        <v>8318</v>
      </c>
      <c r="R3581" t="s">
        <v>8319</v>
      </c>
      <c r="S3581" s="8">
        <f t="shared" si="497"/>
        <v>42430.762222222227</v>
      </c>
      <c r="T3581" s="8" t="str">
        <f t="shared" si="498"/>
        <v>Mar</v>
      </c>
      <c r="U3581" s="8" t="str">
        <f t="shared" si="499"/>
        <v>2016</v>
      </c>
      <c r="V3581" s="8">
        <f t="shared" si="500"/>
        <v>42460.720555555556</v>
      </c>
      <c r="W3581" s="8" t="str">
        <f t="shared" si="501"/>
        <v>Mar</v>
      </c>
      <c r="X3581" s="8" t="str">
        <f t="shared" si="502"/>
        <v>2016</v>
      </c>
      <c r="Y3581" s="7">
        <f t="shared" si="503"/>
        <v>29</v>
      </c>
    </row>
    <row r="3582" spans="1:25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6">
        <f t="shared" si="495"/>
        <v>113.88888888888889</v>
      </c>
      <c r="P3582" s="10">
        <f t="shared" si="496"/>
        <v>37.962962962962962</v>
      </c>
      <c r="Q3582" t="s">
        <v>8318</v>
      </c>
      <c r="R3582" t="s">
        <v>8319</v>
      </c>
      <c r="S3582" s="8">
        <f t="shared" si="497"/>
        <v>42026.176180555558</v>
      </c>
      <c r="T3582" s="8" t="str">
        <f t="shared" si="498"/>
        <v>Jan</v>
      </c>
      <c r="U3582" s="8" t="str">
        <f t="shared" si="499"/>
        <v>2015</v>
      </c>
      <c r="V3582" s="8">
        <f t="shared" si="500"/>
        <v>42064.207638888889</v>
      </c>
      <c r="W3582" s="8" t="str">
        <f t="shared" si="501"/>
        <v>Mar</v>
      </c>
      <c r="X3582" s="8" t="str">
        <f t="shared" si="502"/>
        <v>2015</v>
      </c>
      <c r="Y3582" s="7">
        <f t="shared" si="503"/>
        <v>7</v>
      </c>
    </row>
    <row r="3583" spans="1:25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6">
        <f t="shared" si="495"/>
        <v>100</v>
      </c>
      <c r="P3583" s="10">
        <f t="shared" si="496"/>
        <v>33.333333333333336</v>
      </c>
      <c r="Q3583" t="s">
        <v>8318</v>
      </c>
      <c r="R3583" t="s">
        <v>8319</v>
      </c>
      <c r="S3583" s="8">
        <f t="shared" si="497"/>
        <v>41836.471180555556</v>
      </c>
      <c r="T3583" s="8" t="str">
        <f t="shared" si="498"/>
        <v>Jul</v>
      </c>
      <c r="U3583" s="8" t="str">
        <f t="shared" si="499"/>
        <v>2014</v>
      </c>
      <c r="V3583" s="8">
        <f t="shared" si="500"/>
        <v>41850.471180555556</v>
      </c>
      <c r="W3583" s="8" t="str">
        <f t="shared" si="501"/>
        <v>Jul</v>
      </c>
      <c r="X3583" s="8" t="str">
        <f t="shared" si="502"/>
        <v>2014</v>
      </c>
      <c r="Y3583" s="7">
        <f t="shared" si="503"/>
        <v>14</v>
      </c>
    </row>
    <row r="3584" spans="1:25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6">
        <f t="shared" si="495"/>
        <v>287</v>
      </c>
      <c r="P3584" s="10">
        <f t="shared" si="496"/>
        <v>58.571428571428569</v>
      </c>
      <c r="Q3584" t="s">
        <v>8318</v>
      </c>
      <c r="R3584" t="s">
        <v>8319</v>
      </c>
      <c r="S3584" s="8">
        <f t="shared" si="497"/>
        <v>42451.095856481479</v>
      </c>
      <c r="T3584" s="8" t="str">
        <f t="shared" si="498"/>
        <v>Mar</v>
      </c>
      <c r="U3584" s="8" t="str">
        <f t="shared" si="499"/>
        <v>2016</v>
      </c>
      <c r="V3584" s="8">
        <f t="shared" si="500"/>
        <v>42465.095856481479</v>
      </c>
      <c r="W3584" s="8" t="str">
        <f t="shared" si="501"/>
        <v>Apr</v>
      </c>
      <c r="X3584" s="8" t="str">
        <f t="shared" si="502"/>
        <v>2016</v>
      </c>
      <c r="Y3584" s="7">
        <f t="shared" si="503"/>
        <v>14</v>
      </c>
    </row>
    <row r="3585" spans="1:25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6">
        <f t="shared" si="495"/>
        <v>108.5</v>
      </c>
      <c r="P3585" s="10">
        <f t="shared" si="496"/>
        <v>135.625</v>
      </c>
      <c r="Q3585" t="s">
        <v>8318</v>
      </c>
      <c r="R3585" t="s">
        <v>8319</v>
      </c>
      <c r="S3585" s="8">
        <f t="shared" si="497"/>
        <v>42418.425983796296</v>
      </c>
      <c r="T3585" s="8" t="str">
        <f t="shared" si="498"/>
        <v>Feb</v>
      </c>
      <c r="U3585" s="8" t="str">
        <f t="shared" si="499"/>
        <v>2016</v>
      </c>
      <c r="V3585" s="8">
        <f t="shared" si="500"/>
        <v>42478.384317129632</v>
      </c>
      <c r="W3585" s="8" t="str">
        <f t="shared" si="501"/>
        <v>Apr</v>
      </c>
      <c r="X3585" s="8" t="str">
        <f t="shared" si="502"/>
        <v>2016</v>
      </c>
      <c r="Y3585" s="7">
        <f t="shared" si="503"/>
        <v>28</v>
      </c>
    </row>
    <row r="3586" spans="1:25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6">
        <f t="shared" si="495"/>
        <v>115.5</v>
      </c>
      <c r="P3586" s="10">
        <f t="shared" si="496"/>
        <v>30.9375</v>
      </c>
      <c r="Q3586" t="s">
        <v>8318</v>
      </c>
      <c r="R3586" t="s">
        <v>8319</v>
      </c>
      <c r="S3586" s="8">
        <f t="shared" si="497"/>
        <v>42168.316481481481</v>
      </c>
      <c r="T3586" s="8" t="str">
        <f t="shared" si="498"/>
        <v>Jun</v>
      </c>
      <c r="U3586" s="8" t="str">
        <f t="shared" si="499"/>
        <v>2015</v>
      </c>
      <c r="V3586" s="8">
        <f t="shared" si="500"/>
        <v>42198.316481481481</v>
      </c>
      <c r="W3586" s="8" t="str">
        <f t="shared" si="501"/>
        <v>Jul</v>
      </c>
      <c r="X3586" s="8" t="str">
        <f t="shared" si="502"/>
        <v>2015</v>
      </c>
      <c r="Y3586" s="7">
        <f t="shared" si="503"/>
        <v>30</v>
      </c>
    </row>
    <row r="3587" spans="1:25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6">
        <f t="shared" ref="O3587:O3650" si="504">E3587/D3587*100</f>
        <v>119.11764705882352</v>
      </c>
      <c r="P3587" s="10">
        <f t="shared" ref="P3587:P3650" si="505">IFERROR(E3587/L3587,0)</f>
        <v>176.08695652173913</v>
      </c>
      <c r="Q3587" t="s">
        <v>8318</v>
      </c>
      <c r="R3587" t="s">
        <v>8319</v>
      </c>
      <c r="S3587" s="8">
        <f t="shared" ref="S3587:S3650" si="506">(((J3587/60)/60)/24)+DATE(1970,1,1)</f>
        <v>41964.716319444444</v>
      </c>
      <c r="T3587" s="8" t="str">
        <f t="shared" ref="T3587:T3650" si="507">TEXT(S3587,"MMM")</f>
        <v>Nov</v>
      </c>
      <c r="U3587" s="8" t="str">
        <f t="shared" ref="U3587:U3650" si="508">TEXT(S3587,"YYYY")</f>
        <v>2014</v>
      </c>
      <c r="V3587" s="8">
        <f t="shared" ref="V3587:V3650" si="509">(((I3587/60)/60)/24)+DATE(1970,1,1)</f>
        <v>41994.716319444444</v>
      </c>
      <c r="W3587" s="8" t="str">
        <f t="shared" ref="W3587:W3650" si="510">TEXT(V3587,"MMM")</f>
        <v>Dec</v>
      </c>
      <c r="X3587" s="8" t="str">
        <f t="shared" ref="X3587:X3650" si="511">TEXT(V3587,"YYYY")</f>
        <v>2014</v>
      </c>
      <c r="Y3587" s="7">
        <f t="shared" ref="Y3587:Y3650" si="512">DAY(V3587-S3587)</f>
        <v>30</v>
      </c>
    </row>
    <row r="3588" spans="1:25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6">
        <f t="shared" si="504"/>
        <v>109.42666666666668</v>
      </c>
      <c r="P3588" s="10">
        <f t="shared" si="505"/>
        <v>151.9814814814815</v>
      </c>
      <c r="Q3588" t="s">
        <v>8318</v>
      </c>
      <c r="R3588" t="s">
        <v>8319</v>
      </c>
      <c r="S3588" s="8">
        <f t="shared" si="506"/>
        <v>42576.697569444441</v>
      </c>
      <c r="T3588" s="8" t="str">
        <f t="shared" si="507"/>
        <v>Jul</v>
      </c>
      <c r="U3588" s="8" t="str">
        <f t="shared" si="508"/>
        <v>2016</v>
      </c>
      <c r="V3588" s="8">
        <f t="shared" si="509"/>
        <v>42636.697569444441</v>
      </c>
      <c r="W3588" s="8" t="str">
        <f t="shared" si="510"/>
        <v>Sep</v>
      </c>
      <c r="X3588" s="8" t="str">
        <f t="shared" si="511"/>
        <v>2016</v>
      </c>
      <c r="Y3588" s="7">
        <f t="shared" si="512"/>
        <v>29</v>
      </c>
    </row>
    <row r="3589" spans="1:25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6">
        <f t="shared" si="504"/>
        <v>126.6</v>
      </c>
      <c r="P3589" s="10">
        <f t="shared" si="505"/>
        <v>22.607142857142858</v>
      </c>
      <c r="Q3589" t="s">
        <v>8318</v>
      </c>
      <c r="R3589" t="s">
        <v>8319</v>
      </c>
      <c r="S3589" s="8">
        <f t="shared" si="506"/>
        <v>42503.539976851855</v>
      </c>
      <c r="T3589" s="8" t="str">
        <f t="shared" si="507"/>
        <v>May</v>
      </c>
      <c r="U3589" s="8" t="str">
        <f t="shared" si="508"/>
        <v>2016</v>
      </c>
      <c r="V3589" s="8">
        <f t="shared" si="509"/>
        <v>42548.791666666672</v>
      </c>
      <c r="W3589" s="8" t="str">
        <f t="shared" si="510"/>
        <v>Jun</v>
      </c>
      <c r="X3589" s="8" t="str">
        <f t="shared" si="511"/>
        <v>2016</v>
      </c>
      <c r="Y3589" s="7">
        <f t="shared" si="512"/>
        <v>14</v>
      </c>
    </row>
    <row r="3590" spans="1:25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6">
        <f t="shared" si="504"/>
        <v>100.49999999999999</v>
      </c>
      <c r="P3590" s="10">
        <f t="shared" si="505"/>
        <v>18.272727272727273</v>
      </c>
      <c r="Q3590" t="s">
        <v>8318</v>
      </c>
      <c r="R3590" t="s">
        <v>8319</v>
      </c>
      <c r="S3590" s="8">
        <f t="shared" si="506"/>
        <v>42101.828819444447</v>
      </c>
      <c r="T3590" s="8" t="str">
        <f t="shared" si="507"/>
        <v>Apr</v>
      </c>
      <c r="U3590" s="8" t="str">
        <f t="shared" si="508"/>
        <v>2015</v>
      </c>
      <c r="V3590" s="8">
        <f t="shared" si="509"/>
        <v>42123.958333333328</v>
      </c>
      <c r="W3590" s="8" t="str">
        <f t="shared" si="510"/>
        <v>Apr</v>
      </c>
      <c r="X3590" s="8" t="str">
        <f t="shared" si="511"/>
        <v>2015</v>
      </c>
      <c r="Y3590" s="7">
        <f t="shared" si="512"/>
        <v>22</v>
      </c>
    </row>
    <row r="3591" spans="1:25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6">
        <f t="shared" si="504"/>
        <v>127.49999999999999</v>
      </c>
      <c r="P3591" s="10">
        <f t="shared" si="505"/>
        <v>82.258064516129039</v>
      </c>
      <c r="Q3591" t="s">
        <v>8318</v>
      </c>
      <c r="R3591" t="s">
        <v>8319</v>
      </c>
      <c r="S3591" s="8">
        <f t="shared" si="506"/>
        <v>42125.647534722222</v>
      </c>
      <c r="T3591" s="8" t="str">
        <f t="shared" si="507"/>
        <v>May</v>
      </c>
      <c r="U3591" s="8" t="str">
        <f t="shared" si="508"/>
        <v>2015</v>
      </c>
      <c r="V3591" s="8">
        <f t="shared" si="509"/>
        <v>42150.647534722222</v>
      </c>
      <c r="W3591" s="8" t="str">
        <f t="shared" si="510"/>
        <v>May</v>
      </c>
      <c r="X3591" s="8" t="str">
        <f t="shared" si="511"/>
        <v>2015</v>
      </c>
      <c r="Y3591" s="7">
        <f t="shared" si="512"/>
        <v>25</v>
      </c>
    </row>
    <row r="3592" spans="1:25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6">
        <f t="shared" si="504"/>
        <v>100.05999999999999</v>
      </c>
      <c r="P3592" s="10">
        <f t="shared" si="505"/>
        <v>68.534246575342465</v>
      </c>
      <c r="Q3592" t="s">
        <v>8318</v>
      </c>
      <c r="R3592" t="s">
        <v>8319</v>
      </c>
      <c r="S3592" s="8">
        <f t="shared" si="506"/>
        <v>41902.333726851852</v>
      </c>
      <c r="T3592" s="8" t="str">
        <f t="shared" si="507"/>
        <v>Sep</v>
      </c>
      <c r="U3592" s="8" t="str">
        <f t="shared" si="508"/>
        <v>2014</v>
      </c>
      <c r="V3592" s="8">
        <f t="shared" si="509"/>
        <v>41932.333726851852</v>
      </c>
      <c r="W3592" s="8" t="str">
        <f t="shared" si="510"/>
        <v>Oct</v>
      </c>
      <c r="X3592" s="8" t="str">
        <f t="shared" si="511"/>
        <v>2014</v>
      </c>
      <c r="Y3592" s="7">
        <f t="shared" si="512"/>
        <v>30</v>
      </c>
    </row>
    <row r="3593" spans="1:25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6">
        <f t="shared" si="504"/>
        <v>175</v>
      </c>
      <c r="P3593" s="10">
        <f t="shared" si="505"/>
        <v>68.055555555555557</v>
      </c>
      <c r="Q3593" t="s">
        <v>8318</v>
      </c>
      <c r="R3593" t="s">
        <v>8319</v>
      </c>
      <c r="S3593" s="8">
        <f t="shared" si="506"/>
        <v>42003.948425925926</v>
      </c>
      <c r="T3593" s="8" t="str">
        <f t="shared" si="507"/>
        <v>Dec</v>
      </c>
      <c r="U3593" s="8" t="str">
        <f t="shared" si="508"/>
        <v>2014</v>
      </c>
      <c r="V3593" s="8">
        <f t="shared" si="509"/>
        <v>42028.207638888889</v>
      </c>
      <c r="W3593" s="8" t="str">
        <f t="shared" si="510"/>
        <v>Jan</v>
      </c>
      <c r="X3593" s="8" t="str">
        <f t="shared" si="511"/>
        <v>2015</v>
      </c>
      <c r="Y3593" s="7">
        <f t="shared" si="512"/>
        <v>24</v>
      </c>
    </row>
    <row r="3594" spans="1:25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6">
        <f t="shared" si="504"/>
        <v>127.25</v>
      </c>
      <c r="P3594" s="10">
        <f t="shared" si="505"/>
        <v>72.714285714285708</v>
      </c>
      <c r="Q3594" t="s">
        <v>8318</v>
      </c>
      <c r="R3594" t="s">
        <v>8319</v>
      </c>
      <c r="S3594" s="8">
        <f t="shared" si="506"/>
        <v>41988.829942129625</v>
      </c>
      <c r="T3594" s="8" t="str">
        <f t="shared" si="507"/>
        <v>Dec</v>
      </c>
      <c r="U3594" s="8" t="str">
        <f t="shared" si="508"/>
        <v>2014</v>
      </c>
      <c r="V3594" s="8">
        <f t="shared" si="509"/>
        <v>42046.207638888889</v>
      </c>
      <c r="W3594" s="8" t="str">
        <f t="shared" si="510"/>
        <v>Feb</v>
      </c>
      <c r="X3594" s="8" t="str">
        <f t="shared" si="511"/>
        <v>2015</v>
      </c>
      <c r="Y3594" s="7">
        <f t="shared" si="512"/>
        <v>26</v>
      </c>
    </row>
    <row r="3595" spans="1:25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6">
        <f t="shared" si="504"/>
        <v>110.63333333333334</v>
      </c>
      <c r="P3595" s="10">
        <f t="shared" si="505"/>
        <v>77.186046511627907</v>
      </c>
      <c r="Q3595" t="s">
        <v>8318</v>
      </c>
      <c r="R3595" t="s">
        <v>8319</v>
      </c>
      <c r="S3595" s="8">
        <f t="shared" si="506"/>
        <v>41974.898599537039</v>
      </c>
      <c r="T3595" s="8" t="str">
        <f t="shared" si="507"/>
        <v>Dec</v>
      </c>
      <c r="U3595" s="8" t="str">
        <f t="shared" si="508"/>
        <v>2014</v>
      </c>
      <c r="V3595" s="8">
        <f t="shared" si="509"/>
        <v>42009.851388888885</v>
      </c>
      <c r="W3595" s="8" t="str">
        <f t="shared" si="510"/>
        <v>Jan</v>
      </c>
      <c r="X3595" s="8" t="str">
        <f t="shared" si="511"/>
        <v>2015</v>
      </c>
      <c r="Y3595" s="7">
        <f t="shared" si="512"/>
        <v>3</v>
      </c>
    </row>
    <row r="3596" spans="1:25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6">
        <f t="shared" si="504"/>
        <v>125.93749999999999</v>
      </c>
      <c r="P3596" s="10">
        <f t="shared" si="505"/>
        <v>55.972222222222221</v>
      </c>
      <c r="Q3596" t="s">
        <v>8318</v>
      </c>
      <c r="R3596" t="s">
        <v>8319</v>
      </c>
      <c r="S3596" s="8">
        <f t="shared" si="506"/>
        <v>42592.066921296297</v>
      </c>
      <c r="T3596" s="8" t="str">
        <f t="shared" si="507"/>
        <v>Aug</v>
      </c>
      <c r="U3596" s="8" t="str">
        <f t="shared" si="508"/>
        <v>2016</v>
      </c>
      <c r="V3596" s="8">
        <f t="shared" si="509"/>
        <v>42617.066921296297</v>
      </c>
      <c r="W3596" s="8" t="str">
        <f t="shared" si="510"/>
        <v>Sep</v>
      </c>
      <c r="X3596" s="8" t="str">
        <f t="shared" si="511"/>
        <v>2016</v>
      </c>
      <c r="Y3596" s="7">
        <f t="shared" si="512"/>
        <v>25</v>
      </c>
    </row>
    <row r="3597" spans="1:25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6">
        <f t="shared" si="504"/>
        <v>118.5</v>
      </c>
      <c r="P3597" s="10">
        <f t="shared" si="505"/>
        <v>49.693548387096776</v>
      </c>
      <c r="Q3597" t="s">
        <v>8318</v>
      </c>
      <c r="R3597" t="s">
        <v>8319</v>
      </c>
      <c r="S3597" s="8">
        <f t="shared" si="506"/>
        <v>42050.008368055554</v>
      </c>
      <c r="T3597" s="8" t="str">
        <f t="shared" si="507"/>
        <v>Feb</v>
      </c>
      <c r="U3597" s="8" t="str">
        <f t="shared" si="508"/>
        <v>2015</v>
      </c>
      <c r="V3597" s="8">
        <f t="shared" si="509"/>
        <v>42076.290972222225</v>
      </c>
      <c r="W3597" s="8" t="str">
        <f t="shared" si="510"/>
        <v>Mar</v>
      </c>
      <c r="X3597" s="8" t="str">
        <f t="shared" si="511"/>
        <v>2015</v>
      </c>
      <c r="Y3597" s="7">
        <f t="shared" si="512"/>
        <v>26</v>
      </c>
    </row>
    <row r="3598" spans="1:25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6">
        <f t="shared" si="504"/>
        <v>107.72727272727273</v>
      </c>
      <c r="P3598" s="10">
        <f t="shared" si="505"/>
        <v>79</v>
      </c>
      <c r="Q3598" t="s">
        <v>8318</v>
      </c>
      <c r="R3598" t="s">
        <v>8319</v>
      </c>
      <c r="S3598" s="8">
        <f t="shared" si="506"/>
        <v>41856.715069444443</v>
      </c>
      <c r="T3598" s="8" t="str">
        <f t="shared" si="507"/>
        <v>Aug</v>
      </c>
      <c r="U3598" s="8" t="str">
        <f t="shared" si="508"/>
        <v>2014</v>
      </c>
      <c r="V3598" s="8">
        <f t="shared" si="509"/>
        <v>41877.715069444443</v>
      </c>
      <c r="W3598" s="8" t="str">
        <f t="shared" si="510"/>
        <v>Aug</v>
      </c>
      <c r="X3598" s="8" t="str">
        <f t="shared" si="511"/>
        <v>2014</v>
      </c>
      <c r="Y3598" s="7">
        <f t="shared" si="512"/>
        <v>21</v>
      </c>
    </row>
    <row r="3599" spans="1:25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6">
        <f t="shared" si="504"/>
        <v>102.60000000000001</v>
      </c>
      <c r="P3599" s="10">
        <f t="shared" si="505"/>
        <v>77.727272727272734</v>
      </c>
      <c r="Q3599" t="s">
        <v>8318</v>
      </c>
      <c r="R3599" t="s">
        <v>8319</v>
      </c>
      <c r="S3599" s="8">
        <f t="shared" si="506"/>
        <v>42417.585532407407</v>
      </c>
      <c r="T3599" s="8" t="str">
        <f t="shared" si="507"/>
        <v>Feb</v>
      </c>
      <c r="U3599" s="8" t="str">
        <f t="shared" si="508"/>
        <v>2016</v>
      </c>
      <c r="V3599" s="8">
        <f t="shared" si="509"/>
        <v>42432.249305555553</v>
      </c>
      <c r="W3599" s="8" t="str">
        <f t="shared" si="510"/>
        <v>Mar</v>
      </c>
      <c r="X3599" s="8" t="str">
        <f t="shared" si="511"/>
        <v>2016</v>
      </c>
      <c r="Y3599" s="7">
        <f t="shared" si="512"/>
        <v>14</v>
      </c>
    </row>
    <row r="3600" spans="1:25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6">
        <f t="shared" si="504"/>
        <v>110.1</v>
      </c>
      <c r="P3600" s="10">
        <f t="shared" si="505"/>
        <v>40.777777777777779</v>
      </c>
      <c r="Q3600" t="s">
        <v>8318</v>
      </c>
      <c r="R3600" t="s">
        <v>8319</v>
      </c>
      <c r="S3600" s="8">
        <f t="shared" si="506"/>
        <v>41866.79886574074</v>
      </c>
      <c r="T3600" s="8" t="str">
        <f t="shared" si="507"/>
        <v>Aug</v>
      </c>
      <c r="U3600" s="8" t="str">
        <f t="shared" si="508"/>
        <v>2014</v>
      </c>
      <c r="V3600" s="8">
        <f t="shared" si="509"/>
        <v>41885.207638888889</v>
      </c>
      <c r="W3600" s="8" t="str">
        <f t="shared" si="510"/>
        <v>Sep</v>
      </c>
      <c r="X3600" s="8" t="str">
        <f t="shared" si="511"/>
        <v>2014</v>
      </c>
      <c r="Y3600" s="7">
        <f t="shared" si="512"/>
        <v>18</v>
      </c>
    </row>
    <row r="3601" spans="1:25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6">
        <f t="shared" si="504"/>
        <v>202</v>
      </c>
      <c r="P3601" s="10">
        <f t="shared" si="505"/>
        <v>59.411764705882355</v>
      </c>
      <c r="Q3601" t="s">
        <v>8318</v>
      </c>
      <c r="R3601" t="s">
        <v>8319</v>
      </c>
      <c r="S3601" s="8">
        <f t="shared" si="506"/>
        <v>42220.79487268519</v>
      </c>
      <c r="T3601" s="8" t="str">
        <f t="shared" si="507"/>
        <v>Aug</v>
      </c>
      <c r="U3601" s="8" t="str">
        <f t="shared" si="508"/>
        <v>2015</v>
      </c>
      <c r="V3601" s="8">
        <f t="shared" si="509"/>
        <v>42246</v>
      </c>
      <c r="W3601" s="8" t="str">
        <f t="shared" si="510"/>
        <v>Aug</v>
      </c>
      <c r="X3601" s="8" t="str">
        <f t="shared" si="511"/>
        <v>2015</v>
      </c>
      <c r="Y3601" s="7">
        <f t="shared" si="512"/>
        <v>25</v>
      </c>
    </row>
    <row r="3602" spans="1:25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6">
        <f t="shared" si="504"/>
        <v>130</v>
      </c>
      <c r="P3602" s="10">
        <f t="shared" si="505"/>
        <v>3.25</v>
      </c>
      <c r="Q3602" t="s">
        <v>8318</v>
      </c>
      <c r="R3602" t="s">
        <v>8319</v>
      </c>
      <c r="S3602" s="8">
        <f t="shared" si="506"/>
        <v>42628.849120370374</v>
      </c>
      <c r="T3602" s="8" t="str">
        <f t="shared" si="507"/>
        <v>Sep</v>
      </c>
      <c r="U3602" s="8" t="str">
        <f t="shared" si="508"/>
        <v>2016</v>
      </c>
      <c r="V3602" s="8">
        <f t="shared" si="509"/>
        <v>42656.849120370374</v>
      </c>
      <c r="W3602" s="8" t="str">
        <f t="shared" si="510"/>
        <v>Oct</v>
      </c>
      <c r="X3602" s="8" t="str">
        <f t="shared" si="511"/>
        <v>2016</v>
      </c>
      <c r="Y3602" s="7">
        <f t="shared" si="512"/>
        <v>28</v>
      </c>
    </row>
    <row r="3603" spans="1:25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6">
        <f t="shared" si="504"/>
        <v>104.35000000000001</v>
      </c>
      <c r="P3603" s="10">
        <f t="shared" si="505"/>
        <v>39.377358490566039</v>
      </c>
      <c r="Q3603" t="s">
        <v>8318</v>
      </c>
      <c r="R3603" t="s">
        <v>8319</v>
      </c>
      <c r="S3603" s="8">
        <f t="shared" si="506"/>
        <v>41990.99863425926</v>
      </c>
      <c r="T3603" s="8" t="str">
        <f t="shared" si="507"/>
        <v>Dec</v>
      </c>
      <c r="U3603" s="8" t="str">
        <f t="shared" si="508"/>
        <v>2014</v>
      </c>
      <c r="V3603" s="8">
        <f t="shared" si="509"/>
        <v>42020.99863425926</v>
      </c>
      <c r="W3603" s="8" t="str">
        <f t="shared" si="510"/>
        <v>Jan</v>
      </c>
      <c r="X3603" s="8" t="str">
        <f t="shared" si="511"/>
        <v>2015</v>
      </c>
      <c r="Y3603" s="7">
        <f t="shared" si="512"/>
        <v>30</v>
      </c>
    </row>
    <row r="3604" spans="1:25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6">
        <f t="shared" si="504"/>
        <v>100.05</v>
      </c>
      <c r="P3604" s="10">
        <f t="shared" si="505"/>
        <v>81.673469387755105</v>
      </c>
      <c r="Q3604" t="s">
        <v>8318</v>
      </c>
      <c r="R3604" t="s">
        <v>8319</v>
      </c>
      <c r="S3604" s="8">
        <f t="shared" si="506"/>
        <v>42447.894432870366</v>
      </c>
      <c r="T3604" s="8" t="str">
        <f t="shared" si="507"/>
        <v>Mar</v>
      </c>
      <c r="U3604" s="8" t="str">
        <f t="shared" si="508"/>
        <v>2016</v>
      </c>
      <c r="V3604" s="8">
        <f t="shared" si="509"/>
        <v>42507.894432870366</v>
      </c>
      <c r="W3604" s="8" t="str">
        <f t="shared" si="510"/>
        <v>May</v>
      </c>
      <c r="X3604" s="8" t="str">
        <f t="shared" si="511"/>
        <v>2016</v>
      </c>
      <c r="Y3604" s="7">
        <f t="shared" si="512"/>
        <v>29</v>
      </c>
    </row>
    <row r="3605" spans="1:25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6">
        <f t="shared" si="504"/>
        <v>170.66666666666669</v>
      </c>
      <c r="P3605" s="10">
        <f t="shared" si="505"/>
        <v>44.912280701754383</v>
      </c>
      <c r="Q3605" t="s">
        <v>8318</v>
      </c>
      <c r="R3605" t="s">
        <v>8319</v>
      </c>
      <c r="S3605" s="8">
        <f t="shared" si="506"/>
        <v>42283.864351851851</v>
      </c>
      <c r="T3605" s="8" t="str">
        <f t="shared" si="507"/>
        <v>Oct</v>
      </c>
      <c r="U3605" s="8" t="str">
        <f t="shared" si="508"/>
        <v>2015</v>
      </c>
      <c r="V3605" s="8">
        <f t="shared" si="509"/>
        <v>42313.906018518523</v>
      </c>
      <c r="W3605" s="8" t="str">
        <f t="shared" si="510"/>
        <v>Nov</v>
      </c>
      <c r="X3605" s="8" t="str">
        <f t="shared" si="511"/>
        <v>2015</v>
      </c>
      <c r="Y3605" s="7">
        <f t="shared" si="512"/>
        <v>30</v>
      </c>
    </row>
    <row r="3606" spans="1:25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6">
        <f t="shared" si="504"/>
        <v>112.83333333333334</v>
      </c>
      <c r="P3606" s="10">
        <f t="shared" si="505"/>
        <v>49.05797101449275</v>
      </c>
      <c r="Q3606" t="s">
        <v>8318</v>
      </c>
      <c r="R3606" t="s">
        <v>8319</v>
      </c>
      <c r="S3606" s="8">
        <f t="shared" si="506"/>
        <v>42483.015694444446</v>
      </c>
      <c r="T3606" s="8" t="str">
        <f t="shared" si="507"/>
        <v>Apr</v>
      </c>
      <c r="U3606" s="8" t="str">
        <f t="shared" si="508"/>
        <v>2016</v>
      </c>
      <c r="V3606" s="8">
        <f t="shared" si="509"/>
        <v>42489.290972222225</v>
      </c>
      <c r="W3606" s="8" t="str">
        <f t="shared" si="510"/>
        <v>Apr</v>
      </c>
      <c r="X3606" s="8" t="str">
        <f t="shared" si="511"/>
        <v>2016</v>
      </c>
      <c r="Y3606" s="7">
        <f t="shared" si="512"/>
        <v>6</v>
      </c>
    </row>
    <row r="3607" spans="1:25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6">
        <f t="shared" si="504"/>
        <v>184</v>
      </c>
      <c r="P3607" s="10">
        <f t="shared" si="505"/>
        <v>30.666666666666668</v>
      </c>
      <c r="Q3607" t="s">
        <v>8318</v>
      </c>
      <c r="R3607" t="s">
        <v>8319</v>
      </c>
      <c r="S3607" s="8">
        <f t="shared" si="506"/>
        <v>42383.793124999997</v>
      </c>
      <c r="T3607" s="8" t="str">
        <f t="shared" si="507"/>
        <v>Jan</v>
      </c>
      <c r="U3607" s="8" t="str">
        <f t="shared" si="508"/>
        <v>2016</v>
      </c>
      <c r="V3607" s="8">
        <f t="shared" si="509"/>
        <v>42413.793124999997</v>
      </c>
      <c r="W3607" s="8" t="str">
        <f t="shared" si="510"/>
        <v>Feb</v>
      </c>
      <c r="X3607" s="8" t="str">
        <f t="shared" si="511"/>
        <v>2016</v>
      </c>
      <c r="Y3607" s="7">
        <f t="shared" si="512"/>
        <v>30</v>
      </c>
    </row>
    <row r="3608" spans="1:25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6">
        <f t="shared" si="504"/>
        <v>130.26666666666665</v>
      </c>
      <c r="P3608" s="10">
        <f t="shared" si="505"/>
        <v>61.0625</v>
      </c>
      <c r="Q3608" t="s">
        <v>8318</v>
      </c>
      <c r="R3608" t="s">
        <v>8319</v>
      </c>
      <c r="S3608" s="8">
        <f t="shared" si="506"/>
        <v>42566.604826388888</v>
      </c>
      <c r="T3608" s="8" t="str">
        <f t="shared" si="507"/>
        <v>Jul</v>
      </c>
      <c r="U3608" s="8" t="str">
        <f t="shared" si="508"/>
        <v>2016</v>
      </c>
      <c r="V3608" s="8">
        <f t="shared" si="509"/>
        <v>42596.604826388888</v>
      </c>
      <c r="W3608" s="8" t="str">
        <f t="shared" si="510"/>
        <v>Aug</v>
      </c>
      <c r="X3608" s="8" t="str">
        <f t="shared" si="511"/>
        <v>2016</v>
      </c>
      <c r="Y3608" s="7">
        <f t="shared" si="512"/>
        <v>30</v>
      </c>
    </row>
    <row r="3609" spans="1:25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6">
        <f t="shared" si="504"/>
        <v>105.45454545454544</v>
      </c>
      <c r="P3609" s="10">
        <f t="shared" si="505"/>
        <v>29</v>
      </c>
      <c r="Q3609" t="s">
        <v>8318</v>
      </c>
      <c r="R3609" t="s">
        <v>8319</v>
      </c>
      <c r="S3609" s="8">
        <f t="shared" si="506"/>
        <v>42338.963912037041</v>
      </c>
      <c r="T3609" s="8" t="str">
        <f t="shared" si="507"/>
        <v>Nov</v>
      </c>
      <c r="U3609" s="8" t="str">
        <f t="shared" si="508"/>
        <v>2015</v>
      </c>
      <c r="V3609" s="8">
        <f t="shared" si="509"/>
        <v>42353</v>
      </c>
      <c r="W3609" s="8" t="str">
        <f t="shared" si="510"/>
        <v>Dec</v>
      </c>
      <c r="X3609" s="8" t="str">
        <f t="shared" si="511"/>
        <v>2015</v>
      </c>
      <c r="Y3609" s="7">
        <f t="shared" si="512"/>
        <v>14</v>
      </c>
    </row>
    <row r="3610" spans="1:25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6">
        <f t="shared" si="504"/>
        <v>100</v>
      </c>
      <c r="P3610" s="10">
        <f t="shared" si="505"/>
        <v>29.62962962962963</v>
      </c>
      <c r="Q3610" t="s">
        <v>8318</v>
      </c>
      <c r="R3610" t="s">
        <v>8319</v>
      </c>
      <c r="S3610" s="8">
        <f t="shared" si="506"/>
        <v>42506.709375000006</v>
      </c>
      <c r="T3610" s="8" t="str">
        <f t="shared" si="507"/>
        <v>May</v>
      </c>
      <c r="U3610" s="8" t="str">
        <f t="shared" si="508"/>
        <v>2016</v>
      </c>
      <c r="V3610" s="8">
        <f t="shared" si="509"/>
        <v>42538.583333333328</v>
      </c>
      <c r="W3610" s="8" t="str">
        <f t="shared" si="510"/>
        <v>Jun</v>
      </c>
      <c r="X3610" s="8" t="str">
        <f t="shared" si="511"/>
        <v>2016</v>
      </c>
      <c r="Y3610" s="7">
        <f t="shared" si="512"/>
        <v>31</v>
      </c>
    </row>
    <row r="3611" spans="1:25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6">
        <f t="shared" si="504"/>
        <v>153.31632653061226</v>
      </c>
      <c r="P3611" s="10">
        <f t="shared" si="505"/>
        <v>143.0952380952381</v>
      </c>
      <c r="Q3611" t="s">
        <v>8318</v>
      </c>
      <c r="R3611" t="s">
        <v>8319</v>
      </c>
      <c r="S3611" s="8">
        <f t="shared" si="506"/>
        <v>42429.991724537031</v>
      </c>
      <c r="T3611" s="8" t="str">
        <f t="shared" si="507"/>
        <v>Feb</v>
      </c>
      <c r="U3611" s="8" t="str">
        <f t="shared" si="508"/>
        <v>2016</v>
      </c>
      <c r="V3611" s="8">
        <f t="shared" si="509"/>
        <v>42459.950057870374</v>
      </c>
      <c r="W3611" s="8" t="str">
        <f t="shared" si="510"/>
        <v>Mar</v>
      </c>
      <c r="X3611" s="8" t="str">
        <f t="shared" si="511"/>
        <v>2016</v>
      </c>
      <c r="Y3611" s="7">
        <f t="shared" si="512"/>
        <v>29</v>
      </c>
    </row>
    <row r="3612" spans="1:25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6">
        <f t="shared" si="504"/>
        <v>162.30000000000001</v>
      </c>
      <c r="P3612" s="10">
        <f t="shared" si="505"/>
        <v>52.354838709677416</v>
      </c>
      <c r="Q3612" t="s">
        <v>8318</v>
      </c>
      <c r="R3612" t="s">
        <v>8319</v>
      </c>
      <c r="S3612" s="8">
        <f t="shared" si="506"/>
        <v>42203.432129629626</v>
      </c>
      <c r="T3612" s="8" t="str">
        <f t="shared" si="507"/>
        <v>Jul</v>
      </c>
      <c r="U3612" s="8" t="str">
        <f t="shared" si="508"/>
        <v>2015</v>
      </c>
      <c r="V3612" s="8">
        <f t="shared" si="509"/>
        <v>42233.432129629626</v>
      </c>
      <c r="W3612" s="8" t="str">
        <f t="shared" si="510"/>
        <v>Aug</v>
      </c>
      <c r="X3612" s="8" t="str">
        <f t="shared" si="511"/>
        <v>2015</v>
      </c>
      <c r="Y3612" s="7">
        <f t="shared" si="512"/>
        <v>30</v>
      </c>
    </row>
    <row r="3613" spans="1:25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6">
        <f t="shared" si="504"/>
        <v>136</v>
      </c>
      <c r="P3613" s="10">
        <f t="shared" si="505"/>
        <v>66.666666666666671</v>
      </c>
      <c r="Q3613" t="s">
        <v>8318</v>
      </c>
      <c r="R3613" t="s">
        <v>8319</v>
      </c>
      <c r="S3613" s="8">
        <f t="shared" si="506"/>
        <v>42072.370381944449</v>
      </c>
      <c r="T3613" s="8" t="str">
        <f t="shared" si="507"/>
        <v>Mar</v>
      </c>
      <c r="U3613" s="8" t="str">
        <f t="shared" si="508"/>
        <v>2015</v>
      </c>
      <c r="V3613" s="8">
        <f t="shared" si="509"/>
        <v>42102.370381944449</v>
      </c>
      <c r="W3613" s="8" t="str">
        <f t="shared" si="510"/>
        <v>Apr</v>
      </c>
      <c r="X3613" s="8" t="str">
        <f t="shared" si="511"/>
        <v>2015</v>
      </c>
      <c r="Y3613" s="7">
        <f t="shared" si="512"/>
        <v>30</v>
      </c>
    </row>
    <row r="3614" spans="1:25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6">
        <f t="shared" si="504"/>
        <v>144.4</v>
      </c>
      <c r="P3614" s="10">
        <f t="shared" si="505"/>
        <v>126.66666666666667</v>
      </c>
      <c r="Q3614" t="s">
        <v>8318</v>
      </c>
      <c r="R3614" t="s">
        <v>8319</v>
      </c>
      <c r="S3614" s="8">
        <f t="shared" si="506"/>
        <v>41789.726979166669</v>
      </c>
      <c r="T3614" s="8" t="str">
        <f t="shared" si="507"/>
        <v>May</v>
      </c>
      <c r="U3614" s="8" t="str">
        <f t="shared" si="508"/>
        <v>2014</v>
      </c>
      <c r="V3614" s="8">
        <f t="shared" si="509"/>
        <v>41799.726979166669</v>
      </c>
      <c r="W3614" s="8" t="str">
        <f t="shared" si="510"/>
        <v>Jun</v>
      </c>
      <c r="X3614" s="8" t="str">
        <f t="shared" si="511"/>
        <v>2014</v>
      </c>
      <c r="Y3614" s="7">
        <f t="shared" si="512"/>
        <v>10</v>
      </c>
    </row>
    <row r="3615" spans="1:25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6">
        <f t="shared" si="504"/>
        <v>100</v>
      </c>
      <c r="P3615" s="10">
        <f t="shared" si="505"/>
        <v>62.5</v>
      </c>
      <c r="Q3615" t="s">
        <v>8318</v>
      </c>
      <c r="R3615" t="s">
        <v>8319</v>
      </c>
      <c r="S3615" s="8">
        <f t="shared" si="506"/>
        <v>41788.58997685185</v>
      </c>
      <c r="T3615" s="8" t="str">
        <f t="shared" si="507"/>
        <v>May</v>
      </c>
      <c r="U3615" s="8" t="str">
        <f t="shared" si="508"/>
        <v>2014</v>
      </c>
      <c r="V3615" s="8">
        <f t="shared" si="509"/>
        <v>41818.58997685185</v>
      </c>
      <c r="W3615" s="8" t="str">
        <f t="shared" si="510"/>
        <v>Jun</v>
      </c>
      <c r="X3615" s="8" t="str">
        <f t="shared" si="511"/>
        <v>2014</v>
      </c>
      <c r="Y3615" s="7">
        <f t="shared" si="512"/>
        <v>30</v>
      </c>
    </row>
    <row r="3616" spans="1:25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6">
        <f t="shared" si="504"/>
        <v>100.8</v>
      </c>
      <c r="P3616" s="10">
        <f t="shared" si="505"/>
        <v>35.492957746478872</v>
      </c>
      <c r="Q3616" t="s">
        <v>8318</v>
      </c>
      <c r="R3616" t="s">
        <v>8319</v>
      </c>
      <c r="S3616" s="8">
        <f t="shared" si="506"/>
        <v>42144.041851851856</v>
      </c>
      <c r="T3616" s="8" t="str">
        <f t="shared" si="507"/>
        <v>May</v>
      </c>
      <c r="U3616" s="8" t="str">
        <f t="shared" si="508"/>
        <v>2015</v>
      </c>
      <c r="V3616" s="8">
        <f t="shared" si="509"/>
        <v>42174.041851851856</v>
      </c>
      <c r="W3616" s="8" t="str">
        <f t="shared" si="510"/>
        <v>Jun</v>
      </c>
      <c r="X3616" s="8" t="str">
        <f t="shared" si="511"/>
        <v>2015</v>
      </c>
      <c r="Y3616" s="7">
        <f t="shared" si="512"/>
        <v>30</v>
      </c>
    </row>
    <row r="3617" spans="1:25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6">
        <f t="shared" si="504"/>
        <v>106.80000000000001</v>
      </c>
      <c r="P3617" s="10">
        <f t="shared" si="505"/>
        <v>37.083333333333336</v>
      </c>
      <c r="Q3617" t="s">
        <v>8318</v>
      </c>
      <c r="R3617" t="s">
        <v>8319</v>
      </c>
      <c r="S3617" s="8">
        <f t="shared" si="506"/>
        <v>42318.593703703707</v>
      </c>
      <c r="T3617" s="8" t="str">
        <f t="shared" si="507"/>
        <v>Nov</v>
      </c>
      <c r="U3617" s="8" t="str">
        <f t="shared" si="508"/>
        <v>2015</v>
      </c>
      <c r="V3617" s="8">
        <f t="shared" si="509"/>
        <v>42348.593703703707</v>
      </c>
      <c r="W3617" s="8" t="str">
        <f t="shared" si="510"/>
        <v>Dec</v>
      </c>
      <c r="X3617" s="8" t="str">
        <f t="shared" si="511"/>
        <v>2015</v>
      </c>
      <c r="Y3617" s="7">
        <f t="shared" si="512"/>
        <v>30</v>
      </c>
    </row>
    <row r="3618" spans="1:25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6">
        <f t="shared" si="504"/>
        <v>124.8</v>
      </c>
      <c r="P3618" s="10">
        <f t="shared" si="505"/>
        <v>69.333333333333329</v>
      </c>
      <c r="Q3618" t="s">
        <v>8318</v>
      </c>
      <c r="R3618" t="s">
        <v>8319</v>
      </c>
      <c r="S3618" s="8">
        <f t="shared" si="506"/>
        <v>42052.949814814812</v>
      </c>
      <c r="T3618" s="8" t="str">
        <f t="shared" si="507"/>
        <v>Feb</v>
      </c>
      <c r="U3618" s="8" t="str">
        <f t="shared" si="508"/>
        <v>2015</v>
      </c>
      <c r="V3618" s="8">
        <f t="shared" si="509"/>
        <v>42082.908148148148</v>
      </c>
      <c r="W3618" s="8" t="str">
        <f t="shared" si="510"/>
        <v>Mar</v>
      </c>
      <c r="X3618" s="8" t="str">
        <f t="shared" si="511"/>
        <v>2015</v>
      </c>
      <c r="Y3618" s="7">
        <f t="shared" si="512"/>
        <v>29</v>
      </c>
    </row>
    <row r="3619" spans="1:25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6">
        <f t="shared" si="504"/>
        <v>118.91891891891892</v>
      </c>
      <c r="P3619" s="10">
        <f t="shared" si="505"/>
        <v>17.254901960784313</v>
      </c>
      <c r="Q3619" t="s">
        <v>8318</v>
      </c>
      <c r="R3619" t="s">
        <v>8319</v>
      </c>
      <c r="S3619" s="8">
        <f t="shared" si="506"/>
        <v>42779.610289351855</v>
      </c>
      <c r="T3619" s="8" t="str">
        <f t="shared" si="507"/>
        <v>Feb</v>
      </c>
      <c r="U3619" s="8" t="str">
        <f t="shared" si="508"/>
        <v>2017</v>
      </c>
      <c r="V3619" s="8">
        <f t="shared" si="509"/>
        <v>42794</v>
      </c>
      <c r="W3619" s="8" t="str">
        <f t="shared" si="510"/>
        <v>Feb</v>
      </c>
      <c r="X3619" s="8" t="str">
        <f t="shared" si="511"/>
        <v>2017</v>
      </c>
      <c r="Y3619" s="7">
        <f t="shared" si="512"/>
        <v>14</v>
      </c>
    </row>
    <row r="3620" spans="1:25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6">
        <f t="shared" si="504"/>
        <v>101</v>
      </c>
      <c r="P3620" s="10">
        <f t="shared" si="505"/>
        <v>36.071428571428569</v>
      </c>
      <c r="Q3620" t="s">
        <v>8318</v>
      </c>
      <c r="R3620" t="s">
        <v>8319</v>
      </c>
      <c r="S3620" s="8">
        <f t="shared" si="506"/>
        <v>42128.627893518518</v>
      </c>
      <c r="T3620" s="8" t="str">
        <f t="shared" si="507"/>
        <v>May</v>
      </c>
      <c r="U3620" s="8" t="str">
        <f t="shared" si="508"/>
        <v>2015</v>
      </c>
      <c r="V3620" s="8">
        <f t="shared" si="509"/>
        <v>42158.627893518518</v>
      </c>
      <c r="W3620" s="8" t="str">
        <f t="shared" si="510"/>
        <v>Jun</v>
      </c>
      <c r="X3620" s="8" t="str">
        <f t="shared" si="511"/>
        <v>2015</v>
      </c>
      <c r="Y3620" s="7">
        <f t="shared" si="512"/>
        <v>30</v>
      </c>
    </row>
    <row r="3621" spans="1:25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6">
        <f t="shared" si="504"/>
        <v>112.99999999999999</v>
      </c>
      <c r="P3621" s="10">
        <f t="shared" si="505"/>
        <v>66.470588235294116</v>
      </c>
      <c r="Q3621" t="s">
        <v>8318</v>
      </c>
      <c r="R3621" t="s">
        <v>8319</v>
      </c>
      <c r="S3621" s="8">
        <f t="shared" si="506"/>
        <v>42661.132245370376</v>
      </c>
      <c r="T3621" s="8" t="str">
        <f t="shared" si="507"/>
        <v>Oct</v>
      </c>
      <c r="U3621" s="8" t="str">
        <f t="shared" si="508"/>
        <v>2016</v>
      </c>
      <c r="V3621" s="8">
        <f t="shared" si="509"/>
        <v>42693.916666666672</v>
      </c>
      <c r="W3621" s="8" t="str">
        <f t="shared" si="510"/>
        <v>Nov</v>
      </c>
      <c r="X3621" s="8" t="str">
        <f t="shared" si="511"/>
        <v>2016</v>
      </c>
      <c r="Y3621" s="7">
        <f t="shared" si="512"/>
        <v>1</v>
      </c>
    </row>
    <row r="3622" spans="1:25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6">
        <f t="shared" si="504"/>
        <v>105.19047619047619</v>
      </c>
      <c r="P3622" s="10">
        <f t="shared" si="505"/>
        <v>56.065989847715734</v>
      </c>
      <c r="Q3622" t="s">
        <v>8318</v>
      </c>
      <c r="R3622" t="s">
        <v>8319</v>
      </c>
      <c r="S3622" s="8">
        <f t="shared" si="506"/>
        <v>42037.938206018516</v>
      </c>
      <c r="T3622" s="8" t="str">
        <f t="shared" si="507"/>
        <v>Feb</v>
      </c>
      <c r="U3622" s="8" t="str">
        <f t="shared" si="508"/>
        <v>2015</v>
      </c>
      <c r="V3622" s="8">
        <f t="shared" si="509"/>
        <v>42068.166666666672</v>
      </c>
      <c r="W3622" s="8" t="str">
        <f t="shared" si="510"/>
        <v>Mar</v>
      </c>
      <c r="X3622" s="8" t="str">
        <f t="shared" si="511"/>
        <v>2015</v>
      </c>
      <c r="Y3622" s="7">
        <f t="shared" si="512"/>
        <v>30</v>
      </c>
    </row>
    <row r="3623" spans="1:25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6">
        <f t="shared" si="504"/>
        <v>109.73333333333332</v>
      </c>
      <c r="P3623" s="10">
        <f t="shared" si="505"/>
        <v>47.028571428571432</v>
      </c>
      <c r="Q3623" t="s">
        <v>8318</v>
      </c>
      <c r="R3623" t="s">
        <v>8319</v>
      </c>
      <c r="S3623" s="8">
        <f t="shared" si="506"/>
        <v>42619.935694444444</v>
      </c>
      <c r="T3623" s="8" t="str">
        <f t="shared" si="507"/>
        <v>Sep</v>
      </c>
      <c r="U3623" s="8" t="str">
        <f t="shared" si="508"/>
        <v>2016</v>
      </c>
      <c r="V3623" s="8">
        <f t="shared" si="509"/>
        <v>42643.875</v>
      </c>
      <c r="W3623" s="8" t="str">
        <f t="shared" si="510"/>
        <v>Sep</v>
      </c>
      <c r="X3623" s="8" t="str">
        <f t="shared" si="511"/>
        <v>2016</v>
      </c>
      <c r="Y3623" s="7">
        <f t="shared" si="512"/>
        <v>23</v>
      </c>
    </row>
    <row r="3624" spans="1:25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6">
        <f t="shared" si="504"/>
        <v>100.099</v>
      </c>
      <c r="P3624" s="10">
        <f t="shared" si="505"/>
        <v>47.666190476190479</v>
      </c>
      <c r="Q3624" t="s">
        <v>8318</v>
      </c>
      <c r="R3624" t="s">
        <v>8319</v>
      </c>
      <c r="S3624" s="8">
        <f t="shared" si="506"/>
        <v>41877.221886574072</v>
      </c>
      <c r="T3624" s="8" t="str">
        <f t="shared" si="507"/>
        <v>Aug</v>
      </c>
      <c r="U3624" s="8" t="str">
        <f t="shared" si="508"/>
        <v>2014</v>
      </c>
      <c r="V3624" s="8">
        <f t="shared" si="509"/>
        <v>41910.140972222223</v>
      </c>
      <c r="W3624" s="8" t="str">
        <f t="shared" si="510"/>
        <v>Sep</v>
      </c>
      <c r="X3624" s="8" t="str">
        <f t="shared" si="511"/>
        <v>2014</v>
      </c>
      <c r="Y3624" s="7">
        <f t="shared" si="512"/>
        <v>1</v>
      </c>
    </row>
    <row r="3625" spans="1:25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6">
        <f t="shared" si="504"/>
        <v>120</v>
      </c>
      <c r="P3625" s="10">
        <f t="shared" si="505"/>
        <v>88.235294117647058</v>
      </c>
      <c r="Q3625" t="s">
        <v>8318</v>
      </c>
      <c r="R3625" t="s">
        <v>8319</v>
      </c>
      <c r="S3625" s="8">
        <f t="shared" si="506"/>
        <v>41828.736921296295</v>
      </c>
      <c r="T3625" s="8" t="str">
        <f t="shared" si="507"/>
        <v>Jul</v>
      </c>
      <c r="U3625" s="8" t="str">
        <f t="shared" si="508"/>
        <v>2014</v>
      </c>
      <c r="V3625" s="8">
        <f t="shared" si="509"/>
        <v>41846.291666666664</v>
      </c>
      <c r="W3625" s="8" t="str">
        <f t="shared" si="510"/>
        <v>Jul</v>
      </c>
      <c r="X3625" s="8" t="str">
        <f t="shared" si="511"/>
        <v>2014</v>
      </c>
      <c r="Y3625" s="7">
        <f t="shared" si="512"/>
        <v>17</v>
      </c>
    </row>
    <row r="3626" spans="1:25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6">
        <f t="shared" si="504"/>
        <v>104.93333333333332</v>
      </c>
      <c r="P3626" s="10">
        <f t="shared" si="505"/>
        <v>80.717948717948715</v>
      </c>
      <c r="Q3626" t="s">
        <v>8318</v>
      </c>
      <c r="R3626" t="s">
        <v>8319</v>
      </c>
      <c r="S3626" s="8">
        <f t="shared" si="506"/>
        <v>42545.774189814809</v>
      </c>
      <c r="T3626" s="8" t="str">
        <f t="shared" si="507"/>
        <v>Jun</v>
      </c>
      <c r="U3626" s="8" t="str">
        <f t="shared" si="508"/>
        <v>2016</v>
      </c>
      <c r="V3626" s="8">
        <f t="shared" si="509"/>
        <v>42605.774189814809</v>
      </c>
      <c r="W3626" s="8" t="str">
        <f t="shared" si="510"/>
        <v>Aug</v>
      </c>
      <c r="X3626" s="8" t="str">
        <f t="shared" si="511"/>
        <v>2016</v>
      </c>
      <c r="Y3626" s="7">
        <f t="shared" si="512"/>
        <v>29</v>
      </c>
    </row>
    <row r="3627" spans="1:25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6">
        <f t="shared" si="504"/>
        <v>102.66666666666666</v>
      </c>
      <c r="P3627" s="10">
        <f t="shared" si="505"/>
        <v>39.487179487179489</v>
      </c>
      <c r="Q3627" t="s">
        <v>8318</v>
      </c>
      <c r="R3627" t="s">
        <v>8319</v>
      </c>
      <c r="S3627" s="8">
        <f t="shared" si="506"/>
        <v>42157.652511574073</v>
      </c>
      <c r="T3627" s="8" t="str">
        <f t="shared" si="507"/>
        <v>Jun</v>
      </c>
      <c r="U3627" s="8" t="str">
        <f t="shared" si="508"/>
        <v>2015</v>
      </c>
      <c r="V3627" s="8">
        <f t="shared" si="509"/>
        <v>42187.652511574073</v>
      </c>
      <c r="W3627" s="8" t="str">
        <f t="shared" si="510"/>
        <v>Jul</v>
      </c>
      <c r="X3627" s="8" t="str">
        <f t="shared" si="511"/>
        <v>2015</v>
      </c>
      <c r="Y3627" s="7">
        <f t="shared" si="512"/>
        <v>30</v>
      </c>
    </row>
    <row r="3628" spans="1:25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6">
        <f t="shared" si="504"/>
        <v>101.82500000000002</v>
      </c>
      <c r="P3628" s="10">
        <f t="shared" si="505"/>
        <v>84.854166666666671</v>
      </c>
      <c r="Q3628" t="s">
        <v>8318</v>
      </c>
      <c r="R3628" t="s">
        <v>8319</v>
      </c>
      <c r="S3628" s="8">
        <f t="shared" si="506"/>
        <v>41846.667326388888</v>
      </c>
      <c r="T3628" s="8" t="str">
        <f t="shared" si="507"/>
        <v>Jul</v>
      </c>
      <c r="U3628" s="8" t="str">
        <f t="shared" si="508"/>
        <v>2014</v>
      </c>
      <c r="V3628" s="8">
        <f t="shared" si="509"/>
        <v>41867.667326388888</v>
      </c>
      <c r="W3628" s="8" t="str">
        <f t="shared" si="510"/>
        <v>Aug</v>
      </c>
      <c r="X3628" s="8" t="str">
        <f t="shared" si="511"/>
        <v>2014</v>
      </c>
      <c r="Y3628" s="7">
        <f t="shared" si="512"/>
        <v>21</v>
      </c>
    </row>
    <row r="3629" spans="1:25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6">
        <f t="shared" si="504"/>
        <v>100</v>
      </c>
      <c r="P3629" s="10">
        <f t="shared" si="505"/>
        <v>68.965517241379317</v>
      </c>
      <c r="Q3629" t="s">
        <v>8318</v>
      </c>
      <c r="R3629" t="s">
        <v>8319</v>
      </c>
      <c r="S3629" s="8">
        <f t="shared" si="506"/>
        <v>42460.741747685184</v>
      </c>
      <c r="T3629" s="8" t="str">
        <f t="shared" si="507"/>
        <v>Mar</v>
      </c>
      <c r="U3629" s="8" t="str">
        <f t="shared" si="508"/>
        <v>2016</v>
      </c>
      <c r="V3629" s="8">
        <f t="shared" si="509"/>
        <v>42511.165972222225</v>
      </c>
      <c r="W3629" s="8" t="str">
        <f t="shared" si="510"/>
        <v>May</v>
      </c>
      <c r="X3629" s="8" t="str">
        <f t="shared" si="511"/>
        <v>2016</v>
      </c>
      <c r="Y3629" s="7">
        <f t="shared" si="512"/>
        <v>19</v>
      </c>
    </row>
    <row r="3630" spans="1:25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6">
        <f t="shared" si="504"/>
        <v>0</v>
      </c>
      <c r="P3630" s="10">
        <f t="shared" si="505"/>
        <v>0</v>
      </c>
      <c r="Q3630" t="s">
        <v>8318</v>
      </c>
      <c r="R3630" t="s">
        <v>8360</v>
      </c>
      <c r="S3630" s="8">
        <f t="shared" si="506"/>
        <v>42291.833287037036</v>
      </c>
      <c r="T3630" s="8" t="str">
        <f t="shared" si="507"/>
        <v>Oct</v>
      </c>
      <c r="U3630" s="8" t="str">
        <f t="shared" si="508"/>
        <v>2015</v>
      </c>
      <c r="V3630" s="8">
        <f t="shared" si="509"/>
        <v>42351.874953703707</v>
      </c>
      <c r="W3630" s="8" t="str">
        <f t="shared" si="510"/>
        <v>Dec</v>
      </c>
      <c r="X3630" s="8" t="str">
        <f t="shared" si="511"/>
        <v>2015</v>
      </c>
      <c r="Y3630" s="7">
        <f t="shared" si="512"/>
        <v>29</v>
      </c>
    </row>
    <row r="3631" spans="1:25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6">
        <f t="shared" si="504"/>
        <v>1.9999999999999998E-4</v>
      </c>
      <c r="P3631" s="10">
        <f t="shared" si="505"/>
        <v>1</v>
      </c>
      <c r="Q3631" t="s">
        <v>8318</v>
      </c>
      <c r="R3631" t="s">
        <v>8360</v>
      </c>
      <c r="S3631" s="8">
        <f t="shared" si="506"/>
        <v>42437.094490740739</v>
      </c>
      <c r="T3631" s="8" t="str">
        <f t="shared" si="507"/>
        <v>Mar</v>
      </c>
      <c r="U3631" s="8" t="str">
        <f t="shared" si="508"/>
        <v>2016</v>
      </c>
      <c r="V3631" s="8">
        <f t="shared" si="509"/>
        <v>42495.708333333328</v>
      </c>
      <c r="W3631" s="8" t="str">
        <f t="shared" si="510"/>
        <v>May</v>
      </c>
      <c r="X3631" s="8" t="str">
        <f t="shared" si="511"/>
        <v>2016</v>
      </c>
      <c r="Y3631" s="7">
        <f t="shared" si="512"/>
        <v>27</v>
      </c>
    </row>
    <row r="3632" spans="1:25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6">
        <f t="shared" si="504"/>
        <v>3.3333333333333333E-2</v>
      </c>
      <c r="P3632" s="10">
        <f t="shared" si="505"/>
        <v>1</v>
      </c>
      <c r="Q3632" t="s">
        <v>8318</v>
      </c>
      <c r="R3632" t="s">
        <v>8360</v>
      </c>
      <c r="S3632" s="8">
        <f t="shared" si="506"/>
        <v>41942.84710648148</v>
      </c>
      <c r="T3632" s="8" t="str">
        <f t="shared" si="507"/>
        <v>Oct</v>
      </c>
      <c r="U3632" s="8" t="str">
        <f t="shared" si="508"/>
        <v>2014</v>
      </c>
      <c r="V3632" s="8">
        <f t="shared" si="509"/>
        <v>41972.888773148152</v>
      </c>
      <c r="W3632" s="8" t="str">
        <f t="shared" si="510"/>
        <v>Nov</v>
      </c>
      <c r="X3632" s="8" t="str">
        <f t="shared" si="511"/>
        <v>2014</v>
      </c>
      <c r="Y3632" s="7">
        <f t="shared" si="512"/>
        <v>30</v>
      </c>
    </row>
    <row r="3633" spans="1:25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6">
        <f t="shared" si="504"/>
        <v>51.023391812865491</v>
      </c>
      <c r="P3633" s="10">
        <f t="shared" si="505"/>
        <v>147.88135593220338</v>
      </c>
      <c r="Q3633" t="s">
        <v>8318</v>
      </c>
      <c r="R3633" t="s">
        <v>8360</v>
      </c>
      <c r="S3633" s="8">
        <f t="shared" si="506"/>
        <v>41880.753437499996</v>
      </c>
      <c r="T3633" s="8" t="str">
        <f t="shared" si="507"/>
        <v>Aug</v>
      </c>
      <c r="U3633" s="8" t="str">
        <f t="shared" si="508"/>
        <v>2014</v>
      </c>
      <c r="V3633" s="8">
        <f t="shared" si="509"/>
        <v>41905.165972222225</v>
      </c>
      <c r="W3633" s="8" t="str">
        <f t="shared" si="510"/>
        <v>Sep</v>
      </c>
      <c r="X3633" s="8" t="str">
        <f t="shared" si="511"/>
        <v>2014</v>
      </c>
      <c r="Y3633" s="7">
        <f t="shared" si="512"/>
        <v>24</v>
      </c>
    </row>
    <row r="3634" spans="1:25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6">
        <f t="shared" si="504"/>
        <v>20</v>
      </c>
      <c r="P3634" s="10">
        <f t="shared" si="505"/>
        <v>100</v>
      </c>
      <c r="Q3634" t="s">
        <v>8318</v>
      </c>
      <c r="R3634" t="s">
        <v>8360</v>
      </c>
      <c r="S3634" s="8">
        <f t="shared" si="506"/>
        <v>41946.936909722222</v>
      </c>
      <c r="T3634" s="8" t="str">
        <f t="shared" si="507"/>
        <v>Nov</v>
      </c>
      <c r="U3634" s="8" t="str">
        <f t="shared" si="508"/>
        <v>2014</v>
      </c>
      <c r="V3634" s="8">
        <f t="shared" si="509"/>
        <v>41966.936909722222</v>
      </c>
      <c r="W3634" s="8" t="str">
        <f t="shared" si="510"/>
        <v>Nov</v>
      </c>
      <c r="X3634" s="8" t="str">
        <f t="shared" si="511"/>
        <v>2014</v>
      </c>
      <c r="Y3634" s="7">
        <f t="shared" si="512"/>
        <v>20</v>
      </c>
    </row>
    <row r="3635" spans="1:25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6">
        <f t="shared" si="504"/>
        <v>35.24</v>
      </c>
      <c r="P3635" s="10">
        <f t="shared" si="505"/>
        <v>56.838709677419352</v>
      </c>
      <c r="Q3635" t="s">
        <v>8318</v>
      </c>
      <c r="R3635" t="s">
        <v>8360</v>
      </c>
      <c r="S3635" s="8">
        <f t="shared" si="506"/>
        <v>42649.623460648145</v>
      </c>
      <c r="T3635" s="8" t="str">
        <f t="shared" si="507"/>
        <v>Oct</v>
      </c>
      <c r="U3635" s="8" t="str">
        <f t="shared" si="508"/>
        <v>2016</v>
      </c>
      <c r="V3635" s="8">
        <f t="shared" si="509"/>
        <v>42693.041666666672</v>
      </c>
      <c r="W3635" s="8" t="str">
        <f t="shared" si="510"/>
        <v>Nov</v>
      </c>
      <c r="X3635" s="8" t="str">
        <f t="shared" si="511"/>
        <v>2016</v>
      </c>
      <c r="Y3635" s="7">
        <f t="shared" si="512"/>
        <v>12</v>
      </c>
    </row>
    <row r="3636" spans="1:25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6">
        <f t="shared" si="504"/>
        <v>4.246666666666667</v>
      </c>
      <c r="P3636" s="10">
        <f t="shared" si="505"/>
        <v>176.94444444444446</v>
      </c>
      <c r="Q3636" t="s">
        <v>8318</v>
      </c>
      <c r="R3636" t="s">
        <v>8360</v>
      </c>
      <c r="S3636" s="8">
        <f t="shared" si="506"/>
        <v>42701.166365740741</v>
      </c>
      <c r="T3636" s="8" t="str">
        <f t="shared" si="507"/>
        <v>Nov</v>
      </c>
      <c r="U3636" s="8" t="str">
        <f t="shared" si="508"/>
        <v>2016</v>
      </c>
      <c r="V3636" s="8">
        <f t="shared" si="509"/>
        <v>42749.165972222225</v>
      </c>
      <c r="W3636" s="8" t="str">
        <f t="shared" si="510"/>
        <v>Jan</v>
      </c>
      <c r="X3636" s="8" t="str">
        <f t="shared" si="511"/>
        <v>2017</v>
      </c>
      <c r="Y3636" s="7">
        <f t="shared" si="512"/>
        <v>16</v>
      </c>
    </row>
    <row r="3637" spans="1:25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6">
        <f t="shared" si="504"/>
        <v>36.457142857142856</v>
      </c>
      <c r="P3637" s="10">
        <f t="shared" si="505"/>
        <v>127.6</v>
      </c>
      <c r="Q3637" t="s">
        <v>8318</v>
      </c>
      <c r="R3637" t="s">
        <v>8360</v>
      </c>
      <c r="S3637" s="8">
        <f t="shared" si="506"/>
        <v>42450.88282407407</v>
      </c>
      <c r="T3637" s="8" t="str">
        <f t="shared" si="507"/>
        <v>Mar</v>
      </c>
      <c r="U3637" s="8" t="str">
        <f t="shared" si="508"/>
        <v>2016</v>
      </c>
      <c r="V3637" s="8">
        <f t="shared" si="509"/>
        <v>42480.88282407407</v>
      </c>
      <c r="W3637" s="8" t="str">
        <f t="shared" si="510"/>
        <v>Apr</v>
      </c>
      <c r="X3637" s="8" t="str">
        <f t="shared" si="511"/>
        <v>2016</v>
      </c>
      <c r="Y3637" s="7">
        <f t="shared" si="512"/>
        <v>30</v>
      </c>
    </row>
    <row r="3638" spans="1:25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6">
        <f t="shared" si="504"/>
        <v>0</v>
      </c>
      <c r="P3638" s="10">
        <f t="shared" si="505"/>
        <v>0</v>
      </c>
      <c r="Q3638" t="s">
        <v>8318</v>
      </c>
      <c r="R3638" t="s">
        <v>8360</v>
      </c>
      <c r="S3638" s="8">
        <f t="shared" si="506"/>
        <v>42226.694780092599</v>
      </c>
      <c r="T3638" s="8" t="str">
        <f t="shared" si="507"/>
        <v>Aug</v>
      </c>
      <c r="U3638" s="8" t="str">
        <f t="shared" si="508"/>
        <v>2015</v>
      </c>
      <c r="V3638" s="8">
        <f t="shared" si="509"/>
        <v>42261.694780092599</v>
      </c>
      <c r="W3638" s="8" t="str">
        <f t="shared" si="510"/>
        <v>Sep</v>
      </c>
      <c r="X3638" s="8" t="str">
        <f t="shared" si="511"/>
        <v>2015</v>
      </c>
      <c r="Y3638" s="7">
        <f t="shared" si="512"/>
        <v>4</v>
      </c>
    </row>
    <row r="3639" spans="1:25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6">
        <f t="shared" si="504"/>
        <v>30.866666666666664</v>
      </c>
      <c r="P3639" s="10">
        <f t="shared" si="505"/>
        <v>66.142857142857139</v>
      </c>
      <c r="Q3639" t="s">
        <v>8318</v>
      </c>
      <c r="R3639" t="s">
        <v>8360</v>
      </c>
      <c r="S3639" s="8">
        <f t="shared" si="506"/>
        <v>41975.700636574074</v>
      </c>
      <c r="T3639" s="8" t="str">
        <f t="shared" si="507"/>
        <v>Dec</v>
      </c>
      <c r="U3639" s="8" t="str">
        <f t="shared" si="508"/>
        <v>2014</v>
      </c>
      <c r="V3639" s="8">
        <f t="shared" si="509"/>
        <v>42005.700636574074</v>
      </c>
      <c r="W3639" s="8" t="str">
        <f t="shared" si="510"/>
        <v>Jan</v>
      </c>
      <c r="X3639" s="8" t="str">
        <f t="shared" si="511"/>
        <v>2015</v>
      </c>
      <c r="Y3639" s="7">
        <f t="shared" si="512"/>
        <v>30</v>
      </c>
    </row>
    <row r="3640" spans="1:25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6">
        <f t="shared" si="504"/>
        <v>6.5454545454545459</v>
      </c>
      <c r="P3640" s="10">
        <f t="shared" si="505"/>
        <v>108</v>
      </c>
      <c r="Q3640" t="s">
        <v>8318</v>
      </c>
      <c r="R3640" t="s">
        <v>8360</v>
      </c>
      <c r="S3640" s="8">
        <f t="shared" si="506"/>
        <v>42053.672824074078</v>
      </c>
      <c r="T3640" s="8" t="str">
        <f t="shared" si="507"/>
        <v>Feb</v>
      </c>
      <c r="U3640" s="8" t="str">
        <f t="shared" si="508"/>
        <v>2015</v>
      </c>
      <c r="V3640" s="8">
        <f t="shared" si="509"/>
        <v>42113.631157407406</v>
      </c>
      <c r="W3640" s="8" t="str">
        <f t="shared" si="510"/>
        <v>Apr</v>
      </c>
      <c r="X3640" s="8" t="str">
        <f t="shared" si="511"/>
        <v>2015</v>
      </c>
      <c r="Y3640" s="7">
        <f t="shared" si="512"/>
        <v>28</v>
      </c>
    </row>
    <row r="3641" spans="1:25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6">
        <f t="shared" si="504"/>
        <v>4.0000000000000001E-3</v>
      </c>
      <c r="P3641" s="10">
        <f t="shared" si="505"/>
        <v>1</v>
      </c>
      <c r="Q3641" t="s">
        <v>8318</v>
      </c>
      <c r="R3641" t="s">
        <v>8360</v>
      </c>
      <c r="S3641" s="8">
        <f t="shared" si="506"/>
        <v>42590.677152777775</v>
      </c>
      <c r="T3641" s="8" t="str">
        <f t="shared" si="507"/>
        <v>Aug</v>
      </c>
      <c r="U3641" s="8" t="str">
        <f t="shared" si="508"/>
        <v>2016</v>
      </c>
      <c r="V3641" s="8">
        <f t="shared" si="509"/>
        <v>42650.632638888885</v>
      </c>
      <c r="W3641" s="8" t="str">
        <f t="shared" si="510"/>
        <v>Oct</v>
      </c>
      <c r="X3641" s="8" t="str">
        <f t="shared" si="511"/>
        <v>2016</v>
      </c>
      <c r="Y3641" s="7">
        <f t="shared" si="512"/>
        <v>28</v>
      </c>
    </row>
    <row r="3642" spans="1:25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6">
        <f t="shared" si="504"/>
        <v>5.5</v>
      </c>
      <c r="P3642" s="10">
        <f t="shared" si="505"/>
        <v>18.333333333333332</v>
      </c>
      <c r="Q3642" t="s">
        <v>8318</v>
      </c>
      <c r="R3642" t="s">
        <v>8360</v>
      </c>
      <c r="S3642" s="8">
        <f t="shared" si="506"/>
        <v>42104.781597222223</v>
      </c>
      <c r="T3642" s="8" t="str">
        <f t="shared" si="507"/>
        <v>Apr</v>
      </c>
      <c r="U3642" s="8" t="str">
        <f t="shared" si="508"/>
        <v>2015</v>
      </c>
      <c r="V3642" s="8">
        <f t="shared" si="509"/>
        <v>42134.781597222223</v>
      </c>
      <c r="W3642" s="8" t="str">
        <f t="shared" si="510"/>
        <v>May</v>
      </c>
      <c r="X3642" s="8" t="str">
        <f t="shared" si="511"/>
        <v>2015</v>
      </c>
      <c r="Y3642" s="7">
        <f t="shared" si="512"/>
        <v>30</v>
      </c>
    </row>
    <row r="3643" spans="1:25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6">
        <f t="shared" si="504"/>
        <v>0</v>
      </c>
      <c r="P3643" s="10">
        <f t="shared" si="505"/>
        <v>0</v>
      </c>
      <c r="Q3643" t="s">
        <v>8318</v>
      </c>
      <c r="R3643" t="s">
        <v>8360</v>
      </c>
      <c r="S3643" s="8">
        <f t="shared" si="506"/>
        <v>41899.627071759263</v>
      </c>
      <c r="T3643" s="8" t="str">
        <f t="shared" si="507"/>
        <v>Sep</v>
      </c>
      <c r="U3643" s="8" t="str">
        <f t="shared" si="508"/>
        <v>2014</v>
      </c>
      <c r="V3643" s="8">
        <f t="shared" si="509"/>
        <v>41917.208333333336</v>
      </c>
      <c r="W3643" s="8" t="str">
        <f t="shared" si="510"/>
        <v>Oct</v>
      </c>
      <c r="X3643" s="8" t="str">
        <f t="shared" si="511"/>
        <v>2014</v>
      </c>
      <c r="Y3643" s="7">
        <f t="shared" si="512"/>
        <v>17</v>
      </c>
    </row>
    <row r="3644" spans="1:25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6">
        <f t="shared" si="504"/>
        <v>2.1428571428571428</v>
      </c>
      <c r="P3644" s="10">
        <f t="shared" si="505"/>
        <v>7.5</v>
      </c>
      <c r="Q3644" t="s">
        <v>8318</v>
      </c>
      <c r="R3644" t="s">
        <v>8360</v>
      </c>
      <c r="S3644" s="8">
        <f t="shared" si="506"/>
        <v>42297.816284722227</v>
      </c>
      <c r="T3644" s="8" t="str">
        <f t="shared" si="507"/>
        <v>Oct</v>
      </c>
      <c r="U3644" s="8" t="str">
        <f t="shared" si="508"/>
        <v>2015</v>
      </c>
      <c r="V3644" s="8">
        <f t="shared" si="509"/>
        <v>42338.708333333328</v>
      </c>
      <c r="W3644" s="8" t="str">
        <f t="shared" si="510"/>
        <v>Nov</v>
      </c>
      <c r="X3644" s="8" t="str">
        <f t="shared" si="511"/>
        <v>2015</v>
      </c>
      <c r="Y3644" s="7">
        <f t="shared" si="512"/>
        <v>9</v>
      </c>
    </row>
    <row r="3645" spans="1:25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6">
        <f t="shared" si="504"/>
        <v>0</v>
      </c>
      <c r="P3645" s="10">
        <f t="shared" si="505"/>
        <v>0</v>
      </c>
      <c r="Q3645" t="s">
        <v>8318</v>
      </c>
      <c r="R3645" t="s">
        <v>8360</v>
      </c>
      <c r="S3645" s="8">
        <f t="shared" si="506"/>
        <v>42285.143969907411</v>
      </c>
      <c r="T3645" s="8" t="str">
        <f t="shared" si="507"/>
        <v>Oct</v>
      </c>
      <c r="U3645" s="8" t="str">
        <f t="shared" si="508"/>
        <v>2015</v>
      </c>
      <c r="V3645" s="8">
        <f t="shared" si="509"/>
        <v>42325.185636574075</v>
      </c>
      <c r="W3645" s="8" t="str">
        <f t="shared" si="510"/>
        <v>Nov</v>
      </c>
      <c r="X3645" s="8" t="str">
        <f t="shared" si="511"/>
        <v>2015</v>
      </c>
      <c r="Y3645" s="7">
        <f t="shared" si="512"/>
        <v>9</v>
      </c>
    </row>
    <row r="3646" spans="1:25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6">
        <f t="shared" si="504"/>
        <v>16.420000000000002</v>
      </c>
      <c r="P3646" s="10">
        <f t="shared" si="505"/>
        <v>68.416666666666671</v>
      </c>
      <c r="Q3646" t="s">
        <v>8318</v>
      </c>
      <c r="R3646" t="s">
        <v>8360</v>
      </c>
      <c r="S3646" s="8">
        <f t="shared" si="506"/>
        <v>42409.241747685184</v>
      </c>
      <c r="T3646" s="8" t="str">
        <f t="shared" si="507"/>
        <v>Feb</v>
      </c>
      <c r="U3646" s="8" t="str">
        <f t="shared" si="508"/>
        <v>2016</v>
      </c>
      <c r="V3646" s="8">
        <f t="shared" si="509"/>
        <v>42437.207638888889</v>
      </c>
      <c r="W3646" s="8" t="str">
        <f t="shared" si="510"/>
        <v>Mar</v>
      </c>
      <c r="X3646" s="8" t="str">
        <f t="shared" si="511"/>
        <v>2016</v>
      </c>
      <c r="Y3646" s="7">
        <f t="shared" si="512"/>
        <v>27</v>
      </c>
    </row>
    <row r="3647" spans="1:25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6">
        <f t="shared" si="504"/>
        <v>0.1</v>
      </c>
      <c r="P3647" s="10">
        <f t="shared" si="505"/>
        <v>1</v>
      </c>
      <c r="Q3647" t="s">
        <v>8318</v>
      </c>
      <c r="R3647" t="s">
        <v>8360</v>
      </c>
      <c r="S3647" s="8">
        <f t="shared" si="506"/>
        <v>42665.970347222217</v>
      </c>
      <c r="T3647" s="8" t="str">
        <f t="shared" si="507"/>
        <v>Oct</v>
      </c>
      <c r="U3647" s="8" t="str">
        <f t="shared" si="508"/>
        <v>2016</v>
      </c>
      <c r="V3647" s="8">
        <f t="shared" si="509"/>
        <v>42696.012013888889</v>
      </c>
      <c r="W3647" s="8" t="str">
        <f t="shared" si="510"/>
        <v>Nov</v>
      </c>
      <c r="X3647" s="8" t="str">
        <f t="shared" si="511"/>
        <v>2016</v>
      </c>
      <c r="Y3647" s="7">
        <f t="shared" si="512"/>
        <v>30</v>
      </c>
    </row>
    <row r="3648" spans="1:25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6">
        <f t="shared" si="504"/>
        <v>4.8099999999999996</v>
      </c>
      <c r="P3648" s="10">
        <f t="shared" si="505"/>
        <v>60.125</v>
      </c>
      <c r="Q3648" t="s">
        <v>8318</v>
      </c>
      <c r="R3648" t="s">
        <v>8360</v>
      </c>
      <c r="S3648" s="8">
        <f t="shared" si="506"/>
        <v>42140.421319444446</v>
      </c>
      <c r="T3648" s="8" t="str">
        <f t="shared" si="507"/>
        <v>May</v>
      </c>
      <c r="U3648" s="8" t="str">
        <f t="shared" si="508"/>
        <v>2015</v>
      </c>
      <c r="V3648" s="8">
        <f t="shared" si="509"/>
        <v>42171.979166666672</v>
      </c>
      <c r="W3648" s="8" t="str">
        <f t="shared" si="510"/>
        <v>Jun</v>
      </c>
      <c r="X3648" s="8" t="str">
        <f t="shared" si="511"/>
        <v>2015</v>
      </c>
      <c r="Y3648" s="7">
        <f t="shared" si="512"/>
        <v>31</v>
      </c>
    </row>
    <row r="3649" spans="1:25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6">
        <f t="shared" si="504"/>
        <v>6</v>
      </c>
      <c r="P3649" s="10">
        <f t="shared" si="505"/>
        <v>15</v>
      </c>
      <c r="Q3649" t="s">
        <v>8318</v>
      </c>
      <c r="R3649" t="s">
        <v>8360</v>
      </c>
      <c r="S3649" s="8">
        <f t="shared" si="506"/>
        <v>42598.749155092592</v>
      </c>
      <c r="T3649" s="8" t="str">
        <f t="shared" si="507"/>
        <v>Aug</v>
      </c>
      <c r="U3649" s="8" t="str">
        <f t="shared" si="508"/>
        <v>2016</v>
      </c>
      <c r="V3649" s="8">
        <f t="shared" si="509"/>
        <v>42643.749155092592</v>
      </c>
      <c r="W3649" s="8" t="str">
        <f t="shared" si="510"/>
        <v>Sep</v>
      </c>
      <c r="X3649" s="8" t="str">
        <f t="shared" si="511"/>
        <v>2016</v>
      </c>
      <c r="Y3649" s="7">
        <f t="shared" si="512"/>
        <v>14</v>
      </c>
    </row>
    <row r="3650" spans="1:25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6">
        <f t="shared" si="504"/>
        <v>100.38249999999999</v>
      </c>
      <c r="P3650" s="10">
        <f t="shared" si="505"/>
        <v>550.04109589041093</v>
      </c>
      <c r="Q3650" t="s">
        <v>8318</v>
      </c>
      <c r="R3650" t="s">
        <v>8319</v>
      </c>
      <c r="S3650" s="8">
        <f t="shared" si="506"/>
        <v>41887.292187500003</v>
      </c>
      <c r="T3650" s="8" t="str">
        <f t="shared" si="507"/>
        <v>Sep</v>
      </c>
      <c r="U3650" s="8" t="str">
        <f t="shared" si="508"/>
        <v>2014</v>
      </c>
      <c r="V3650" s="8">
        <f t="shared" si="509"/>
        <v>41917.292187500003</v>
      </c>
      <c r="W3650" s="8" t="str">
        <f t="shared" si="510"/>
        <v>Oct</v>
      </c>
      <c r="X3650" s="8" t="str">
        <f t="shared" si="511"/>
        <v>2014</v>
      </c>
      <c r="Y3650" s="7">
        <f t="shared" si="512"/>
        <v>30</v>
      </c>
    </row>
    <row r="3651" spans="1:25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6">
        <f t="shared" ref="O3651:O3714" si="513">E3651/D3651*100</f>
        <v>104</v>
      </c>
      <c r="P3651" s="10">
        <f t="shared" ref="P3651:P3714" si="514">IFERROR(E3651/L3651,0)</f>
        <v>97.5</v>
      </c>
      <c r="Q3651" t="s">
        <v>8318</v>
      </c>
      <c r="R3651" t="s">
        <v>8319</v>
      </c>
      <c r="S3651" s="8">
        <f t="shared" ref="S3651:S3714" si="515">(((J3651/60)/60)/24)+DATE(1970,1,1)</f>
        <v>41780.712893518517</v>
      </c>
      <c r="T3651" s="8" t="str">
        <f t="shared" ref="T3651:T3714" si="516">TEXT(S3651,"MMM")</f>
        <v>May</v>
      </c>
      <c r="U3651" s="8" t="str">
        <f t="shared" ref="U3651:U3714" si="517">TEXT(S3651,"YYYY")</f>
        <v>2014</v>
      </c>
      <c r="V3651" s="8">
        <f t="shared" ref="V3651:V3714" si="518">(((I3651/60)/60)/24)+DATE(1970,1,1)</f>
        <v>41806.712893518517</v>
      </c>
      <c r="W3651" s="8" t="str">
        <f t="shared" ref="W3651:W3714" si="519">TEXT(V3651,"MMM")</f>
        <v>Jun</v>
      </c>
      <c r="X3651" s="8" t="str">
        <f t="shared" ref="X3651:X3714" si="520">TEXT(V3651,"YYYY")</f>
        <v>2014</v>
      </c>
      <c r="Y3651" s="7">
        <f t="shared" ref="Y3651:Y3714" si="521">DAY(V3651-S3651)</f>
        <v>26</v>
      </c>
    </row>
    <row r="3652" spans="1:25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6">
        <f t="shared" si="513"/>
        <v>100</v>
      </c>
      <c r="P3652" s="10">
        <f t="shared" si="514"/>
        <v>29.411764705882351</v>
      </c>
      <c r="Q3652" t="s">
        <v>8318</v>
      </c>
      <c r="R3652" t="s">
        <v>8319</v>
      </c>
      <c r="S3652" s="8">
        <f t="shared" si="515"/>
        <v>42381.478981481487</v>
      </c>
      <c r="T3652" s="8" t="str">
        <f t="shared" si="516"/>
        <v>Jan</v>
      </c>
      <c r="U3652" s="8" t="str">
        <f t="shared" si="517"/>
        <v>2016</v>
      </c>
      <c r="V3652" s="8">
        <f t="shared" si="518"/>
        <v>42402.478981481487</v>
      </c>
      <c r="W3652" s="8" t="str">
        <f t="shared" si="519"/>
        <v>Feb</v>
      </c>
      <c r="X3652" s="8" t="str">
        <f t="shared" si="520"/>
        <v>2016</v>
      </c>
      <c r="Y3652" s="7">
        <f t="shared" si="521"/>
        <v>21</v>
      </c>
    </row>
    <row r="3653" spans="1:25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6">
        <f t="shared" si="513"/>
        <v>104</v>
      </c>
      <c r="P3653" s="10">
        <f t="shared" si="514"/>
        <v>57.777777777777779</v>
      </c>
      <c r="Q3653" t="s">
        <v>8318</v>
      </c>
      <c r="R3653" t="s">
        <v>8319</v>
      </c>
      <c r="S3653" s="8">
        <f t="shared" si="515"/>
        <v>41828.646319444444</v>
      </c>
      <c r="T3653" s="8" t="str">
        <f t="shared" si="516"/>
        <v>Jul</v>
      </c>
      <c r="U3653" s="8" t="str">
        <f t="shared" si="517"/>
        <v>2014</v>
      </c>
      <c r="V3653" s="8">
        <f t="shared" si="518"/>
        <v>41861.665972222225</v>
      </c>
      <c r="W3653" s="8" t="str">
        <f t="shared" si="519"/>
        <v>Aug</v>
      </c>
      <c r="X3653" s="8" t="str">
        <f t="shared" si="520"/>
        <v>2014</v>
      </c>
      <c r="Y3653" s="7">
        <f t="shared" si="521"/>
        <v>2</v>
      </c>
    </row>
    <row r="3654" spans="1:25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6">
        <f t="shared" si="513"/>
        <v>250.66666666666669</v>
      </c>
      <c r="P3654" s="10">
        <f t="shared" si="514"/>
        <v>44.235294117647058</v>
      </c>
      <c r="Q3654" t="s">
        <v>8318</v>
      </c>
      <c r="R3654" t="s">
        <v>8319</v>
      </c>
      <c r="S3654" s="8">
        <f t="shared" si="515"/>
        <v>42596.644699074073</v>
      </c>
      <c r="T3654" s="8" t="str">
        <f t="shared" si="516"/>
        <v>Aug</v>
      </c>
      <c r="U3654" s="8" t="str">
        <f t="shared" si="517"/>
        <v>2016</v>
      </c>
      <c r="V3654" s="8">
        <f t="shared" si="518"/>
        <v>42607.165972222225</v>
      </c>
      <c r="W3654" s="8" t="str">
        <f t="shared" si="519"/>
        <v>Aug</v>
      </c>
      <c r="X3654" s="8" t="str">
        <f t="shared" si="520"/>
        <v>2016</v>
      </c>
      <c r="Y3654" s="7">
        <f t="shared" si="521"/>
        <v>10</v>
      </c>
    </row>
    <row r="3655" spans="1:25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6">
        <f t="shared" si="513"/>
        <v>100.49999999999999</v>
      </c>
      <c r="P3655" s="10">
        <f t="shared" si="514"/>
        <v>60.909090909090907</v>
      </c>
      <c r="Q3655" t="s">
        <v>8318</v>
      </c>
      <c r="R3655" t="s">
        <v>8319</v>
      </c>
      <c r="S3655" s="8">
        <f t="shared" si="515"/>
        <v>42191.363506944443</v>
      </c>
      <c r="T3655" s="8" t="str">
        <f t="shared" si="516"/>
        <v>Jul</v>
      </c>
      <c r="U3655" s="8" t="str">
        <f t="shared" si="517"/>
        <v>2015</v>
      </c>
      <c r="V3655" s="8">
        <f t="shared" si="518"/>
        <v>42221.363506944443</v>
      </c>
      <c r="W3655" s="8" t="str">
        <f t="shared" si="519"/>
        <v>Aug</v>
      </c>
      <c r="X3655" s="8" t="str">
        <f t="shared" si="520"/>
        <v>2015</v>
      </c>
      <c r="Y3655" s="7">
        <f t="shared" si="521"/>
        <v>30</v>
      </c>
    </row>
    <row r="3656" spans="1:25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6">
        <f t="shared" si="513"/>
        <v>174.4</v>
      </c>
      <c r="P3656" s="10">
        <f t="shared" si="514"/>
        <v>68.84210526315789</v>
      </c>
      <c r="Q3656" t="s">
        <v>8318</v>
      </c>
      <c r="R3656" t="s">
        <v>8319</v>
      </c>
      <c r="S3656" s="8">
        <f t="shared" si="515"/>
        <v>42440.416504629626</v>
      </c>
      <c r="T3656" s="8" t="str">
        <f t="shared" si="516"/>
        <v>Mar</v>
      </c>
      <c r="U3656" s="8" t="str">
        <f t="shared" si="517"/>
        <v>2016</v>
      </c>
      <c r="V3656" s="8">
        <f t="shared" si="518"/>
        <v>42463.708333333328</v>
      </c>
      <c r="W3656" s="8" t="str">
        <f t="shared" si="519"/>
        <v>Apr</v>
      </c>
      <c r="X3656" s="8" t="str">
        <f t="shared" si="520"/>
        <v>2016</v>
      </c>
      <c r="Y3656" s="7">
        <f t="shared" si="521"/>
        <v>23</v>
      </c>
    </row>
    <row r="3657" spans="1:25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6">
        <f t="shared" si="513"/>
        <v>116.26</v>
      </c>
      <c r="P3657" s="10">
        <f t="shared" si="514"/>
        <v>73.582278481012665</v>
      </c>
      <c r="Q3657" t="s">
        <v>8318</v>
      </c>
      <c r="R3657" t="s">
        <v>8319</v>
      </c>
      <c r="S3657" s="8">
        <f t="shared" si="515"/>
        <v>42173.803217592591</v>
      </c>
      <c r="T3657" s="8" t="str">
        <f t="shared" si="516"/>
        <v>Jun</v>
      </c>
      <c r="U3657" s="8" t="str">
        <f t="shared" si="517"/>
        <v>2015</v>
      </c>
      <c r="V3657" s="8">
        <f t="shared" si="518"/>
        <v>42203.290972222225</v>
      </c>
      <c r="W3657" s="8" t="str">
        <f t="shared" si="519"/>
        <v>Jul</v>
      </c>
      <c r="X3657" s="8" t="str">
        <f t="shared" si="520"/>
        <v>2015</v>
      </c>
      <c r="Y3657" s="7">
        <f t="shared" si="521"/>
        <v>29</v>
      </c>
    </row>
    <row r="3658" spans="1:25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6">
        <f t="shared" si="513"/>
        <v>105.82000000000001</v>
      </c>
      <c r="P3658" s="10">
        <f t="shared" si="514"/>
        <v>115.02173913043478</v>
      </c>
      <c r="Q3658" t="s">
        <v>8318</v>
      </c>
      <c r="R3658" t="s">
        <v>8319</v>
      </c>
      <c r="S3658" s="8">
        <f t="shared" si="515"/>
        <v>42737.910138888896</v>
      </c>
      <c r="T3658" s="8" t="str">
        <f t="shared" si="516"/>
        <v>Jan</v>
      </c>
      <c r="U3658" s="8" t="str">
        <f t="shared" si="517"/>
        <v>2017</v>
      </c>
      <c r="V3658" s="8">
        <f t="shared" si="518"/>
        <v>42767.957638888889</v>
      </c>
      <c r="W3658" s="8" t="str">
        <f t="shared" si="519"/>
        <v>Feb</v>
      </c>
      <c r="X3658" s="8" t="str">
        <f t="shared" si="520"/>
        <v>2017</v>
      </c>
      <c r="Y3658" s="7">
        <f t="shared" si="521"/>
        <v>30</v>
      </c>
    </row>
    <row r="3659" spans="1:25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6">
        <f t="shared" si="513"/>
        <v>110.75</v>
      </c>
      <c r="P3659" s="10">
        <f t="shared" si="514"/>
        <v>110.75</v>
      </c>
      <c r="Q3659" t="s">
        <v>8318</v>
      </c>
      <c r="R3659" t="s">
        <v>8319</v>
      </c>
      <c r="S3659" s="8">
        <f t="shared" si="515"/>
        <v>42499.629849537043</v>
      </c>
      <c r="T3659" s="8" t="str">
        <f t="shared" si="516"/>
        <v>May</v>
      </c>
      <c r="U3659" s="8" t="str">
        <f t="shared" si="517"/>
        <v>2016</v>
      </c>
      <c r="V3659" s="8">
        <f t="shared" si="518"/>
        <v>42522.904166666667</v>
      </c>
      <c r="W3659" s="8" t="str">
        <f t="shared" si="519"/>
        <v>Jun</v>
      </c>
      <c r="X3659" s="8" t="str">
        <f t="shared" si="520"/>
        <v>2016</v>
      </c>
      <c r="Y3659" s="7">
        <f t="shared" si="521"/>
        <v>23</v>
      </c>
    </row>
    <row r="3660" spans="1:25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6">
        <f t="shared" si="513"/>
        <v>100.66666666666666</v>
      </c>
      <c r="P3660" s="10">
        <f t="shared" si="514"/>
        <v>75.5</v>
      </c>
      <c r="Q3660" t="s">
        <v>8318</v>
      </c>
      <c r="R3660" t="s">
        <v>8319</v>
      </c>
      <c r="S3660" s="8">
        <f t="shared" si="515"/>
        <v>41775.858564814815</v>
      </c>
      <c r="T3660" s="8" t="str">
        <f t="shared" si="516"/>
        <v>May</v>
      </c>
      <c r="U3660" s="8" t="str">
        <f t="shared" si="517"/>
        <v>2014</v>
      </c>
      <c r="V3660" s="8">
        <f t="shared" si="518"/>
        <v>41822.165972222225</v>
      </c>
      <c r="W3660" s="8" t="str">
        <f t="shared" si="519"/>
        <v>Jul</v>
      </c>
      <c r="X3660" s="8" t="str">
        <f t="shared" si="520"/>
        <v>2014</v>
      </c>
      <c r="Y3660" s="7">
        <f t="shared" si="521"/>
        <v>15</v>
      </c>
    </row>
    <row r="3661" spans="1:25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6">
        <f t="shared" si="513"/>
        <v>102.03333333333333</v>
      </c>
      <c r="P3661" s="10">
        <f t="shared" si="514"/>
        <v>235.46153846153845</v>
      </c>
      <c r="Q3661" t="s">
        <v>8318</v>
      </c>
      <c r="R3661" t="s">
        <v>8319</v>
      </c>
      <c r="S3661" s="8">
        <f t="shared" si="515"/>
        <v>42055.277199074073</v>
      </c>
      <c r="T3661" s="8" t="str">
        <f t="shared" si="516"/>
        <v>Feb</v>
      </c>
      <c r="U3661" s="8" t="str">
        <f t="shared" si="517"/>
        <v>2015</v>
      </c>
      <c r="V3661" s="8">
        <f t="shared" si="518"/>
        <v>42082.610416666663</v>
      </c>
      <c r="W3661" s="8" t="str">
        <f t="shared" si="519"/>
        <v>Mar</v>
      </c>
      <c r="X3661" s="8" t="str">
        <f t="shared" si="520"/>
        <v>2015</v>
      </c>
      <c r="Y3661" s="7">
        <f t="shared" si="521"/>
        <v>27</v>
      </c>
    </row>
    <row r="3662" spans="1:25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6">
        <f t="shared" si="513"/>
        <v>100</v>
      </c>
      <c r="P3662" s="10">
        <f t="shared" si="514"/>
        <v>11.363636363636363</v>
      </c>
      <c r="Q3662" t="s">
        <v>8318</v>
      </c>
      <c r="R3662" t="s">
        <v>8319</v>
      </c>
      <c r="S3662" s="8">
        <f t="shared" si="515"/>
        <v>41971.881076388891</v>
      </c>
      <c r="T3662" s="8" t="str">
        <f t="shared" si="516"/>
        <v>Nov</v>
      </c>
      <c r="U3662" s="8" t="str">
        <f t="shared" si="517"/>
        <v>2014</v>
      </c>
      <c r="V3662" s="8">
        <f t="shared" si="518"/>
        <v>41996.881076388891</v>
      </c>
      <c r="W3662" s="8" t="str">
        <f t="shared" si="519"/>
        <v>Dec</v>
      </c>
      <c r="X3662" s="8" t="str">
        <f t="shared" si="520"/>
        <v>2014</v>
      </c>
      <c r="Y3662" s="7">
        <f t="shared" si="521"/>
        <v>25</v>
      </c>
    </row>
    <row r="3663" spans="1:25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6">
        <f t="shared" si="513"/>
        <v>111.00000000000001</v>
      </c>
      <c r="P3663" s="10">
        <f t="shared" si="514"/>
        <v>92.5</v>
      </c>
      <c r="Q3663" t="s">
        <v>8318</v>
      </c>
      <c r="R3663" t="s">
        <v>8319</v>
      </c>
      <c r="S3663" s="8">
        <f t="shared" si="515"/>
        <v>42447.896666666667</v>
      </c>
      <c r="T3663" s="8" t="str">
        <f t="shared" si="516"/>
        <v>Mar</v>
      </c>
      <c r="U3663" s="8" t="str">
        <f t="shared" si="517"/>
        <v>2016</v>
      </c>
      <c r="V3663" s="8">
        <f t="shared" si="518"/>
        <v>42470.166666666672</v>
      </c>
      <c r="W3663" s="8" t="str">
        <f t="shared" si="519"/>
        <v>Apr</v>
      </c>
      <c r="X3663" s="8" t="str">
        <f t="shared" si="520"/>
        <v>2016</v>
      </c>
      <c r="Y3663" s="7">
        <f t="shared" si="521"/>
        <v>22</v>
      </c>
    </row>
    <row r="3664" spans="1:25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6">
        <f t="shared" si="513"/>
        <v>101.42500000000001</v>
      </c>
      <c r="P3664" s="10">
        <f t="shared" si="514"/>
        <v>202.85</v>
      </c>
      <c r="Q3664" t="s">
        <v>8318</v>
      </c>
      <c r="R3664" t="s">
        <v>8319</v>
      </c>
      <c r="S3664" s="8">
        <f t="shared" si="515"/>
        <v>42064.220069444447</v>
      </c>
      <c r="T3664" s="8" t="str">
        <f t="shared" si="516"/>
        <v>Mar</v>
      </c>
      <c r="U3664" s="8" t="str">
        <f t="shared" si="517"/>
        <v>2015</v>
      </c>
      <c r="V3664" s="8">
        <f t="shared" si="518"/>
        <v>42094.178402777776</v>
      </c>
      <c r="W3664" s="8" t="str">
        <f t="shared" si="519"/>
        <v>Mar</v>
      </c>
      <c r="X3664" s="8" t="str">
        <f t="shared" si="520"/>
        <v>2015</v>
      </c>
      <c r="Y3664" s="7">
        <f t="shared" si="521"/>
        <v>29</v>
      </c>
    </row>
    <row r="3665" spans="1:25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6">
        <f t="shared" si="513"/>
        <v>104</v>
      </c>
      <c r="P3665" s="10">
        <f t="shared" si="514"/>
        <v>26</v>
      </c>
      <c r="Q3665" t="s">
        <v>8318</v>
      </c>
      <c r="R3665" t="s">
        <v>8319</v>
      </c>
      <c r="S3665" s="8">
        <f t="shared" si="515"/>
        <v>42665.451736111107</v>
      </c>
      <c r="T3665" s="8" t="str">
        <f t="shared" si="516"/>
        <v>Oct</v>
      </c>
      <c r="U3665" s="8" t="str">
        <f t="shared" si="517"/>
        <v>2016</v>
      </c>
      <c r="V3665" s="8">
        <f t="shared" si="518"/>
        <v>42725.493402777778</v>
      </c>
      <c r="W3665" s="8" t="str">
        <f t="shared" si="519"/>
        <v>Dec</v>
      </c>
      <c r="X3665" s="8" t="str">
        <f t="shared" si="520"/>
        <v>2016</v>
      </c>
      <c r="Y3665" s="7">
        <f t="shared" si="521"/>
        <v>29</v>
      </c>
    </row>
    <row r="3666" spans="1:25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6">
        <f t="shared" si="513"/>
        <v>109.375</v>
      </c>
      <c r="P3666" s="10">
        <f t="shared" si="514"/>
        <v>46.05263157894737</v>
      </c>
      <c r="Q3666" t="s">
        <v>8318</v>
      </c>
      <c r="R3666" t="s">
        <v>8319</v>
      </c>
      <c r="S3666" s="8">
        <f t="shared" si="515"/>
        <v>42523.248715277776</v>
      </c>
      <c r="T3666" s="8" t="str">
        <f t="shared" si="516"/>
        <v>Jun</v>
      </c>
      <c r="U3666" s="8" t="str">
        <f t="shared" si="517"/>
        <v>2016</v>
      </c>
      <c r="V3666" s="8">
        <f t="shared" si="518"/>
        <v>42537.248715277776</v>
      </c>
      <c r="W3666" s="8" t="str">
        <f t="shared" si="519"/>
        <v>Jun</v>
      </c>
      <c r="X3666" s="8" t="str">
        <f t="shared" si="520"/>
        <v>2016</v>
      </c>
      <c r="Y3666" s="7">
        <f t="shared" si="521"/>
        <v>14</v>
      </c>
    </row>
    <row r="3667" spans="1:25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6">
        <f t="shared" si="513"/>
        <v>115.16129032258064</v>
      </c>
      <c r="P3667" s="10">
        <f t="shared" si="514"/>
        <v>51</v>
      </c>
      <c r="Q3667" t="s">
        <v>8318</v>
      </c>
      <c r="R3667" t="s">
        <v>8319</v>
      </c>
      <c r="S3667" s="8">
        <f t="shared" si="515"/>
        <v>42294.808124999996</v>
      </c>
      <c r="T3667" s="8" t="str">
        <f t="shared" si="516"/>
        <v>Oct</v>
      </c>
      <c r="U3667" s="8" t="str">
        <f t="shared" si="517"/>
        <v>2015</v>
      </c>
      <c r="V3667" s="8">
        <f t="shared" si="518"/>
        <v>42305.829166666663</v>
      </c>
      <c r="W3667" s="8" t="str">
        <f t="shared" si="519"/>
        <v>Oct</v>
      </c>
      <c r="X3667" s="8" t="str">
        <f t="shared" si="520"/>
        <v>2015</v>
      </c>
      <c r="Y3667" s="7">
        <f t="shared" si="521"/>
        <v>11</v>
      </c>
    </row>
    <row r="3668" spans="1:25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6">
        <f t="shared" si="513"/>
        <v>100</v>
      </c>
      <c r="P3668" s="10">
        <f t="shared" si="514"/>
        <v>31.578947368421051</v>
      </c>
      <c r="Q3668" t="s">
        <v>8318</v>
      </c>
      <c r="R3668" t="s">
        <v>8319</v>
      </c>
      <c r="S3668" s="8">
        <f t="shared" si="515"/>
        <v>41822.90488425926</v>
      </c>
      <c r="T3668" s="8" t="str">
        <f t="shared" si="516"/>
        <v>Jul</v>
      </c>
      <c r="U3668" s="8" t="str">
        <f t="shared" si="517"/>
        <v>2014</v>
      </c>
      <c r="V3668" s="8">
        <f t="shared" si="518"/>
        <v>41844.291666666664</v>
      </c>
      <c r="W3668" s="8" t="str">
        <f t="shared" si="519"/>
        <v>Jul</v>
      </c>
      <c r="X3668" s="8" t="str">
        <f t="shared" si="520"/>
        <v>2014</v>
      </c>
      <c r="Y3668" s="7">
        <f t="shared" si="521"/>
        <v>21</v>
      </c>
    </row>
    <row r="3669" spans="1:25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6">
        <f t="shared" si="513"/>
        <v>103.17033333333335</v>
      </c>
      <c r="P3669" s="10">
        <f t="shared" si="514"/>
        <v>53.363965517241382</v>
      </c>
      <c r="Q3669" t="s">
        <v>8318</v>
      </c>
      <c r="R3669" t="s">
        <v>8319</v>
      </c>
      <c r="S3669" s="8">
        <f t="shared" si="515"/>
        <v>42173.970127314817</v>
      </c>
      <c r="T3669" s="8" t="str">
        <f t="shared" si="516"/>
        <v>Jun</v>
      </c>
      <c r="U3669" s="8" t="str">
        <f t="shared" si="517"/>
        <v>2015</v>
      </c>
      <c r="V3669" s="8">
        <f t="shared" si="518"/>
        <v>42203.970127314817</v>
      </c>
      <c r="W3669" s="8" t="str">
        <f t="shared" si="519"/>
        <v>Jul</v>
      </c>
      <c r="X3669" s="8" t="str">
        <f t="shared" si="520"/>
        <v>2015</v>
      </c>
      <c r="Y3669" s="7">
        <f t="shared" si="521"/>
        <v>30</v>
      </c>
    </row>
    <row r="3670" spans="1:25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6">
        <f t="shared" si="513"/>
        <v>103.49999999999999</v>
      </c>
      <c r="P3670" s="10">
        <f t="shared" si="514"/>
        <v>36.964285714285715</v>
      </c>
      <c r="Q3670" t="s">
        <v>8318</v>
      </c>
      <c r="R3670" t="s">
        <v>8319</v>
      </c>
      <c r="S3670" s="8">
        <f t="shared" si="515"/>
        <v>42185.556157407409</v>
      </c>
      <c r="T3670" s="8" t="str">
        <f t="shared" si="516"/>
        <v>Jun</v>
      </c>
      <c r="U3670" s="8" t="str">
        <f t="shared" si="517"/>
        <v>2015</v>
      </c>
      <c r="V3670" s="8">
        <f t="shared" si="518"/>
        <v>42208.772916666669</v>
      </c>
      <c r="W3670" s="8" t="str">
        <f t="shared" si="519"/>
        <v>Jul</v>
      </c>
      <c r="X3670" s="8" t="str">
        <f t="shared" si="520"/>
        <v>2015</v>
      </c>
      <c r="Y3670" s="7">
        <f t="shared" si="521"/>
        <v>23</v>
      </c>
    </row>
    <row r="3671" spans="1:25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6">
        <f t="shared" si="513"/>
        <v>138.19999999999999</v>
      </c>
      <c r="P3671" s="10">
        <f t="shared" si="514"/>
        <v>81.294117647058826</v>
      </c>
      <c r="Q3671" t="s">
        <v>8318</v>
      </c>
      <c r="R3671" t="s">
        <v>8319</v>
      </c>
      <c r="S3671" s="8">
        <f t="shared" si="515"/>
        <v>42136.675196759257</v>
      </c>
      <c r="T3671" s="8" t="str">
        <f t="shared" si="516"/>
        <v>May</v>
      </c>
      <c r="U3671" s="8" t="str">
        <f t="shared" si="517"/>
        <v>2015</v>
      </c>
      <c r="V3671" s="8">
        <f t="shared" si="518"/>
        <v>42166.675196759257</v>
      </c>
      <c r="W3671" s="8" t="str">
        <f t="shared" si="519"/>
        <v>Jun</v>
      </c>
      <c r="X3671" s="8" t="str">
        <f t="shared" si="520"/>
        <v>2015</v>
      </c>
      <c r="Y3671" s="7">
        <f t="shared" si="521"/>
        <v>30</v>
      </c>
    </row>
    <row r="3672" spans="1:25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6">
        <f t="shared" si="513"/>
        <v>109.54545454545455</v>
      </c>
      <c r="P3672" s="10">
        <f t="shared" si="514"/>
        <v>20.083333333333332</v>
      </c>
      <c r="Q3672" t="s">
        <v>8318</v>
      </c>
      <c r="R3672" t="s">
        <v>8319</v>
      </c>
      <c r="S3672" s="8">
        <f t="shared" si="515"/>
        <v>42142.514016203699</v>
      </c>
      <c r="T3672" s="8" t="str">
        <f t="shared" si="516"/>
        <v>May</v>
      </c>
      <c r="U3672" s="8" t="str">
        <f t="shared" si="517"/>
        <v>2015</v>
      </c>
      <c r="V3672" s="8">
        <f t="shared" si="518"/>
        <v>42155.958333333328</v>
      </c>
      <c r="W3672" s="8" t="str">
        <f t="shared" si="519"/>
        <v>May</v>
      </c>
      <c r="X3672" s="8" t="str">
        <f t="shared" si="520"/>
        <v>2015</v>
      </c>
      <c r="Y3672" s="7">
        <f t="shared" si="521"/>
        <v>13</v>
      </c>
    </row>
    <row r="3673" spans="1:25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6">
        <f t="shared" si="513"/>
        <v>100.85714285714286</v>
      </c>
      <c r="P3673" s="10">
        <f t="shared" si="514"/>
        <v>88.25</v>
      </c>
      <c r="Q3673" t="s">
        <v>8318</v>
      </c>
      <c r="R3673" t="s">
        <v>8319</v>
      </c>
      <c r="S3673" s="8">
        <f t="shared" si="515"/>
        <v>41820.62809027778</v>
      </c>
      <c r="T3673" s="8" t="str">
        <f t="shared" si="516"/>
        <v>Jun</v>
      </c>
      <c r="U3673" s="8" t="str">
        <f t="shared" si="517"/>
        <v>2014</v>
      </c>
      <c r="V3673" s="8">
        <f t="shared" si="518"/>
        <v>41841.165972222225</v>
      </c>
      <c r="W3673" s="8" t="str">
        <f t="shared" si="519"/>
        <v>Jul</v>
      </c>
      <c r="X3673" s="8" t="str">
        <f t="shared" si="520"/>
        <v>2014</v>
      </c>
      <c r="Y3673" s="7">
        <f t="shared" si="521"/>
        <v>20</v>
      </c>
    </row>
    <row r="3674" spans="1:25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6">
        <f t="shared" si="513"/>
        <v>101.53333333333335</v>
      </c>
      <c r="P3674" s="10">
        <f t="shared" si="514"/>
        <v>53.438596491228068</v>
      </c>
      <c r="Q3674" t="s">
        <v>8318</v>
      </c>
      <c r="R3674" t="s">
        <v>8319</v>
      </c>
      <c r="S3674" s="8">
        <f t="shared" si="515"/>
        <v>41878.946574074071</v>
      </c>
      <c r="T3674" s="8" t="str">
        <f t="shared" si="516"/>
        <v>Aug</v>
      </c>
      <c r="U3674" s="8" t="str">
        <f t="shared" si="517"/>
        <v>2014</v>
      </c>
      <c r="V3674" s="8">
        <f t="shared" si="518"/>
        <v>41908.946574074071</v>
      </c>
      <c r="W3674" s="8" t="str">
        <f t="shared" si="519"/>
        <v>Sep</v>
      </c>
      <c r="X3674" s="8" t="str">
        <f t="shared" si="520"/>
        <v>2014</v>
      </c>
      <c r="Y3674" s="7">
        <f t="shared" si="521"/>
        <v>30</v>
      </c>
    </row>
    <row r="3675" spans="1:25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6">
        <f t="shared" si="513"/>
        <v>113.625</v>
      </c>
      <c r="P3675" s="10">
        <f t="shared" si="514"/>
        <v>39.868421052631582</v>
      </c>
      <c r="Q3675" t="s">
        <v>8318</v>
      </c>
      <c r="R3675" t="s">
        <v>8319</v>
      </c>
      <c r="S3675" s="8">
        <f t="shared" si="515"/>
        <v>41914.295104166667</v>
      </c>
      <c r="T3675" s="8" t="str">
        <f t="shared" si="516"/>
        <v>Oct</v>
      </c>
      <c r="U3675" s="8" t="str">
        <f t="shared" si="517"/>
        <v>2014</v>
      </c>
      <c r="V3675" s="8">
        <f t="shared" si="518"/>
        <v>41948.536111111112</v>
      </c>
      <c r="W3675" s="8" t="str">
        <f t="shared" si="519"/>
        <v>Nov</v>
      </c>
      <c r="X3675" s="8" t="str">
        <f t="shared" si="520"/>
        <v>2014</v>
      </c>
      <c r="Y3675" s="7">
        <f t="shared" si="521"/>
        <v>3</v>
      </c>
    </row>
    <row r="3676" spans="1:25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6">
        <f t="shared" si="513"/>
        <v>100</v>
      </c>
      <c r="P3676" s="10">
        <f t="shared" si="514"/>
        <v>145.16129032258064</v>
      </c>
      <c r="Q3676" t="s">
        <v>8318</v>
      </c>
      <c r="R3676" t="s">
        <v>8319</v>
      </c>
      <c r="S3676" s="8">
        <f t="shared" si="515"/>
        <v>42556.873020833329</v>
      </c>
      <c r="T3676" s="8" t="str">
        <f t="shared" si="516"/>
        <v>Jul</v>
      </c>
      <c r="U3676" s="8" t="str">
        <f t="shared" si="517"/>
        <v>2016</v>
      </c>
      <c r="V3676" s="8">
        <f t="shared" si="518"/>
        <v>42616.873020833329</v>
      </c>
      <c r="W3676" s="8" t="str">
        <f t="shared" si="519"/>
        <v>Sep</v>
      </c>
      <c r="X3676" s="8" t="str">
        <f t="shared" si="520"/>
        <v>2016</v>
      </c>
      <c r="Y3676" s="7">
        <f t="shared" si="521"/>
        <v>29</v>
      </c>
    </row>
    <row r="3677" spans="1:25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6">
        <f t="shared" si="513"/>
        <v>140</v>
      </c>
      <c r="P3677" s="10">
        <f t="shared" si="514"/>
        <v>23.333333333333332</v>
      </c>
      <c r="Q3677" t="s">
        <v>8318</v>
      </c>
      <c r="R3677" t="s">
        <v>8319</v>
      </c>
      <c r="S3677" s="8">
        <f t="shared" si="515"/>
        <v>42493.597013888888</v>
      </c>
      <c r="T3677" s="8" t="str">
        <f t="shared" si="516"/>
        <v>May</v>
      </c>
      <c r="U3677" s="8" t="str">
        <f t="shared" si="517"/>
        <v>2016</v>
      </c>
      <c r="V3677" s="8">
        <f t="shared" si="518"/>
        <v>42505.958333333328</v>
      </c>
      <c r="W3677" s="8" t="str">
        <f t="shared" si="519"/>
        <v>May</v>
      </c>
      <c r="X3677" s="8" t="str">
        <f t="shared" si="520"/>
        <v>2016</v>
      </c>
      <c r="Y3677" s="7">
        <f t="shared" si="521"/>
        <v>12</v>
      </c>
    </row>
    <row r="3678" spans="1:25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6">
        <f t="shared" si="513"/>
        <v>128.75</v>
      </c>
      <c r="P3678" s="10">
        <f t="shared" si="514"/>
        <v>64.375</v>
      </c>
      <c r="Q3678" t="s">
        <v>8318</v>
      </c>
      <c r="R3678" t="s">
        <v>8319</v>
      </c>
      <c r="S3678" s="8">
        <f t="shared" si="515"/>
        <v>41876.815787037034</v>
      </c>
      <c r="T3678" s="8" t="str">
        <f t="shared" si="516"/>
        <v>Aug</v>
      </c>
      <c r="U3678" s="8" t="str">
        <f t="shared" si="517"/>
        <v>2014</v>
      </c>
      <c r="V3678" s="8">
        <f t="shared" si="518"/>
        <v>41894.815787037034</v>
      </c>
      <c r="W3678" s="8" t="str">
        <f t="shared" si="519"/>
        <v>Sep</v>
      </c>
      <c r="X3678" s="8" t="str">
        <f t="shared" si="520"/>
        <v>2014</v>
      </c>
      <c r="Y3678" s="7">
        <f t="shared" si="521"/>
        <v>18</v>
      </c>
    </row>
    <row r="3679" spans="1:25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6">
        <f t="shared" si="513"/>
        <v>102.90416666666667</v>
      </c>
      <c r="P3679" s="10">
        <f t="shared" si="514"/>
        <v>62.052763819095475</v>
      </c>
      <c r="Q3679" t="s">
        <v>8318</v>
      </c>
      <c r="R3679" t="s">
        <v>8319</v>
      </c>
      <c r="S3679" s="8">
        <f t="shared" si="515"/>
        <v>41802.574282407404</v>
      </c>
      <c r="T3679" s="8" t="str">
        <f t="shared" si="516"/>
        <v>Jun</v>
      </c>
      <c r="U3679" s="8" t="str">
        <f t="shared" si="517"/>
        <v>2014</v>
      </c>
      <c r="V3679" s="8">
        <f t="shared" si="518"/>
        <v>41823.165972222225</v>
      </c>
      <c r="W3679" s="8" t="str">
        <f t="shared" si="519"/>
        <v>Jul</v>
      </c>
      <c r="X3679" s="8" t="str">
        <f t="shared" si="520"/>
        <v>2014</v>
      </c>
      <c r="Y3679" s="7">
        <f t="shared" si="521"/>
        <v>20</v>
      </c>
    </row>
    <row r="3680" spans="1:25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6">
        <f t="shared" si="513"/>
        <v>102.49999999999999</v>
      </c>
      <c r="P3680" s="10">
        <f t="shared" si="514"/>
        <v>66.129032258064512</v>
      </c>
      <c r="Q3680" t="s">
        <v>8318</v>
      </c>
      <c r="R3680" t="s">
        <v>8319</v>
      </c>
      <c r="S3680" s="8">
        <f t="shared" si="515"/>
        <v>42120.531226851846</v>
      </c>
      <c r="T3680" s="8" t="str">
        <f t="shared" si="516"/>
        <v>Apr</v>
      </c>
      <c r="U3680" s="8" t="str">
        <f t="shared" si="517"/>
        <v>2015</v>
      </c>
      <c r="V3680" s="8">
        <f t="shared" si="518"/>
        <v>42155.531226851846</v>
      </c>
      <c r="W3680" s="8" t="str">
        <f t="shared" si="519"/>
        <v>May</v>
      </c>
      <c r="X3680" s="8" t="str">
        <f t="shared" si="520"/>
        <v>2015</v>
      </c>
      <c r="Y3680" s="7">
        <f t="shared" si="521"/>
        <v>4</v>
      </c>
    </row>
    <row r="3681" spans="1:25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6">
        <f t="shared" si="513"/>
        <v>110.1</v>
      </c>
      <c r="P3681" s="10">
        <f t="shared" si="514"/>
        <v>73.400000000000006</v>
      </c>
      <c r="Q3681" t="s">
        <v>8318</v>
      </c>
      <c r="R3681" t="s">
        <v>8319</v>
      </c>
      <c r="S3681" s="8">
        <f t="shared" si="515"/>
        <v>41786.761354166665</v>
      </c>
      <c r="T3681" s="8" t="str">
        <f t="shared" si="516"/>
        <v>May</v>
      </c>
      <c r="U3681" s="8" t="str">
        <f t="shared" si="517"/>
        <v>2014</v>
      </c>
      <c r="V3681" s="8">
        <f t="shared" si="518"/>
        <v>41821.207638888889</v>
      </c>
      <c r="W3681" s="8" t="str">
        <f t="shared" si="519"/>
        <v>Jul</v>
      </c>
      <c r="X3681" s="8" t="str">
        <f t="shared" si="520"/>
        <v>2014</v>
      </c>
      <c r="Y3681" s="7">
        <f t="shared" si="521"/>
        <v>3</v>
      </c>
    </row>
    <row r="3682" spans="1:25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6">
        <f t="shared" si="513"/>
        <v>112.76666666666667</v>
      </c>
      <c r="P3682" s="10">
        <f t="shared" si="514"/>
        <v>99.5</v>
      </c>
      <c r="Q3682" t="s">
        <v>8318</v>
      </c>
      <c r="R3682" t="s">
        <v>8319</v>
      </c>
      <c r="S3682" s="8">
        <f t="shared" si="515"/>
        <v>42627.454097222217</v>
      </c>
      <c r="T3682" s="8" t="str">
        <f t="shared" si="516"/>
        <v>Sep</v>
      </c>
      <c r="U3682" s="8" t="str">
        <f t="shared" si="517"/>
        <v>2016</v>
      </c>
      <c r="V3682" s="8">
        <f t="shared" si="518"/>
        <v>42648.454097222217</v>
      </c>
      <c r="W3682" s="8" t="str">
        <f t="shared" si="519"/>
        <v>Oct</v>
      </c>
      <c r="X3682" s="8" t="str">
        <f t="shared" si="520"/>
        <v>2016</v>
      </c>
      <c r="Y3682" s="7">
        <f t="shared" si="521"/>
        <v>21</v>
      </c>
    </row>
    <row r="3683" spans="1:25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6">
        <f t="shared" si="513"/>
        <v>111.9</v>
      </c>
      <c r="P3683" s="10">
        <f t="shared" si="514"/>
        <v>62.166666666666664</v>
      </c>
      <c r="Q3683" t="s">
        <v>8318</v>
      </c>
      <c r="R3683" t="s">
        <v>8319</v>
      </c>
      <c r="S3683" s="8">
        <f t="shared" si="515"/>
        <v>42374.651504629626</v>
      </c>
      <c r="T3683" s="8" t="str">
        <f t="shared" si="516"/>
        <v>Jan</v>
      </c>
      <c r="U3683" s="8" t="str">
        <f t="shared" si="517"/>
        <v>2016</v>
      </c>
      <c r="V3683" s="8">
        <f t="shared" si="518"/>
        <v>42384.651504629626</v>
      </c>
      <c r="W3683" s="8" t="str">
        <f t="shared" si="519"/>
        <v>Jan</v>
      </c>
      <c r="X3683" s="8" t="str">
        <f t="shared" si="520"/>
        <v>2016</v>
      </c>
      <c r="Y3683" s="7">
        <f t="shared" si="521"/>
        <v>10</v>
      </c>
    </row>
    <row r="3684" spans="1:25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6">
        <f t="shared" si="513"/>
        <v>139.19999999999999</v>
      </c>
      <c r="P3684" s="10">
        <f t="shared" si="514"/>
        <v>62.328358208955223</v>
      </c>
      <c r="Q3684" t="s">
        <v>8318</v>
      </c>
      <c r="R3684" t="s">
        <v>8319</v>
      </c>
      <c r="S3684" s="8">
        <f t="shared" si="515"/>
        <v>41772.685393518521</v>
      </c>
      <c r="T3684" s="8" t="str">
        <f t="shared" si="516"/>
        <v>May</v>
      </c>
      <c r="U3684" s="8" t="str">
        <f t="shared" si="517"/>
        <v>2014</v>
      </c>
      <c r="V3684" s="8">
        <f t="shared" si="518"/>
        <v>41806.290972222225</v>
      </c>
      <c r="W3684" s="8" t="str">
        <f t="shared" si="519"/>
        <v>Jun</v>
      </c>
      <c r="X3684" s="8" t="str">
        <f t="shared" si="520"/>
        <v>2014</v>
      </c>
      <c r="Y3684" s="7">
        <f t="shared" si="521"/>
        <v>2</v>
      </c>
    </row>
    <row r="3685" spans="1:25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6">
        <f t="shared" si="513"/>
        <v>110.85714285714286</v>
      </c>
      <c r="P3685" s="10">
        <f t="shared" si="514"/>
        <v>58.787878787878789</v>
      </c>
      <c r="Q3685" t="s">
        <v>8318</v>
      </c>
      <c r="R3685" t="s">
        <v>8319</v>
      </c>
      <c r="S3685" s="8">
        <f t="shared" si="515"/>
        <v>42633.116851851853</v>
      </c>
      <c r="T3685" s="8" t="str">
        <f t="shared" si="516"/>
        <v>Sep</v>
      </c>
      <c r="U3685" s="8" t="str">
        <f t="shared" si="517"/>
        <v>2016</v>
      </c>
      <c r="V3685" s="8">
        <f t="shared" si="518"/>
        <v>42663.116851851853</v>
      </c>
      <c r="W3685" s="8" t="str">
        <f t="shared" si="519"/>
        <v>Oct</v>
      </c>
      <c r="X3685" s="8" t="str">
        <f t="shared" si="520"/>
        <v>2016</v>
      </c>
      <c r="Y3685" s="7">
        <f t="shared" si="521"/>
        <v>30</v>
      </c>
    </row>
    <row r="3686" spans="1:25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6">
        <f t="shared" si="513"/>
        <v>139.06666666666666</v>
      </c>
      <c r="P3686" s="10">
        <f t="shared" si="514"/>
        <v>45.347826086956523</v>
      </c>
      <c r="Q3686" t="s">
        <v>8318</v>
      </c>
      <c r="R3686" t="s">
        <v>8319</v>
      </c>
      <c r="S3686" s="8">
        <f t="shared" si="515"/>
        <v>42219.180393518516</v>
      </c>
      <c r="T3686" s="8" t="str">
        <f t="shared" si="516"/>
        <v>Aug</v>
      </c>
      <c r="U3686" s="8" t="str">
        <f t="shared" si="517"/>
        <v>2015</v>
      </c>
      <c r="V3686" s="8">
        <f t="shared" si="518"/>
        <v>42249.180393518516</v>
      </c>
      <c r="W3686" s="8" t="str">
        <f t="shared" si="519"/>
        <v>Sep</v>
      </c>
      <c r="X3686" s="8" t="str">
        <f t="shared" si="520"/>
        <v>2015</v>
      </c>
      <c r="Y3686" s="7">
        <f t="shared" si="521"/>
        <v>30</v>
      </c>
    </row>
    <row r="3687" spans="1:25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6">
        <f t="shared" si="513"/>
        <v>105.69999999999999</v>
      </c>
      <c r="P3687" s="10">
        <f t="shared" si="514"/>
        <v>41.944444444444443</v>
      </c>
      <c r="Q3687" t="s">
        <v>8318</v>
      </c>
      <c r="R3687" t="s">
        <v>8319</v>
      </c>
      <c r="S3687" s="8">
        <f t="shared" si="515"/>
        <v>41753.593275462961</v>
      </c>
      <c r="T3687" s="8" t="str">
        <f t="shared" si="516"/>
        <v>Apr</v>
      </c>
      <c r="U3687" s="8" t="str">
        <f t="shared" si="517"/>
        <v>2014</v>
      </c>
      <c r="V3687" s="8">
        <f t="shared" si="518"/>
        <v>41778.875</v>
      </c>
      <c r="W3687" s="8" t="str">
        <f t="shared" si="519"/>
        <v>May</v>
      </c>
      <c r="X3687" s="8" t="str">
        <f t="shared" si="520"/>
        <v>2014</v>
      </c>
      <c r="Y3687" s="7">
        <f t="shared" si="521"/>
        <v>25</v>
      </c>
    </row>
    <row r="3688" spans="1:25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6">
        <f t="shared" si="513"/>
        <v>101.42857142857142</v>
      </c>
      <c r="P3688" s="10">
        <f t="shared" si="514"/>
        <v>59.166666666666664</v>
      </c>
      <c r="Q3688" t="s">
        <v>8318</v>
      </c>
      <c r="R3688" t="s">
        <v>8319</v>
      </c>
      <c r="S3688" s="8">
        <f t="shared" si="515"/>
        <v>42230.662731481483</v>
      </c>
      <c r="T3688" s="8" t="str">
        <f t="shared" si="516"/>
        <v>Aug</v>
      </c>
      <c r="U3688" s="8" t="str">
        <f t="shared" si="517"/>
        <v>2015</v>
      </c>
      <c r="V3688" s="8">
        <f t="shared" si="518"/>
        <v>42245.165972222225</v>
      </c>
      <c r="W3688" s="8" t="str">
        <f t="shared" si="519"/>
        <v>Aug</v>
      </c>
      <c r="X3688" s="8" t="str">
        <f t="shared" si="520"/>
        <v>2015</v>
      </c>
      <c r="Y3688" s="7">
        <f t="shared" si="521"/>
        <v>14</v>
      </c>
    </row>
    <row r="3689" spans="1:25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6">
        <f t="shared" si="513"/>
        <v>100.245</v>
      </c>
      <c r="P3689" s="10">
        <f t="shared" si="514"/>
        <v>200.49</v>
      </c>
      <c r="Q3689" t="s">
        <v>8318</v>
      </c>
      <c r="R3689" t="s">
        <v>8319</v>
      </c>
      <c r="S3689" s="8">
        <f t="shared" si="515"/>
        <v>41787.218229166669</v>
      </c>
      <c r="T3689" s="8" t="str">
        <f t="shared" si="516"/>
        <v>May</v>
      </c>
      <c r="U3689" s="8" t="str">
        <f t="shared" si="517"/>
        <v>2014</v>
      </c>
      <c r="V3689" s="8">
        <f t="shared" si="518"/>
        <v>41817.218229166669</v>
      </c>
      <c r="W3689" s="8" t="str">
        <f t="shared" si="519"/>
        <v>Jun</v>
      </c>
      <c r="X3689" s="8" t="str">
        <f t="shared" si="520"/>
        <v>2014</v>
      </c>
      <c r="Y3689" s="7">
        <f t="shared" si="521"/>
        <v>30</v>
      </c>
    </row>
    <row r="3690" spans="1:25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6">
        <f t="shared" si="513"/>
        <v>109.16666666666666</v>
      </c>
      <c r="P3690" s="10">
        <f t="shared" si="514"/>
        <v>83.974358974358978</v>
      </c>
      <c r="Q3690" t="s">
        <v>8318</v>
      </c>
      <c r="R3690" t="s">
        <v>8319</v>
      </c>
      <c r="S3690" s="8">
        <f t="shared" si="515"/>
        <v>41829.787083333329</v>
      </c>
      <c r="T3690" s="8" t="str">
        <f t="shared" si="516"/>
        <v>Jul</v>
      </c>
      <c r="U3690" s="8" t="str">
        <f t="shared" si="517"/>
        <v>2014</v>
      </c>
      <c r="V3690" s="8">
        <f t="shared" si="518"/>
        <v>41859.787083333329</v>
      </c>
      <c r="W3690" s="8" t="str">
        <f t="shared" si="519"/>
        <v>Aug</v>
      </c>
      <c r="X3690" s="8" t="str">
        <f t="shared" si="520"/>
        <v>2014</v>
      </c>
      <c r="Y3690" s="7">
        <f t="shared" si="521"/>
        <v>30</v>
      </c>
    </row>
    <row r="3691" spans="1:25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6">
        <f t="shared" si="513"/>
        <v>118.33333333333333</v>
      </c>
      <c r="P3691" s="10">
        <f t="shared" si="514"/>
        <v>57.258064516129032</v>
      </c>
      <c r="Q3691" t="s">
        <v>8318</v>
      </c>
      <c r="R3691" t="s">
        <v>8319</v>
      </c>
      <c r="S3691" s="8">
        <f t="shared" si="515"/>
        <v>42147.826840277776</v>
      </c>
      <c r="T3691" s="8" t="str">
        <f t="shared" si="516"/>
        <v>May</v>
      </c>
      <c r="U3691" s="8" t="str">
        <f t="shared" si="517"/>
        <v>2015</v>
      </c>
      <c r="V3691" s="8">
        <f t="shared" si="518"/>
        <v>42176.934027777781</v>
      </c>
      <c r="W3691" s="8" t="str">
        <f t="shared" si="519"/>
        <v>Jun</v>
      </c>
      <c r="X3691" s="8" t="str">
        <f t="shared" si="520"/>
        <v>2015</v>
      </c>
      <c r="Y3691" s="7">
        <f t="shared" si="521"/>
        <v>29</v>
      </c>
    </row>
    <row r="3692" spans="1:25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6">
        <f t="shared" si="513"/>
        <v>120</v>
      </c>
      <c r="P3692" s="10">
        <f t="shared" si="514"/>
        <v>58.064516129032256</v>
      </c>
      <c r="Q3692" t="s">
        <v>8318</v>
      </c>
      <c r="R3692" t="s">
        <v>8319</v>
      </c>
      <c r="S3692" s="8">
        <f t="shared" si="515"/>
        <v>41940.598182870373</v>
      </c>
      <c r="T3692" s="8" t="str">
        <f t="shared" si="516"/>
        <v>Oct</v>
      </c>
      <c r="U3692" s="8" t="str">
        <f t="shared" si="517"/>
        <v>2014</v>
      </c>
      <c r="V3692" s="8">
        <f t="shared" si="518"/>
        <v>41970.639849537038</v>
      </c>
      <c r="W3692" s="8" t="str">
        <f t="shared" si="519"/>
        <v>Nov</v>
      </c>
      <c r="X3692" s="8" t="str">
        <f t="shared" si="520"/>
        <v>2014</v>
      </c>
      <c r="Y3692" s="7">
        <f t="shared" si="521"/>
        <v>30</v>
      </c>
    </row>
    <row r="3693" spans="1:25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6">
        <f t="shared" si="513"/>
        <v>127.96000000000001</v>
      </c>
      <c r="P3693" s="10">
        <f t="shared" si="514"/>
        <v>186.80291970802921</v>
      </c>
      <c r="Q3693" t="s">
        <v>8318</v>
      </c>
      <c r="R3693" t="s">
        <v>8319</v>
      </c>
      <c r="S3693" s="8">
        <f t="shared" si="515"/>
        <v>42020.700567129628</v>
      </c>
      <c r="T3693" s="8" t="str">
        <f t="shared" si="516"/>
        <v>Jan</v>
      </c>
      <c r="U3693" s="8" t="str">
        <f t="shared" si="517"/>
        <v>2015</v>
      </c>
      <c r="V3693" s="8">
        <f t="shared" si="518"/>
        <v>42065.207638888889</v>
      </c>
      <c r="W3693" s="8" t="str">
        <f t="shared" si="519"/>
        <v>Mar</v>
      </c>
      <c r="X3693" s="8" t="str">
        <f t="shared" si="520"/>
        <v>2015</v>
      </c>
      <c r="Y3693" s="7">
        <f t="shared" si="521"/>
        <v>13</v>
      </c>
    </row>
    <row r="3694" spans="1:25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6">
        <f t="shared" si="513"/>
        <v>126</v>
      </c>
      <c r="P3694" s="10">
        <f t="shared" si="514"/>
        <v>74.117647058823536</v>
      </c>
      <c r="Q3694" t="s">
        <v>8318</v>
      </c>
      <c r="R3694" t="s">
        <v>8319</v>
      </c>
      <c r="S3694" s="8">
        <f t="shared" si="515"/>
        <v>41891.96503472222</v>
      </c>
      <c r="T3694" s="8" t="str">
        <f t="shared" si="516"/>
        <v>Sep</v>
      </c>
      <c r="U3694" s="8" t="str">
        <f t="shared" si="517"/>
        <v>2014</v>
      </c>
      <c r="V3694" s="8">
        <f t="shared" si="518"/>
        <v>41901</v>
      </c>
      <c r="W3694" s="8" t="str">
        <f t="shared" si="519"/>
        <v>Sep</v>
      </c>
      <c r="X3694" s="8" t="str">
        <f t="shared" si="520"/>
        <v>2014</v>
      </c>
      <c r="Y3694" s="7">
        <f t="shared" si="521"/>
        <v>9</v>
      </c>
    </row>
    <row r="3695" spans="1:25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6">
        <f t="shared" si="513"/>
        <v>129.12912912912913</v>
      </c>
      <c r="P3695" s="10">
        <f t="shared" si="514"/>
        <v>30.714285714285715</v>
      </c>
      <c r="Q3695" t="s">
        <v>8318</v>
      </c>
      <c r="R3695" t="s">
        <v>8319</v>
      </c>
      <c r="S3695" s="8">
        <f t="shared" si="515"/>
        <v>42309.191307870366</v>
      </c>
      <c r="T3695" s="8" t="str">
        <f t="shared" si="516"/>
        <v>Nov</v>
      </c>
      <c r="U3695" s="8" t="str">
        <f t="shared" si="517"/>
        <v>2015</v>
      </c>
      <c r="V3695" s="8">
        <f t="shared" si="518"/>
        <v>42338.9375</v>
      </c>
      <c r="W3695" s="8" t="str">
        <f t="shared" si="519"/>
        <v>Nov</v>
      </c>
      <c r="X3695" s="8" t="str">
        <f t="shared" si="520"/>
        <v>2015</v>
      </c>
      <c r="Y3695" s="7">
        <f t="shared" si="521"/>
        <v>29</v>
      </c>
    </row>
    <row r="3696" spans="1:25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6">
        <f t="shared" si="513"/>
        <v>107.42857142857143</v>
      </c>
      <c r="P3696" s="10">
        <f t="shared" si="514"/>
        <v>62.666666666666664</v>
      </c>
      <c r="Q3696" t="s">
        <v>8318</v>
      </c>
      <c r="R3696" t="s">
        <v>8319</v>
      </c>
      <c r="S3696" s="8">
        <f t="shared" si="515"/>
        <v>42490.133877314816</v>
      </c>
      <c r="T3696" s="8" t="str">
        <f t="shared" si="516"/>
        <v>Apr</v>
      </c>
      <c r="U3696" s="8" t="str">
        <f t="shared" si="517"/>
        <v>2016</v>
      </c>
      <c r="V3696" s="8">
        <f t="shared" si="518"/>
        <v>42527.083333333328</v>
      </c>
      <c r="W3696" s="8" t="str">
        <f t="shared" si="519"/>
        <v>Jun</v>
      </c>
      <c r="X3696" s="8" t="str">
        <f t="shared" si="520"/>
        <v>2016</v>
      </c>
      <c r="Y3696" s="7">
        <f t="shared" si="521"/>
        <v>5</v>
      </c>
    </row>
    <row r="3697" spans="1:25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6">
        <f t="shared" si="513"/>
        <v>100.125</v>
      </c>
      <c r="P3697" s="10">
        <f t="shared" si="514"/>
        <v>121.36363636363636</v>
      </c>
      <c r="Q3697" t="s">
        <v>8318</v>
      </c>
      <c r="R3697" t="s">
        <v>8319</v>
      </c>
      <c r="S3697" s="8">
        <f t="shared" si="515"/>
        <v>41995.870486111111</v>
      </c>
      <c r="T3697" s="8" t="str">
        <f t="shared" si="516"/>
        <v>Dec</v>
      </c>
      <c r="U3697" s="8" t="str">
        <f t="shared" si="517"/>
        <v>2014</v>
      </c>
      <c r="V3697" s="8">
        <f t="shared" si="518"/>
        <v>42015.870486111111</v>
      </c>
      <c r="W3697" s="8" t="str">
        <f t="shared" si="519"/>
        <v>Jan</v>
      </c>
      <c r="X3697" s="8" t="str">
        <f t="shared" si="520"/>
        <v>2015</v>
      </c>
      <c r="Y3697" s="7">
        <f t="shared" si="521"/>
        <v>20</v>
      </c>
    </row>
    <row r="3698" spans="1:25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6">
        <f t="shared" si="513"/>
        <v>155</v>
      </c>
      <c r="P3698" s="10">
        <f t="shared" si="514"/>
        <v>39.743589743589745</v>
      </c>
      <c r="Q3698" t="s">
        <v>8318</v>
      </c>
      <c r="R3698" t="s">
        <v>8319</v>
      </c>
      <c r="S3698" s="8">
        <f t="shared" si="515"/>
        <v>41988.617083333331</v>
      </c>
      <c r="T3698" s="8" t="str">
        <f t="shared" si="516"/>
        <v>Dec</v>
      </c>
      <c r="U3698" s="8" t="str">
        <f t="shared" si="517"/>
        <v>2014</v>
      </c>
      <c r="V3698" s="8">
        <f t="shared" si="518"/>
        <v>42048.617083333331</v>
      </c>
      <c r="W3698" s="8" t="str">
        <f t="shared" si="519"/>
        <v>Feb</v>
      </c>
      <c r="X3698" s="8" t="str">
        <f t="shared" si="520"/>
        <v>2015</v>
      </c>
      <c r="Y3698" s="7">
        <f t="shared" si="521"/>
        <v>29</v>
      </c>
    </row>
    <row r="3699" spans="1:25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6">
        <f t="shared" si="513"/>
        <v>108</v>
      </c>
      <c r="P3699" s="10">
        <f t="shared" si="514"/>
        <v>72</v>
      </c>
      <c r="Q3699" t="s">
        <v>8318</v>
      </c>
      <c r="R3699" t="s">
        <v>8319</v>
      </c>
      <c r="S3699" s="8">
        <f t="shared" si="515"/>
        <v>42479.465833333335</v>
      </c>
      <c r="T3699" s="8" t="str">
        <f t="shared" si="516"/>
        <v>Apr</v>
      </c>
      <c r="U3699" s="8" t="str">
        <f t="shared" si="517"/>
        <v>2016</v>
      </c>
      <c r="V3699" s="8">
        <f t="shared" si="518"/>
        <v>42500.465833333335</v>
      </c>
      <c r="W3699" s="8" t="str">
        <f t="shared" si="519"/>
        <v>May</v>
      </c>
      <c r="X3699" s="8" t="str">
        <f t="shared" si="520"/>
        <v>2016</v>
      </c>
      <c r="Y3699" s="7">
        <f t="shared" si="521"/>
        <v>21</v>
      </c>
    </row>
    <row r="3700" spans="1:25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6">
        <f t="shared" si="513"/>
        <v>110.52</v>
      </c>
      <c r="P3700" s="10">
        <f t="shared" si="514"/>
        <v>40.632352941176471</v>
      </c>
      <c r="Q3700" t="s">
        <v>8318</v>
      </c>
      <c r="R3700" t="s">
        <v>8319</v>
      </c>
      <c r="S3700" s="8">
        <f t="shared" si="515"/>
        <v>42401.806562500002</v>
      </c>
      <c r="T3700" s="8" t="str">
        <f t="shared" si="516"/>
        <v>Feb</v>
      </c>
      <c r="U3700" s="8" t="str">
        <f t="shared" si="517"/>
        <v>2016</v>
      </c>
      <c r="V3700" s="8">
        <f t="shared" si="518"/>
        <v>42431.806562500002</v>
      </c>
      <c r="W3700" s="8" t="str">
        <f t="shared" si="519"/>
        <v>Mar</v>
      </c>
      <c r="X3700" s="8" t="str">
        <f t="shared" si="520"/>
        <v>2016</v>
      </c>
      <c r="Y3700" s="7">
        <f t="shared" si="521"/>
        <v>30</v>
      </c>
    </row>
    <row r="3701" spans="1:25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6">
        <f t="shared" si="513"/>
        <v>100.8</v>
      </c>
      <c r="P3701" s="10">
        <f t="shared" si="514"/>
        <v>63</v>
      </c>
      <c r="Q3701" t="s">
        <v>8318</v>
      </c>
      <c r="R3701" t="s">
        <v>8319</v>
      </c>
      <c r="S3701" s="8">
        <f t="shared" si="515"/>
        <v>41897.602037037039</v>
      </c>
      <c r="T3701" s="8" t="str">
        <f t="shared" si="516"/>
        <v>Sep</v>
      </c>
      <c r="U3701" s="8" t="str">
        <f t="shared" si="517"/>
        <v>2014</v>
      </c>
      <c r="V3701" s="8">
        <f t="shared" si="518"/>
        <v>41927.602037037039</v>
      </c>
      <c r="W3701" s="8" t="str">
        <f t="shared" si="519"/>
        <v>Oct</v>
      </c>
      <c r="X3701" s="8" t="str">
        <f t="shared" si="520"/>
        <v>2014</v>
      </c>
      <c r="Y3701" s="7">
        <f t="shared" si="521"/>
        <v>30</v>
      </c>
    </row>
    <row r="3702" spans="1:25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6">
        <f t="shared" si="513"/>
        <v>121.2</v>
      </c>
      <c r="P3702" s="10">
        <f t="shared" si="514"/>
        <v>33.666666666666664</v>
      </c>
      <c r="Q3702" t="s">
        <v>8318</v>
      </c>
      <c r="R3702" t="s">
        <v>8319</v>
      </c>
      <c r="S3702" s="8">
        <f t="shared" si="515"/>
        <v>41882.585648148146</v>
      </c>
      <c r="T3702" s="8" t="str">
        <f t="shared" si="516"/>
        <v>Aug</v>
      </c>
      <c r="U3702" s="8" t="str">
        <f t="shared" si="517"/>
        <v>2014</v>
      </c>
      <c r="V3702" s="8">
        <f t="shared" si="518"/>
        <v>41912.666666666664</v>
      </c>
      <c r="W3702" s="8" t="str">
        <f t="shared" si="519"/>
        <v>Sep</v>
      </c>
      <c r="X3702" s="8" t="str">
        <f t="shared" si="520"/>
        <v>2014</v>
      </c>
      <c r="Y3702" s="7">
        <f t="shared" si="521"/>
        <v>30</v>
      </c>
    </row>
    <row r="3703" spans="1:25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6">
        <f t="shared" si="513"/>
        <v>100.33333333333334</v>
      </c>
      <c r="P3703" s="10">
        <f t="shared" si="514"/>
        <v>38.589743589743591</v>
      </c>
      <c r="Q3703" t="s">
        <v>8318</v>
      </c>
      <c r="R3703" t="s">
        <v>8319</v>
      </c>
      <c r="S3703" s="8">
        <f t="shared" si="515"/>
        <v>42129.541585648149</v>
      </c>
      <c r="T3703" s="8" t="str">
        <f t="shared" si="516"/>
        <v>May</v>
      </c>
      <c r="U3703" s="8" t="str">
        <f t="shared" si="517"/>
        <v>2015</v>
      </c>
      <c r="V3703" s="8">
        <f t="shared" si="518"/>
        <v>42159.541585648149</v>
      </c>
      <c r="W3703" s="8" t="str">
        <f t="shared" si="519"/>
        <v>Jun</v>
      </c>
      <c r="X3703" s="8" t="str">
        <f t="shared" si="520"/>
        <v>2015</v>
      </c>
      <c r="Y3703" s="7">
        <f t="shared" si="521"/>
        <v>30</v>
      </c>
    </row>
    <row r="3704" spans="1:25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6">
        <f t="shared" si="513"/>
        <v>109.16666666666666</v>
      </c>
      <c r="P3704" s="10">
        <f t="shared" si="514"/>
        <v>155.95238095238096</v>
      </c>
      <c r="Q3704" t="s">
        <v>8318</v>
      </c>
      <c r="R3704" t="s">
        <v>8319</v>
      </c>
      <c r="S3704" s="8">
        <f t="shared" si="515"/>
        <v>42524.53800925926</v>
      </c>
      <c r="T3704" s="8" t="str">
        <f t="shared" si="516"/>
        <v>Jun</v>
      </c>
      <c r="U3704" s="8" t="str">
        <f t="shared" si="517"/>
        <v>2016</v>
      </c>
      <c r="V3704" s="8">
        <f t="shared" si="518"/>
        <v>42561.957638888889</v>
      </c>
      <c r="W3704" s="8" t="str">
        <f t="shared" si="519"/>
        <v>Jul</v>
      </c>
      <c r="X3704" s="8" t="str">
        <f t="shared" si="520"/>
        <v>2016</v>
      </c>
      <c r="Y3704" s="7">
        <f t="shared" si="521"/>
        <v>6</v>
      </c>
    </row>
    <row r="3705" spans="1:25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6">
        <f t="shared" si="513"/>
        <v>123.42857142857142</v>
      </c>
      <c r="P3705" s="10">
        <f t="shared" si="514"/>
        <v>43.2</v>
      </c>
      <c r="Q3705" t="s">
        <v>8318</v>
      </c>
      <c r="R3705" t="s">
        <v>8319</v>
      </c>
      <c r="S3705" s="8">
        <f t="shared" si="515"/>
        <v>42556.504490740743</v>
      </c>
      <c r="T3705" s="8" t="str">
        <f t="shared" si="516"/>
        <v>Jul</v>
      </c>
      <c r="U3705" s="8" t="str">
        <f t="shared" si="517"/>
        <v>2016</v>
      </c>
      <c r="V3705" s="8">
        <f t="shared" si="518"/>
        <v>42595.290972222225</v>
      </c>
      <c r="W3705" s="8" t="str">
        <f t="shared" si="519"/>
        <v>Aug</v>
      </c>
      <c r="X3705" s="8" t="str">
        <f t="shared" si="520"/>
        <v>2016</v>
      </c>
      <c r="Y3705" s="7">
        <f t="shared" si="521"/>
        <v>7</v>
      </c>
    </row>
    <row r="3706" spans="1:25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6">
        <f t="shared" si="513"/>
        <v>136.33666666666667</v>
      </c>
      <c r="P3706" s="10">
        <f t="shared" si="514"/>
        <v>15.148518518518518</v>
      </c>
      <c r="Q3706" t="s">
        <v>8318</v>
      </c>
      <c r="R3706" t="s">
        <v>8319</v>
      </c>
      <c r="S3706" s="8">
        <f t="shared" si="515"/>
        <v>42461.689745370371</v>
      </c>
      <c r="T3706" s="8" t="str">
        <f t="shared" si="516"/>
        <v>Apr</v>
      </c>
      <c r="U3706" s="8" t="str">
        <f t="shared" si="517"/>
        <v>2016</v>
      </c>
      <c r="V3706" s="8">
        <f t="shared" si="518"/>
        <v>42521.689745370371</v>
      </c>
      <c r="W3706" s="8" t="str">
        <f t="shared" si="519"/>
        <v>May</v>
      </c>
      <c r="X3706" s="8" t="str">
        <f t="shared" si="520"/>
        <v>2016</v>
      </c>
      <c r="Y3706" s="7">
        <f t="shared" si="521"/>
        <v>29</v>
      </c>
    </row>
    <row r="3707" spans="1:25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6">
        <f t="shared" si="513"/>
        <v>103.46657233816768</v>
      </c>
      <c r="P3707" s="10">
        <f t="shared" si="514"/>
        <v>83.571428571428569</v>
      </c>
      <c r="Q3707" t="s">
        <v>8318</v>
      </c>
      <c r="R3707" t="s">
        <v>8319</v>
      </c>
      <c r="S3707" s="8">
        <f t="shared" si="515"/>
        <v>41792.542986111112</v>
      </c>
      <c r="T3707" s="8" t="str">
        <f t="shared" si="516"/>
        <v>Jun</v>
      </c>
      <c r="U3707" s="8" t="str">
        <f t="shared" si="517"/>
        <v>2014</v>
      </c>
      <c r="V3707" s="8">
        <f t="shared" si="518"/>
        <v>41813.75</v>
      </c>
      <c r="W3707" s="8" t="str">
        <f t="shared" si="519"/>
        <v>Jun</v>
      </c>
      <c r="X3707" s="8" t="str">
        <f t="shared" si="520"/>
        <v>2014</v>
      </c>
      <c r="Y3707" s="7">
        <f t="shared" si="521"/>
        <v>21</v>
      </c>
    </row>
    <row r="3708" spans="1:25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6">
        <f t="shared" si="513"/>
        <v>121.33333333333334</v>
      </c>
      <c r="P3708" s="10">
        <f t="shared" si="514"/>
        <v>140</v>
      </c>
      <c r="Q3708" t="s">
        <v>8318</v>
      </c>
      <c r="R3708" t="s">
        <v>8319</v>
      </c>
      <c r="S3708" s="8">
        <f t="shared" si="515"/>
        <v>41879.913761574076</v>
      </c>
      <c r="T3708" s="8" t="str">
        <f t="shared" si="516"/>
        <v>Aug</v>
      </c>
      <c r="U3708" s="8" t="str">
        <f t="shared" si="517"/>
        <v>2014</v>
      </c>
      <c r="V3708" s="8">
        <f t="shared" si="518"/>
        <v>41894.913761574076</v>
      </c>
      <c r="W3708" s="8" t="str">
        <f t="shared" si="519"/>
        <v>Sep</v>
      </c>
      <c r="X3708" s="8" t="str">
        <f t="shared" si="520"/>
        <v>2014</v>
      </c>
      <c r="Y3708" s="7">
        <f t="shared" si="521"/>
        <v>15</v>
      </c>
    </row>
    <row r="3709" spans="1:25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6">
        <f t="shared" si="513"/>
        <v>186</v>
      </c>
      <c r="P3709" s="10">
        <f t="shared" si="514"/>
        <v>80.869565217391298</v>
      </c>
      <c r="Q3709" t="s">
        <v>8318</v>
      </c>
      <c r="R3709" t="s">
        <v>8319</v>
      </c>
      <c r="S3709" s="8">
        <f t="shared" si="515"/>
        <v>42552.048356481479</v>
      </c>
      <c r="T3709" s="8" t="str">
        <f t="shared" si="516"/>
        <v>Jul</v>
      </c>
      <c r="U3709" s="8" t="str">
        <f t="shared" si="517"/>
        <v>2016</v>
      </c>
      <c r="V3709" s="8">
        <f t="shared" si="518"/>
        <v>42573.226388888885</v>
      </c>
      <c r="W3709" s="8" t="str">
        <f t="shared" si="519"/>
        <v>Jul</v>
      </c>
      <c r="X3709" s="8" t="str">
        <f t="shared" si="520"/>
        <v>2016</v>
      </c>
      <c r="Y3709" s="7">
        <f t="shared" si="521"/>
        <v>21</v>
      </c>
    </row>
    <row r="3710" spans="1:25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6">
        <f t="shared" si="513"/>
        <v>300</v>
      </c>
      <c r="P3710" s="10">
        <f t="shared" si="514"/>
        <v>53.846153846153847</v>
      </c>
      <c r="Q3710" t="s">
        <v>8318</v>
      </c>
      <c r="R3710" t="s">
        <v>8319</v>
      </c>
      <c r="S3710" s="8">
        <f t="shared" si="515"/>
        <v>41810.142199074071</v>
      </c>
      <c r="T3710" s="8" t="str">
        <f t="shared" si="516"/>
        <v>Jun</v>
      </c>
      <c r="U3710" s="8" t="str">
        <f t="shared" si="517"/>
        <v>2014</v>
      </c>
      <c r="V3710" s="8">
        <f t="shared" si="518"/>
        <v>41824.142199074071</v>
      </c>
      <c r="W3710" s="8" t="str">
        <f t="shared" si="519"/>
        <v>Jul</v>
      </c>
      <c r="X3710" s="8" t="str">
        <f t="shared" si="520"/>
        <v>2014</v>
      </c>
      <c r="Y3710" s="7">
        <f t="shared" si="521"/>
        <v>14</v>
      </c>
    </row>
    <row r="3711" spans="1:25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6">
        <f t="shared" si="513"/>
        <v>108.25</v>
      </c>
      <c r="P3711" s="10">
        <f t="shared" si="514"/>
        <v>30.928571428571427</v>
      </c>
      <c r="Q3711" t="s">
        <v>8318</v>
      </c>
      <c r="R3711" t="s">
        <v>8319</v>
      </c>
      <c r="S3711" s="8">
        <f t="shared" si="515"/>
        <v>41785.707708333335</v>
      </c>
      <c r="T3711" s="8" t="str">
        <f t="shared" si="516"/>
        <v>May</v>
      </c>
      <c r="U3711" s="8" t="str">
        <f t="shared" si="517"/>
        <v>2014</v>
      </c>
      <c r="V3711" s="8">
        <f t="shared" si="518"/>
        <v>41815.707708333335</v>
      </c>
      <c r="W3711" s="8" t="str">
        <f t="shared" si="519"/>
        <v>Jun</v>
      </c>
      <c r="X3711" s="8" t="str">
        <f t="shared" si="520"/>
        <v>2014</v>
      </c>
      <c r="Y3711" s="7">
        <f t="shared" si="521"/>
        <v>30</v>
      </c>
    </row>
    <row r="3712" spans="1:25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6">
        <f t="shared" si="513"/>
        <v>141.15384615384616</v>
      </c>
      <c r="P3712" s="10">
        <f t="shared" si="514"/>
        <v>67.962962962962962</v>
      </c>
      <c r="Q3712" t="s">
        <v>8318</v>
      </c>
      <c r="R3712" t="s">
        <v>8319</v>
      </c>
      <c r="S3712" s="8">
        <f t="shared" si="515"/>
        <v>42072.576249999998</v>
      </c>
      <c r="T3712" s="8" t="str">
        <f t="shared" si="516"/>
        <v>Mar</v>
      </c>
      <c r="U3712" s="8" t="str">
        <f t="shared" si="517"/>
        <v>2015</v>
      </c>
      <c r="V3712" s="8">
        <f t="shared" si="518"/>
        <v>42097.576249999998</v>
      </c>
      <c r="W3712" s="8" t="str">
        <f t="shared" si="519"/>
        <v>Apr</v>
      </c>
      <c r="X3712" s="8" t="str">
        <f t="shared" si="520"/>
        <v>2015</v>
      </c>
      <c r="Y3712" s="7">
        <f t="shared" si="521"/>
        <v>25</v>
      </c>
    </row>
    <row r="3713" spans="1:25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6">
        <f t="shared" si="513"/>
        <v>113.99999999999999</v>
      </c>
      <c r="P3713" s="10">
        <f t="shared" si="514"/>
        <v>27.142857142857142</v>
      </c>
      <c r="Q3713" t="s">
        <v>8318</v>
      </c>
      <c r="R3713" t="s">
        <v>8319</v>
      </c>
      <c r="S3713" s="8">
        <f t="shared" si="515"/>
        <v>41779.724224537036</v>
      </c>
      <c r="T3713" s="8" t="str">
        <f t="shared" si="516"/>
        <v>May</v>
      </c>
      <c r="U3713" s="8" t="str">
        <f t="shared" si="517"/>
        <v>2014</v>
      </c>
      <c r="V3713" s="8">
        <f t="shared" si="518"/>
        <v>41805.666666666664</v>
      </c>
      <c r="W3713" s="8" t="str">
        <f t="shared" si="519"/>
        <v>Jun</v>
      </c>
      <c r="X3713" s="8" t="str">
        <f t="shared" si="520"/>
        <v>2014</v>
      </c>
      <c r="Y3713" s="7">
        <f t="shared" si="521"/>
        <v>25</v>
      </c>
    </row>
    <row r="3714" spans="1:25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6">
        <f t="shared" si="513"/>
        <v>153.73333333333335</v>
      </c>
      <c r="P3714" s="10">
        <f t="shared" si="514"/>
        <v>110.86538461538461</v>
      </c>
      <c r="Q3714" t="s">
        <v>8318</v>
      </c>
      <c r="R3714" t="s">
        <v>8319</v>
      </c>
      <c r="S3714" s="8">
        <f t="shared" si="515"/>
        <v>42134.172071759262</v>
      </c>
      <c r="T3714" s="8" t="str">
        <f t="shared" si="516"/>
        <v>May</v>
      </c>
      <c r="U3714" s="8" t="str">
        <f t="shared" si="517"/>
        <v>2015</v>
      </c>
      <c r="V3714" s="8">
        <f t="shared" si="518"/>
        <v>42155.290972222225</v>
      </c>
      <c r="W3714" s="8" t="str">
        <f t="shared" si="519"/>
        <v>May</v>
      </c>
      <c r="X3714" s="8" t="str">
        <f t="shared" si="520"/>
        <v>2015</v>
      </c>
      <c r="Y3714" s="7">
        <f t="shared" si="521"/>
        <v>21</v>
      </c>
    </row>
    <row r="3715" spans="1:25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6">
        <f t="shared" ref="O3715:O3778" si="522">E3715/D3715*100</f>
        <v>101.49999999999999</v>
      </c>
      <c r="P3715" s="10">
        <f t="shared" ref="P3715:P3778" si="523">IFERROR(E3715/L3715,0)</f>
        <v>106.84210526315789</v>
      </c>
      <c r="Q3715" t="s">
        <v>8318</v>
      </c>
      <c r="R3715" t="s">
        <v>8319</v>
      </c>
      <c r="S3715" s="8">
        <f t="shared" ref="S3715:S3778" si="524">(((J3715/60)/60)/24)+DATE(1970,1,1)</f>
        <v>42505.738032407404</v>
      </c>
      <c r="T3715" s="8" t="str">
        <f t="shared" ref="T3715:T3778" si="525">TEXT(S3715,"MMM")</f>
        <v>May</v>
      </c>
      <c r="U3715" s="8" t="str">
        <f t="shared" ref="U3715:U3778" si="526">TEXT(S3715,"YYYY")</f>
        <v>2016</v>
      </c>
      <c r="V3715" s="8">
        <f t="shared" ref="V3715:V3778" si="527">(((I3715/60)/60)/24)+DATE(1970,1,1)</f>
        <v>42525.738032407404</v>
      </c>
      <c r="W3715" s="8" t="str">
        <f t="shared" ref="W3715:W3778" si="528">TEXT(V3715,"MMM")</f>
        <v>Jun</v>
      </c>
      <c r="X3715" s="8" t="str">
        <f t="shared" ref="X3715:X3778" si="529">TEXT(V3715,"YYYY")</f>
        <v>2016</v>
      </c>
      <c r="Y3715" s="7">
        <f t="shared" ref="Y3715:Y3778" si="530">DAY(V3715-S3715)</f>
        <v>20</v>
      </c>
    </row>
    <row r="3716" spans="1:25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6">
        <f t="shared" si="522"/>
        <v>102.35000000000001</v>
      </c>
      <c r="P3716" s="10">
        <f t="shared" si="523"/>
        <v>105.51546391752578</v>
      </c>
      <c r="Q3716" t="s">
        <v>8318</v>
      </c>
      <c r="R3716" t="s">
        <v>8319</v>
      </c>
      <c r="S3716" s="8">
        <f t="shared" si="524"/>
        <v>42118.556331018524</v>
      </c>
      <c r="T3716" s="8" t="str">
        <f t="shared" si="525"/>
        <v>Apr</v>
      </c>
      <c r="U3716" s="8" t="str">
        <f t="shared" si="526"/>
        <v>2015</v>
      </c>
      <c r="V3716" s="8">
        <f t="shared" si="527"/>
        <v>42150.165972222225</v>
      </c>
      <c r="W3716" s="8" t="str">
        <f t="shared" si="528"/>
        <v>May</v>
      </c>
      <c r="X3716" s="8" t="str">
        <f t="shared" si="529"/>
        <v>2015</v>
      </c>
      <c r="Y3716" s="7">
        <f t="shared" si="530"/>
        <v>31</v>
      </c>
    </row>
    <row r="3717" spans="1:25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6">
        <f t="shared" si="522"/>
        <v>102.57142857142858</v>
      </c>
      <c r="P3717" s="10">
        <f t="shared" si="523"/>
        <v>132.96296296296296</v>
      </c>
      <c r="Q3717" t="s">
        <v>8318</v>
      </c>
      <c r="R3717" t="s">
        <v>8319</v>
      </c>
      <c r="S3717" s="8">
        <f t="shared" si="524"/>
        <v>42036.995590277773</v>
      </c>
      <c r="T3717" s="8" t="str">
        <f t="shared" si="525"/>
        <v>Feb</v>
      </c>
      <c r="U3717" s="8" t="str">
        <f t="shared" si="526"/>
        <v>2015</v>
      </c>
      <c r="V3717" s="8">
        <f t="shared" si="527"/>
        <v>42094.536111111112</v>
      </c>
      <c r="W3717" s="8" t="str">
        <f t="shared" si="528"/>
        <v>Mar</v>
      </c>
      <c r="X3717" s="8" t="str">
        <f t="shared" si="529"/>
        <v>2015</v>
      </c>
      <c r="Y3717" s="7">
        <f t="shared" si="530"/>
        <v>26</v>
      </c>
    </row>
    <row r="3718" spans="1:25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6">
        <f t="shared" si="522"/>
        <v>155.75</v>
      </c>
      <c r="P3718" s="10">
        <f t="shared" si="523"/>
        <v>51.916666666666664</v>
      </c>
      <c r="Q3718" t="s">
        <v>8318</v>
      </c>
      <c r="R3718" t="s">
        <v>8319</v>
      </c>
      <c r="S3718" s="8">
        <f t="shared" si="524"/>
        <v>42360.887835648144</v>
      </c>
      <c r="T3718" s="8" t="str">
        <f t="shared" si="525"/>
        <v>Dec</v>
      </c>
      <c r="U3718" s="8" t="str">
        <f t="shared" si="526"/>
        <v>2015</v>
      </c>
      <c r="V3718" s="8">
        <f t="shared" si="527"/>
        <v>42390.887835648144</v>
      </c>
      <c r="W3718" s="8" t="str">
        <f t="shared" si="528"/>
        <v>Jan</v>
      </c>
      <c r="X3718" s="8" t="str">
        <f t="shared" si="529"/>
        <v>2016</v>
      </c>
      <c r="Y3718" s="7">
        <f t="shared" si="530"/>
        <v>30</v>
      </c>
    </row>
    <row r="3719" spans="1:25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6">
        <f t="shared" si="522"/>
        <v>100.75</v>
      </c>
      <c r="P3719" s="10">
        <f t="shared" si="523"/>
        <v>310</v>
      </c>
      <c r="Q3719" t="s">
        <v>8318</v>
      </c>
      <c r="R3719" t="s">
        <v>8319</v>
      </c>
      <c r="S3719" s="8">
        <f t="shared" si="524"/>
        <v>42102.866307870368</v>
      </c>
      <c r="T3719" s="8" t="str">
        <f t="shared" si="525"/>
        <v>Apr</v>
      </c>
      <c r="U3719" s="8" t="str">
        <f t="shared" si="526"/>
        <v>2015</v>
      </c>
      <c r="V3719" s="8">
        <f t="shared" si="527"/>
        <v>42133.866307870368</v>
      </c>
      <c r="W3719" s="8" t="str">
        <f t="shared" si="528"/>
        <v>May</v>
      </c>
      <c r="X3719" s="8" t="str">
        <f t="shared" si="529"/>
        <v>2015</v>
      </c>
      <c r="Y3719" s="7">
        <f t="shared" si="530"/>
        <v>31</v>
      </c>
    </row>
    <row r="3720" spans="1:25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6">
        <f t="shared" si="522"/>
        <v>239.4</v>
      </c>
      <c r="P3720" s="10">
        <f t="shared" si="523"/>
        <v>26.021739130434781</v>
      </c>
      <c r="Q3720" t="s">
        <v>8318</v>
      </c>
      <c r="R3720" t="s">
        <v>8319</v>
      </c>
      <c r="S3720" s="8">
        <f t="shared" si="524"/>
        <v>42032.716145833328</v>
      </c>
      <c r="T3720" s="8" t="str">
        <f t="shared" si="525"/>
        <v>Jan</v>
      </c>
      <c r="U3720" s="8" t="str">
        <f t="shared" si="526"/>
        <v>2015</v>
      </c>
      <c r="V3720" s="8">
        <f t="shared" si="527"/>
        <v>42062.716145833328</v>
      </c>
      <c r="W3720" s="8" t="str">
        <f t="shared" si="528"/>
        <v>Feb</v>
      </c>
      <c r="X3720" s="8" t="str">
        <f t="shared" si="529"/>
        <v>2015</v>
      </c>
      <c r="Y3720" s="7">
        <f t="shared" si="530"/>
        <v>30</v>
      </c>
    </row>
    <row r="3721" spans="1:25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6">
        <f t="shared" si="522"/>
        <v>210</v>
      </c>
      <c r="P3721" s="10">
        <f t="shared" si="523"/>
        <v>105</v>
      </c>
      <c r="Q3721" t="s">
        <v>8318</v>
      </c>
      <c r="R3721" t="s">
        <v>8319</v>
      </c>
      <c r="S3721" s="8">
        <f t="shared" si="524"/>
        <v>42147.729930555557</v>
      </c>
      <c r="T3721" s="8" t="str">
        <f t="shared" si="525"/>
        <v>May</v>
      </c>
      <c r="U3721" s="8" t="str">
        <f t="shared" si="526"/>
        <v>2015</v>
      </c>
      <c r="V3721" s="8">
        <f t="shared" si="527"/>
        <v>42177.729930555557</v>
      </c>
      <c r="W3721" s="8" t="str">
        <f t="shared" si="528"/>
        <v>Jun</v>
      </c>
      <c r="X3721" s="8" t="str">
        <f t="shared" si="529"/>
        <v>2015</v>
      </c>
      <c r="Y3721" s="7">
        <f t="shared" si="530"/>
        <v>30</v>
      </c>
    </row>
    <row r="3722" spans="1:25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6">
        <f t="shared" si="522"/>
        <v>104.51515151515152</v>
      </c>
      <c r="P3722" s="10">
        <f t="shared" si="523"/>
        <v>86.224999999999994</v>
      </c>
      <c r="Q3722" t="s">
        <v>8318</v>
      </c>
      <c r="R3722" t="s">
        <v>8319</v>
      </c>
      <c r="S3722" s="8">
        <f t="shared" si="524"/>
        <v>42165.993125000001</v>
      </c>
      <c r="T3722" s="8" t="str">
        <f t="shared" si="525"/>
        <v>Jun</v>
      </c>
      <c r="U3722" s="8" t="str">
        <f t="shared" si="526"/>
        <v>2015</v>
      </c>
      <c r="V3722" s="8">
        <f t="shared" si="527"/>
        <v>42187.993125000001</v>
      </c>
      <c r="W3722" s="8" t="str">
        <f t="shared" si="528"/>
        <v>Jul</v>
      </c>
      <c r="X3722" s="8" t="str">
        <f t="shared" si="529"/>
        <v>2015</v>
      </c>
      <c r="Y3722" s="7">
        <f t="shared" si="530"/>
        <v>22</v>
      </c>
    </row>
    <row r="3723" spans="1:25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6">
        <f t="shared" si="522"/>
        <v>100.8</v>
      </c>
      <c r="P3723" s="10">
        <f t="shared" si="523"/>
        <v>114.54545454545455</v>
      </c>
      <c r="Q3723" t="s">
        <v>8318</v>
      </c>
      <c r="R3723" t="s">
        <v>8319</v>
      </c>
      <c r="S3723" s="8">
        <f t="shared" si="524"/>
        <v>41927.936157407406</v>
      </c>
      <c r="T3723" s="8" t="str">
        <f t="shared" si="525"/>
        <v>Oct</v>
      </c>
      <c r="U3723" s="8" t="str">
        <f t="shared" si="526"/>
        <v>2014</v>
      </c>
      <c r="V3723" s="8">
        <f t="shared" si="527"/>
        <v>41948.977824074071</v>
      </c>
      <c r="W3723" s="8" t="str">
        <f t="shared" si="528"/>
        <v>Nov</v>
      </c>
      <c r="X3723" s="8" t="str">
        <f t="shared" si="529"/>
        <v>2014</v>
      </c>
      <c r="Y3723" s="7">
        <f t="shared" si="530"/>
        <v>21</v>
      </c>
    </row>
    <row r="3724" spans="1:25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6">
        <f t="shared" si="522"/>
        <v>111.20000000000002</v>
      </c>
      <c r="P3724" s="10">
        <f t="shared" si="523"/>
        <v>47.657142857142858</v>
      </c>
      <c r="Q3724" t="s">
        <v>8318</v>
      </c>
      <c r="R3724" t="s">
        <v>8319</v>
      </c>
      <c r="S3724" s="8">
        <f t="shared" si="524"/>
        <v>42381.671840277777</v>
      </c>
      <c r="T3724" s="8" t="str">
        <f t="shared" si="525"/>
        <v>Jan</v>
      </c>
      <c r="U3724" s="8" t="str">
        <f t="shared" si="526"/>
        <v>2016</v>
      </c>
      <c r="V3724" s="8">
        <f t="shared" si="527"/>
        <v>42411.957638888889</v>
      </c>
      <c r="W3724" s="8" t="str">
        <f t="shared" si="528"/>
        <v>Feb</v>
      </c>
      <c r="X3724" s="8" t="str">
        <f t="shared" si="529"/>
        <v>2016</v>
      </c>
      <c r="Y3724" s="7">
        <f t="shared" si="530"/>
        <v>30</v>
      </c>
    </row>
    <row r="3725" spans="1:25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6">
        <f t="shared" si="522"/>
        <v>102.04444444444445</v>
      </c>
      <c r="P3725" s="10">
        <f t="shared" si="523"/>
        <v>72.888888888888886</v>
      </c>
      <c r="Q3725" t="s">
        <v>8318</v>
      </c>
      <c r="R3725" t="s">
        <v>8319</v>
      </c>
      <c r="S3725" s="8">
        <f t="shared" si="524"/>
        <v>41943.753032407411</v>
      </c>
      <c r="T3725" s="8" t="str">
        <f t="shared" si="525"/>
        <v>Oct</v>
      </c>
      <c r="U3725" s="8" t="str">
        <f t="shared" si="526"/>
        <v>2014</v>
      </c>
      <c r="V3725" s="8">
        <f t="shared" si="527"/>
        <v>41973.794699074075</v>
      </c>
      <c r="W3725" s="8" t="str">
        <f t="shared" si="528"/>
        <v>Nov</v>
      </c>
      <c r="X3725" s="8" t="str">
        <f t="shared" si="529"/>
        <v>2014</v>
      </c>
      <c r="Y3725" s="7">
        <f t="shared" si="530"/>
        <v>30</v>
      </c>
    </row>
    <row r="3726" spans="1:25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6">
        <f t="shared" si="522"/>
        <v>102.54767441860466</v>
      </c>
      <c r="P3726" s="10">
        <f t="shared" si="523"/>
        <v>49.545505617977533</v>
      </c>
      <c r="Q3726" t="s">
        <v>8318</v>
      </c>
      <c r="R3726" t="s">
        <v>8319</v>
      </c>
      <c r="S3726" s="8">
        <f t="shared" si="524"/>
        <v>42465.491435185191</v>
      </c>
      <c r="T3726" s="8" t="str">
        <f t="shared" si="525"/>
        <v>Apr</v>
      </c>
      <c r="U3726" s="8" t="str">
        <f t="shared" si="526"/>
        <v>2016</v>
      </c>
      <c r="V3726" s="8">
        <f t="shared" si="527"/>
        <v>42494.958333333328</v>
      </c>
      <c r="W3726" s="8" t="str">
        <f t="shared" si="528"/>
        <v>May</v>
      </c>
      <c r="X3726" s="8" t="str">
        <f t="shared" si="529"/>
        <v>2016</v>
      </c>
      <c r="Y3726" s="7">
        <f t="shared" si="530"/>
        <v>29</v>
      </c>
    </row>
    <row r="3727" spans="1:25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6">
        <f t="shared" si="522"/>
        <v>127</v>
      </c>
      <c r="P3727" s="10">
        <f t="shared" si="523"/>
        <v>25.4</v>
      </c>
      <c r="Q3727" t="s">
        <v>8318</v>
      </c>
      <c r="R3727" t="s">
        <v>8319</v>
      </c>
      <c r="S3727" s="8">
        <f t="shared" si="524"/>
        <v>42401.945219907408</v>
      </c>
      <c r="T3727" s="8" t="str">
        <f t="shared" si="525"/>
        <v>Feb</v>
      </c>
      <c r="U3727" s="8" t="str">
        <f t="shared" si="526"/>
        <v>2016</v>
      </c>
      <c r="V3727" s="8">
        <f t="shared" si="527"/>
        <v>42418.895833333328</v>
      </c>
      <c r="W3727" s="8" t="str">
        <f t="shared" si="528"/>
        <v>Feb</v>
      </c>
      <c r="X3727" s="8" t="str">
        <f t="shared" si="529"/>
        <v>2016</v>
      </c>
      <c r="Y3727" s="7">
        <f t="shared" si="530"/>
        <v>16</v>
      </c>
    </row>
    <row r="3728" spans="1:25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6">
        <f t="shared" si="522"/>
        <v>338.70588235294122</v>
      </c>
      <c r="P3728" s="10">
        <f t="shared" si="523"/>
        <v>62.586956521739133</v>
      </c>
      <c r="Q3728" t="s">
        <v>8318</v>
      </c>
      <c r="R3728" t="s">
        <v>8319</v>
      </c>
      <c r="S3728" s="8">
        <f t="shared" si="524"/>
        <v>42462.140868055561</v>
      </c>
      <c r="T3728" s="8" t="str">
        <f t="shared" si="525"/>
        <v>Apr</v>
      </c>
      <c r="U3728" s="8" t="str">
        <f t="shared" si="526"/>
        <v>2016</v>
      </c>
      <c r="V3728" s="8">
        <f t="shared" si="527"/>
        <v>42489.875</v>
      </c>
      <c r="W3728" s="8" t="str">
        <f t="shared" si="528"/>
        <v>Apr</v>
      </c>
      <c r="X3728" s="8" t="str">
        <f t="shared" si="529"/>
        <v>2016</v>
      </c>
      <c r="Y3728" s="7">
        <f t="shared" si="530"/>
        <v>27</v>
      </c>
    </row>
    <row r="3729" spans="1:25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6">
        <f t="shared" si="522"/>
        <v>100.75</v>
      </c>
      <c r="P3729" s="10">
        <f t="shared" si="523"/>
        <v>61.060606060606062</v>
      </c>
      <c r="Q3729" t="s">
        <v>8318</v>
      </c>
      <c r="R3729" t="s">
        <v>8319</v>
      </c>
      <c r="S3729" s="8">
        <f t="shared" si="524"/>
        <v>42632.348310185189</v>
      </c>
      <c r="T3729" s="8" t="str">
        <f t="shared" si="525"/>
        <v>Sep</v>
      </c>
      <c r="U3729" s="8" t="str">
        <f t="shared" si="526"/>
        <v>2016</v>
      </c>
      <c r="V3729" s="8">
        <f t="shared" si="527"/>
        <v>42663.204861111109</v>
      </c>
      <c r="W3729" s="8" t="str">
        <f t="shared" si="528"/>
        <v>Oct</v>
      </c>
      <c r="X3729" s="8" t="str">
        <f t="shared" si="529"/>
        <v>2016</v>
      </c>
      <c r="Y3729" s="7">
        <f t="shared" si="530"/>
        <v>30</v>
      </c>
    </row>
    <row r="3730" spans="1:25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6">
        <f t="shared" si="522"/>
        <v>9.31</v>
      </c>
      <c r="P3730" s="10">
        <f t="shared" si="523"/>
        <v>60.064516129032256</v>
      </c>
      <c r="Q3730" t="s">
        <v>8318</v>
      </c>
      <c r="R3730" t="s">
        <v>8319</v>
      </c>
      <c r="S3730" s="8">
        <f t="shared" si="524"/>
        <v>42205.171018518522</v>
      </c>
      <c r="T3730" s="8" t="str">
        <f t="shared" si="525"/>
        <v>Jul</v>
      </c>
      <c r="U3730" s="8" t="str">
        <f t="shared" si="526"/>
        <v>2015</v>
      </c>
      <c r="V3730" s="8">
        <f t="shared" si="527"/>
        <v>42235.171018518522</v>
      </c>
      <c r="W3730" s="8" t="str">
        <f t="shared" si="528"/>
        <v>Aug</v>
      </c>
      <c r="X3730" s="8" t="str">
        <f t="shared" si="529"/>
        <v>2015</v>
      </c>
      <c r="Y3730" s="7">
        <f t="shared" si="530"/>
        <v>30</v>
      </c>
    </row>
    <row r="3731" spans="1:25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6">
        <f t="shared" si="522"/>
        <v>7.24</v>
      </c>
      <c r="P3731" s="10">
        <f t="shared" si="523"/>
        <v>72.400000000000006</v>
      </c>
      <c r="Q3731" t="s">
        <v>8318</v>
      </c>
      <c r="R3731" t="s">
        <v>8319</v>
      </c>
      <c r="S3731" s="8">
        <f t="shared" si="524"/>
        <v>42041.205000000002</v>
      </c>
      <c r="T3731" s="8" t="str">
        <f t="shared" si="525"/>
        <v>Feb</v>
      </c>
      <c r="U3731" s="8" t="str">
        <f t="shared" si="526"/>
        <v>2015</v>
      </c>
      <c r="V3731" s="8">
        <f t="shared" si="527"/>
        <v>42086.16333333333</v>
      </c>
      <c r="W3731" s="8" t="str">
        <f t="shared" si="528"/>
        <v>Mar</v>
      </c>
      <c r="X3731" s="8" t="str">
        <f t="shared" si="529"/>
        <v>2015</v>
      </c>
      <c r="Y3731" s="7">
        <f t="shared" si="530"/>
        <v>13</v>
      </c>
    </row>
    <row r="3732" spans="1:25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6">
        <f t="shared" si="522"/>
        <v>10</v>
      </c>
      <c r="P3732" s="10">
        <f t="shared" si="523"/>
        <v>100</v>
      </c>
      <c r="Q3732" t="s">
        <v>8318</v>
      </c>
      <c r="R3732" t="s">
        <v>8319</v>
      </c>
      <c r="S3732" s="8">
        <f t="shared" si="524"/>
        <v>42203.677766203706</v>
      </c>
      <c r="T3732" s="8" t="str">
        <f t="shared" si="525"/>
        <v>Jul</v>
      </c>
      <c r="U3732" s="8" t="str">
        <f t="shared" si="526"/>
        <v>2015</v>
      </c>
      <c r="V3732" s="8">
        <f t="shared" si="527"/>
        <v>42233.677766203706</v>
      </c>
      <c r="W3732" s="8" t="str">
        <f t="shared" si="528"/>
        <v>Aug</v>
      </c>
      <c r="X3732" s="8" t="str">
        <f t="shared" si="529"/>
        <v>2015</v>
      </c>
      <c r="Y3732" s="7">
        <f t="shared" si="530"/>
        <v>30</v>
      </c>
    </row>
    <row r="3733" spans="1:25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6">
        <f t="shared" si="522"/>
        <v>11.272727272727273</v>
      </c>
      <c r="P3733" s="10">
        <f t="shared" si="523"/>
        <v>51.666666666666664</v>
      </c>
      <c r="Q3733" t="s">
        <v>8318</v>
      </c>
      <c r="R3733" t="s">
        <v>8319</v>
      </c>
      <c r="S3733" s="8">
        <f t="shared" si="524"/>
        <v>41983.752847222218</v>
      </c>
      <c r="T3733" s="8" t="str">
        <f t="shared" si="525"/>
        <v>Dec</v>
      </c>
      <c r="U3733" s="8" t="str">
        <f t="shared" si="526"/>
        <v>2014</v>
      </c>
      <c r="V3733" s="8">
        <f t="shared" si="527"/>
        <v>42014.140972222223</v>
      </c>
      <c r="W3733" s="8" t="str">
        <f t="shared" si="528"/>
        <v>Jan</v>
      </c>
      <c r="X3733" s="8" t="str">
        <f t="shared" si="529"/>
        <v>2015</v>
      </c>
      <c r="Y3733" s="7">
        <f t="shared" si="530"/>
        <v>30</v>
      </c>
    </row>
    <row r="3734" spans="1:25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6">
        <f t="shared" si="522"/>
        <v>15.411764705882353</v>
      </c>
      <c r="P3734" s="10">
        <f t="shared" si="523"/>
        <v>32.75</v>
      </c>
      <c r="Q3734" t="s">
        <v>8318</v>
      </c>
      <c r="R3734" t="s">
        <v>8319</v>
      </c>
      <c r="S3734" s="8">
        <f t="shared" si="524"/>
        <v>41968.677465277782</v>
      </c>
      <c r="T3734" s="8" t="str">
        <f t="shared" si="525"/>
        <v>Nov</v>
      </c>
      <c r="U3734" s="8" t="str">
        <f t="shared" si="526"/>
        <v>2014</v>
      </c>
      <c r="V3734" s="8">
        <f t="shared" si="527"/>
        <v>42028.5</v>
      </c>
      <c r="W3734" s="8" t="str">
        <f t="shared" si="528"/>
        <v>Jan</v>
      </c>
      <c r="X3734" s="8" t="str">
        <f t="shared" si="529"/>
        <v>2015</v>
      </c>
      <c r="Y3734" s="7">
        <f t="shared" si="530"/>
        <v>28</v>
      </c>
    </row>
    <row r="3735" spans="1:25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6">
        <f t="shared" si="522"/>
        <v>0</v>
      </c>
      <c r="P3735" s="10">
        <f t="shared" si="523"/>
        <v>0</v>
      </c>
      <c r="Q3735" t="s">
        <v>8318</v>
      </c>
      <c r="R3735" t="s">
        <v>8319</v>
      </c>
      <c r="S3735" s="8">
        <f t="shared" si="524"/>
        <v>42103.024398148147</v>
      </c>
      <c r="T3735" s="8" t="str">
        <f t="shared" si="525"/>
        <v>Apr</v>
      </c>
      <c r="U3735" s="8" t="str">
        <f t="shared" si="526"/>
        <v>2015</v>
      </c>
      <c r="V3735" s="8">
        <f t="shared" si="527"/>
        <v>42112.9375</v>
      </c>
      <c r="W3735" s="8" t="str">
        <f t="shared" si="528"/>
        <v>Apr</v>
      </c>
      <c r="X3735" s="8" t="str">
        <f t="shared" si="529"/>
        <v>2015</v>
      </c>
      <c r="Y3735" s="7">
        <f t="shared" si="530"/>
        <v>9</v>
      </c>
    </row>
    <row r="3736" spans="1:25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6">
        <f t="shared" si="522"/>
        <v>28.466666666666669</v>
      </c>
      <c r="P3736" s="10">
        <f t="shared" si="523"/>
        <v>61</v>
      </c>
      <c r="Q3736" t="s">
        <v>8318</v>
      </c>
      <c r="R3736" t="s">
        <v>8319</v>
      </c>
      <c r="S3736" s="8">
        <f t="shared" si="524"/>
        <v>42089.901574074072</v>
      </c>
      <c r="T3736" s="8" t="str">
        <f t="shared" si="525"/>
        <v>Mar</v>
      </c>
      <c r="U3736" s="8" t="str">
        <f t="shared" si="526"/>
        <v>2015</v>
      </c>
      <c r="V3736" s="8">
        <f t="shared" si="527"/>
        <v>42149.901574074072</v>
      </c>
      <c r="W3736" s="8" t="str">
        <f t="shared" si="528"/>
        <v>May</v>
      </c>
      <c r="X3736" s="8" t="str">
        <f t="shared" si="529"/>
        <v>2015</v>
      </c>
      <c r="Y3736" s="7">
        <f t="shared" si="530"/>
        <v>29</v>
      </c>
    </row>
    <row r="3737" spans="1:25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6">
        <f t="shared" si="522"/>
        <v>13.333333333333334</v>
      </c>
      <c r="P3737" s="10">
        <f t="shared" si="523"/>
        <v>10</v>
      </c>
      <c r="Q3737" t="s">
        <v>8318</v>
      </c>
      <c r="R3737" t="s">
        <v>8319</v>
      </c>
      <c r="S3737" s="8">
        <f t="shared" si="524"/>
        <v>42122.693159722221</v>
      </c>
      <c r="T3737" s="8" t="str">
        <f t="shared" si="525"/>
        <v>Apr</v>
      </c>
      <c r="U3737" s="8" t="str">
        <f t="shared" si="526"/>
        <v>2015</v>
      </c>
      <c r="V3737" s="8">
        <f t="shared" si="527"/>
        <v>42152.693159722221</v>
      </c>
      <c r="W3737" s="8" t="str">
        <f t="shared" si="528"/>
        <v>May</v>
      </c>
      <c r="X3737" s="8" t="str">
        <f t="shared" si="529"/>
        <v>2015</v>
      </c>
      <c r="Y3737" s="7">
        <f t="shared" si="530"/>
        <v>30</v>
      </c>
    </row>
    <row r="3738" spans="1:25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6">
        <f t="shared" si="522"/>
        <v>0.66666666666666674</v>
      </c>
      <c r="P3738" s="10">
        <f t="shared" si="523"/>
        <v>10</v>
      </c>
      <c r="Q3738" t="s">
        <v>8318</v>
      </c>
      <c r="R3738" t="s">
        <v>8319</v>
      </c>
      <c r="S3738" s="8">
        <f t="shared" si="524"/>
        <v>42048.711724537032</v>
      </c>
      <c r="T3738" s="8" t="str">
        <f t="shared" si="525"/>
        <v>Feb</v>
      </c>
      <c r="U3738" s="8" t="str">
        <f t="shared" si="526"/>
        <v>2015</v>
      </c>
      <c r="V3738" s="8">
        <f t="shared" si="527"/>
        <v>42086.75</v>
      </c>
      <c r="W3738" s="8" t="str">
        <f t="shared" si="528"/>
        <v>Mar</v>
      </c>
      <c r="X3738" s="8" t="str">
        <f t="shared" si="529"/>
        <v>2015</v>
      </c>
      <c r="Y3738" s="7">
        <f t="shared" si="530"/>
        <v>7</v>
      </c>
    </row>
    <row r="3739" spans="1:25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6">
        <f t="shared" si="522"/>
        <v>21.428571428571427</v>
      </c>
      <c r="P3739" s="10">
        <f t="shared" si="523"/>
        <v>37.5</v>
      </c>
      <c r="Q3739" t="s">
        <v>8318</v>
      </c>
      <c r="R3739" t="s">
        <v>8319</v>
      </c>
      <c r="S3739" s="8">
        <f t="shared" si="524"/>
        <v>42297.691006944442</v>
      </c>
      <c r="T3739" s="8" t="str">
        <f t="shared" si="525"/>
        <v>Oct</v>
      </c>
      <c r="U3739" s="8" t="str">
        <f t="shared" si="526"/>
        <v>2015</v>
      </c>
      <c r="V3739" s="8">
        <f t="shared" si="527"/>
        <v>42320.290972222225</v>
      </c>
      <c r="W3739" s="8" t="str">
        <f t="shared" si="528"/>
        <v>Nov</v>
      </c>
      <c r="X3739" s="8" t="str">
        <f t="shared" si="529"/>
        <v>2015</v>
      </c>
      <c r="Y3739" s="7">
        <f t="shared" si="530"/>
        <v>22</v>
      </c>
    </row>
    <row r="3740" spans="1:25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6">
        <f t="shared" si="522"/>
        <v>18</v>
      </c>
      <c r="P3740" s="10">
        <f t="shared" si="523"/>
        <v>45</v>
      </c>
      <c r="Q3740" t="s">
        <v>8318</v>
      </c>
      <c r="R3740" t="s">
        <v>8319</v>
      </c>
      <c r="S3740" s="8">
        <f t="shared" si="524"/>
        <v>41813.938715277778</v>
      </c>
      <c r="T3740" s="8" t="str">
        <f t="shared" si="525"/>
        <v>Jun</v>
      </c>
      <c r="U3740" s="8" t="str">
        <f t="shared" si="526"/>
        <v>2014</v>
      </c>
      <c r="V3740" s="8">
        <f t="shared" si="527"/>
        <v>41835.916666666664</v>
      </c>
      <c r="W3740" s="8" t="str">
        <f t="shared" si="528"/>
        <v>Jul</v>
      </c>
      <c r="X3740" s="8" t="str">
        <f t="shared" si="529"/>
        <v>2014</v>
      </c>
      <c r="Y3740" s="7">
        <f t="shared" si="530"/>
        <v>21</v>
      </c>
    </row>
    <row r="3741" spans="1:25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6">
        <f t="shared" si="522"/>
        <v>20.125</v>
      </c>
      <c r="P3741" s="10">
        <f t="shared" si="523"/>
        <v>100.625</v>
      </c>
      <c r="Q3741" t="s">
        <v>8318</v>
      </c>
      <c r="R3741" t="s">
        <v>8319</v>
      </c>
      <c r="S3741" s="8">
        <f t="shared" si="524"/>
        <v>42548.449861111112</v>
      </c>
      <c r="T3741" s="8" t="str">
        <f t="shared" si="525"/>
        <v>Jun</v>
      </c>
      <c r="U3741" s="8" t="str">
        <f t="shared" si="526"/>
        <v>2016</v>
      </c>
      <c r="V3741" s="8">
        <f t="shared" si="527"/>
        <v>42568.449861111112</v>
      </c>
      <c r="W3741" s="8" t="str">
        <f t="shared" si="528"/>
        <v>Jul</v>
      </c>
      <c r="X3741" s="8" t="str">
        <f t="shared" si="529"/>
        <v>2016</v>
      </c>
      <c r="Y3741" s="7">
        <f t="shared" si="530"/>
        <v>20</v>
      </c>
    </row>
    <row r="3742" spans="1:25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6">
        <f t="shared" si="522"/>
        <v>17.899999999999999</v>
      </c>
      <c r="P3742" s="10">
        <f t="shared" si="523"/>
        <v>25.571428571428573</v>
      </c>
      <c r="Q3742" t="s">
        <v>8318</v>
      </c>
      <c r="R3742" t="s">
        <v>8319</v>
      </c>
      <c r="S3742" s="8">
        <f t="shared" si="524"/>
        <v>41833.089756944442</v>
      </c>
      <c r="T3742" s="8" t="str">
        <f t="shared" si="525"/>
        <v>Jul</v>
      </c>
      <c r="U3742" s="8" t="str">
        <f t="shared" si="526"/>
        <v>2014</v>
      </c>
      <c r="V3742" s="8">
        <f t="shared" si="527"/>
        <v>41863.079143518517</v>
      </c>
      <c r="W3742" s="8" t="str">
        <f t="shared" si="528"/>
        <v>Aug</v>
      </c>
      <c r="X3742" s="8" t="str">
        <f t="shared" si="529"/>
        <v>2014</v>
      </c>
      <c r="Y3742" s="7">
        <f t="shared" si="530"/>
        <v>29</v>
      </c>
    </row>
    <row r="3743" spans="1:25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6">
        <f t="shared" si="522"/>
        <v>0</v>
      </c>
      <c r="P3743" s="10">
        <f t="shared" si="523"/>
        <v>0</v>
      </c>
      <c r="Q3743" t="s">
        <v>8318</v>
      </c>
      <c r="R3743" t="s">
        <v>8319</v>
      </c>
      <c r="S3743" s="8">
        <f t="shared" si="524"/>
        <v>42325.920717592591</v>
      </c>
      <c r="T3743" s="8" t="str">
        <f t="shared" si="525"/>
        <v>Nov</v>
      </c>
      <c r="U3743" s="8" t="str">
        <f t="shared" si="526"/>
        <v>2015</v>
      </c>
      <c r="V3743" s="8">
        <f t="shared" si="527"/>
        <v>42355.920717592591</v>
      </c>
      <c r="W3743" s="8" t="str">
        <f t="shared" si="528"/>
        <v>Dec</v>
      </c>
      <c r="X3743" s="8" t="str">
        <f t="shared" si="529"/>
        <v>2015</v>
      </c>
      <c r="Y3743" s="7">
        <f t="shared" si="530"/>
        <v>30</v>
      </c>
    </row>
    <row r="3744" spans="1:25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6">
        <f t="shared" si="522"/>
        <v>2</v>
      </c>
      <c r="P3744" s="10">
        <f t="shared" si="523"/>
        <v>25</v>
      </c>
      <c r="Q3744" t="s">
        <v>8318</v>
      </c>
      <c r="R3744" t="s">
        <v>8319</v>
      </c>
      <c r="S3744" s="8">
        <f t="shared" si="524"/>
        <v>41858.214629629627</v>
      </c>
      <c r="T3744" s="8" t="str">
        <f t="shared" si="525"/>
        <v>Aug</v>
      </c>
      <c r="U3744" s="8" t="str">
        <f t="shared" si="526"/>
        <v>2014</v>
      </c>
      <c r="V3744" s="8">
        <f t="shared" si="527"/>
        <v>41888.214629629627</v>
      </c>
      <c r="W3744" s="8" t="str">
        <f t="shared" si="528"/>
        <v>Sep</v>
      </c>
      <c r="X3744" s="8" t="str">
        <f t="shared" si="529"/>
        <v>2014</v>
      </c>
      <c r="Y3744" s="7">
        <f t="shared" si="530"/>
        <v>30</v>
      </c>
    </row>
    <row r="3745" spans="1:25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6">
        <f t="shared" si="522"/>
        <v>0</v>
      </c>
      <c r="P3745" s="10">
        <f t="shared" si="523"/>
        <v>0</v>
      </c>
      <c r="Q3745" t="s">
        <v>8318</v>
      </c>
      <c r="R3745" t="s">
        <v>8319</v>
      </c>
      <c r="S3745" s="8">
        <f t="shared" si="524"/>
        <v>41793.710231481484</v>
      </c>
      <c r="T3745" s="8" t="str">
        <f t="shared" si="525"/>
        <v>Jun</v>
      </c>
      <c r="U3745" s="8" t="str">
        <f t="shared" si="526"/>
        <v>2014</v>
      </c>
      <c r="V3745" s="8">
        <f t="shared" si="527"/>
        <v>41823.710231481484</v>
      </c>
      <c r="W3745" s="8" t="str">
        <f t="shared" si="528"/>
        <v>Jul</v>
      </c>
      <c r="X3745" s="8" t="str">
        <f t="shared" si="529"/>
        <v>2014</v>
      </c>
      <c r="Y3745" s="7">
        <f t="shared" si="530"/>
        <v>30</v>
      </c>
    </row>
    <row r="3746" spans="1:25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6">
        <f t="shared" si="522"/>
        <v>0</v>
      </c>
      <c r="P3746" s="10">
        <f t="shared" si="523"/>
        <v>0</v>
      </c>
      <c r="Q3746" t="s">
        <v>8318</v>
      </c>
      <c r="R3746" t="s">
        <v>8319</v>
      </c>
      <c r="S3746" s="8">
        <f t="shared" si="524"/>
        <v>41793.814259259263</v>
      </c>
      <c r="T3746" s="8" t="str">
        <f t="shared" si="525"/>
        <v>Jun</v>
      </c>
      <c r="U3746" s="8" t="str">
        <f t="shared" si="526"/>
        <v>2014</v>
      </c>
      <c r="V3746" s="8">
        <f t="shared" si="527"/>
        <v>41825.165972222225</v>
      </c>
      <c r="W3746" s="8" t="str">
        <f t="shared" si="528"/>
        <v>Jul</v>
      </c>
      <c r="X3746" s="8" t="str">
        <f t="shared" si="529"/>
        <v>2014</v>
      </c>
      <c r="Y3746" s="7">
        <f t="shared" si="530"/>
        <v>31</v>
      </c>
    </row>
    <row r="3747" spans="1:25" ht="3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6">
        <f t="shared" si="522"/>
        <v>10</v>
      </c>
      <c r="P3747" s="10">
        <f t="shared" si="523"/>
        <v>10</v>
      </c>
      <c r="Q3747" t="s">
        <v>8318</v>
      </c>
      <c r="R3747" t="s">
        <v>8319</v>
      </c>
      <c r="S3747" s="8">
        <f t="shared" si="524"/>
        <v>41831.697939814818</v>
      </c>
      <c r="T3747" s="8" t="str">
        <f t="shared" si="525"/>
        <v>Jul</v>
      </c>
      <c r="U3747" s="8" t="str">
        <f t="shared" si="526"/>
        <v>2014</v>
      </c>
      <c r="V3747" s="8">
        <f t="shared" si="527"/>
        <v>41861.697939814818</v>
      </c>
      <c r="W3747" s="8" t="str">
        <f t="shared" si="528"/>
        <v>Aug</v>
      </c>
      <c r="X3747" s="8" t="str">
        <f t="shared" si="529"/>
        <v>2014</v>
      </c>
      <c r="Y3747" s="7">
        <f t="shared" si="530"/>
        <v>30</v>
      </c>
    </row>
    <row r="3748" spans="1:25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6">
        <f t="shared" si="522"/>
        <v>2.3764705882352941</v>
      </c>
      <c r="P3748" s="10">
        <f t="shared" si="523"/>
        <v>202</v>
      </c>
      <c r="Q3748" t="s">
        <v>8318</v>
      </c>
      <c r="R3748" t="s">
        <v>8319</v>
      </c>
      <c r="S3748" s="8">
        <f t="shared" si="524"/>
        <v>42621.389340277776</v>
      </c>
      <c r="T3748" s="8" t="str">
        <f t="shared" si="525"/>
        <v>Sep</v>
      </c>
      <c r="U3748" s="8" t="str">
        <f t="shared" si="526"/>
        <v>2016</v>
      </c>
      <c r="V3748" s="8">
        <f t="shared" si="527"/>
        <v>42651.389340277776</v>
      </c>
      <c r="W3748" s="8" t="str">
        <f t="shared" si="528"/>
        <v>Oct</v>
      </c>
      <c r="X3748" s="8" t="str">
        <f t="shared" si="529"/>
        <v>2016</v>
      </c>
      <c r="Y3748" s="7">
        <f t="shared" si="530"/>
        <v>30</v>
      </c>
    </row>
    <row r="3749" spans="1:25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6">
        <f t="shared" si="522"/>
        <v>1</v>
      </c>
      <c r="P3749" s="10">
        <f t="shared" si="523"/>
        <v>25</v>
      </c>
      <c r="Q3749" t="s">
        <v>8318</v>
      </c>
      <c r="R3749" t="s">
        <v>8319</v>
      </c>
      <c r="S3749" s="8">
        <f t="shared" si="524"/>
        <v>42164.299722222218</v>
      </c>
      <c r="T3749" s="8" t="str">
        <f t="shared" si="525"/>
        <v>Jun</v>
      </c>
      <c r="U3749" s="8" t="str">
        <f t="shared" si="526"/>
        <v>2015</v>
      </c>
      <c r="V3749" s="8">
        <f t="shared" si="527"/>
        <v>42190.957638888889</v>
      </c>
      <c r="W3749" s="8" t="str">
        <f t="shared" si="528"/>
        <v>Jul</v>
      </c>
      <c r="X3749" s="8" t="str">
        <f t="shared" si="529"/>
        <v>2015</v>
      </c>
      <c r="Y3749" s="7">
        <f t="shared" si="530"/>
        <v>26</v>
      </c>
    </row>
    <row r="3750" spans="1:25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6">
        <f t="shared" si="522"/>
        <v>103.52</v>
      </c>
      <c r="P3750" s="10">
        <f t="shared" si="523"/>
        <v>99.538461538461533</v>
      </c>
      <c r="Q3750" t="s">
        <v>8318</v>
      </c>
      <c r="R3750" t="s">
        <v>8360</v>
      </c>
      <c r="S3750" s="8">
        <f t="shared" si="524"/>
        <v>42395.706435185188</v>
      </c>
      <c r="T3750" s="8" t="str">
        <f t="shared" si="525"/>
        <v>Jan</v>
      </c>
      <c r="U3750" s="8" t="str">
        <f t="shared" si="526"/>
        <v>2016</v>
      </c>
      <c r="V3750" s="8">
        <f t="shared" si="527"/>
        <v>42416.249305555553</v>
      </c>
      <c r="W3750" s="8" t="str">
        <f t="shared" si="528"/>
        <v>Feb</v>
      </c>
      <c r="X3750" s="8" t="str">
        <f t="shared" si="529"/>
        <v>2016</v>
      </c>
      <c r="Y3750" s="7">
        <f t="shared" si="530"/>
        <v>20</v>
      </c>
    </row>
    <row r="3751" spans="1:25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6">
        <f t="shared" si="522"/>
        <v>105</v>
      </c>
      <c r="P3751" s="10">
        <f t="shared" si="523"/>
        <v>75</v>
      </c>
      <c r="Q3751" t="s">
        <v>8318</v>
      </c>
      <c r="R3751" t="s">
        <v>8360</v>
      </c>
      <c r="S3751" s="8">
        <f t="shared" si="524"/>
        <v>42458.127175925925</v>
      </c>
      <c r="T3751" s="8" t="str">
        <f t="shared" si="525"/>
        <v>Mar</v>
      </c>
      <c r="U3751" s="8" t="str">
        <f t="shared" si="526"/>
        <v>2016</v>
      </c>
      <c r="V3751" s="8">
        <f t="shared" si="527"/>
        <v>42489.165972222225</v>
      </c>
      <c r="W3751" s="8" t="str">
        <f t="shared" si="528"/>
        <v>Apr</v>
      </c>
      <c r="X3751" s="8" t="str">
        <f t="shared" si="529"/>
        <v>2016</v>
      </c>
      <c r="Y3751" s="7">
        <f t="shared" si="530"/>
        <v>31</v>
      </c>
    </row>
    <row r="3752" spans="1:25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6">
        <f t="shared" si="522"/>
        <v>100.44999999999999</v>
      </c>
      <c r="P3752" s="10">
        <f t="shared" si="523"/>
        <v>215.25</v>
      </c>
      <c r="Q3752" t="s">
        <v>8318</v>
      </c>
      <c r="R3752" t="s">
        <v>8360</v>
      </c>
      <c r="S3752" s="8">
        <f t="shared" si="524"/>
        <v>42016.981574074074</v>
      </c>
      <c r="T3752" s="8" t="str">
        <f t="shared" si="525"/>
        <v>Jan</v>
      </c>
      <c r="U3752" s="8" t="str">
        <f t="shared" si="526"/>
        <v>2015</v>
      </c>
      <c r="V3752" s="8">
        <f t="shared" si="527"/>
        <v>42045.332638888889</v>
      </c>
      <c r="W3752" s="8" t="str">
        <f t="shared" si="528"/>
        <v>Feb</v>
      </c>
      <c r="X3752" s="8" t="str">
        <f t="shared" si="529"/>
        <v>2015</v>
      </c>
      <c r="Y3752" s="7">
        <f t="shared" si="530"/>
        <v>28</v>
      </c>
    </row>
    <row r="3753" spans="1:25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6">
        <f t="shared" si="522"/>
        <v>132.6</v>
      </c>
      <c r="P3753" s="10">
        <f t="shared" si="523"/>
        <v>120.54545454545455</v>
      </c>
      <c r="Q3753" t="s">
        <v>8318</v>
      </c>
      <c r="R3753" t="s">
        <v>8360</v>
      </c>
      <c r="S3753" s="8">
        <f t="shared" si="524"/>
        <v>42403.035567129627</v>
      </c>
      <c r="T3753" s="8" t="str">
        <f t="shared" si="525"/>
        <v>Feb</v>
      </c>
      <c r="U3753" s="8" t="str">
        <f t="shared" si="526"/>
        <v>2016</v>
      </c>
      <c r="V3753" s="8">
        <f t="shared" si="527"/>
        <v>42462.993900462956</v>
      </c>
      <c r="W3753" s="8" t="str">
        <f t="shared" si="528"/>
        <v>Apr</v>
      </c>
      <c r="X3753" s="8" t="str">
        <f t="shared" si="529"/>
        <v>2016</v>
      </c>
      <c r="Y3753" s="7">
        <f t="shared" si="530"/>
        <v>28</v>
      </c>
    </row>
    <row r="3754" spans="1:25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6">
        <f t="shared" si="522"/>
        <v>112.99999999999999</v>
      </c>
      <c r="P3754" s="10">
        <f t="shared" si="523"/>
        <v>37.666666666666664</v>
      </c>
      <c r="Q3754" t="s">
        <v>8318</v>
      </c>
      <c r="R3754" t="s">
        <v>8360</v>
      </c>
      <c r="S3754" s="8">
        <f t="shared" si="524"/>
        <v>42619.802488425921</v>
      </c>
      <c r="T3754" s="8" t="str">
        <f t="shared" si="525"/>
        <v>Sep</v>
      </c>
      <c r="U3754" s="8" t="str">
        <f t="shared" si="526"/>
        <v>2016</v>
      </c>
      <c r="V3754" s="8">
        <f t="shared" si="527"/>
        <v>42659.875</v>
      </c>
      <c r="W3754" s="8" t="str">
        <f t="shared" si="528"/>
        <v>Oct</v>
      </c>
      <c r="X3754" s="8" t="str">
        <f t="shared" si="529"/>
        <v>2016</v>
      </c>
      <c r="Y3754" s="7">
        <f t="shared" si="530"/>
        <v>9</v>
      </c>
    </row>
    <row r="3755" spans="1:25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6">
        <f t="shared" si="522"/>
        <v>103.34</v>
      </c>
      <c r="P3755" s="10">
        <f t="shared" si="523"/>
        <v>172.23333333333332</v>
      </c>
      <c r="Q3755" t="s">
        <v>8318</v>
      </c>
      <c r="R3755" t="s">
        <v>8360</v>
      </c>
      <c r="S3755" s="8">
        <f t="shared" si="524"/>
        <v>42128.824074074073</v>
      </c>
      <c r="T3755" s="8" t="str">
        <f t="shared" si="525"/>
        <v>May</v>
      </c>
      <c r="U3755" s="8" t="str">
        <f t="shared" si="526"/>
        <v>2015</v>
      </c>
      <c r="V3755" s="8">
        <f t="shared" si="527"/>
        <v>42158</v>
      </c>
      <c r="W3755" s="8" t="str">
        <f t="shared" si="528"/>
        <v>Jun</v>
      </c>
      <c r="X3755" s="8" t="str">
        <f t="shared" si="529"/>
        <v>2015</v>
      </c>
      <c r="Y3755" s="7">
        <f t="shared" si="530"/>
        <v>29</v>
      </c>
    </row>
    <row r="3756" spans="1:25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6">
        <f t="shared" si="522"/>
        <v>120</v>
      </c>
      <c r="P3756" s="10">
        <f t="shared" si="523"/>
        <v>111.11111111111111</v>
      </c>
      <c r="Q3756" t="s">
        <v>8318</v>
      </c>
      <c r="R3756" t="s">
        <v>8360</v>
      </c>
      <c r="S3756" s="8">
        <f t="shared" si="524"/>
        <v>41808.881215277775</v>
      </c>
      <c r="T3756" s="8" t="str">
        <f t="shared" si="525"/>
        <v>Jun</v>
      </c>
      <c r="U3756" s="8" t="str">
        <f t="shared" si="526"/>
        <v>2014</v>
      </c>
      <c r="V3756" s="8">
        <f t="shared" si="527"/>
        <v>41846.207638888889</v>
      </c>
      <c r="W3756" s="8" t="str">
        <f t="shared" si="528"/>
        <v>Jul</v>
      </c>
      <c r="X3756" s="8" t="str">
        <f t="shared" si="529"/>
        <v>2014</v>
      </c>
      <c r="Y3756" s="7">
        <f t="shared" si="530"/>
        <v>6</v>
      </c>
    </row>
    <row r="3757" spans="1:25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6">
        <f t="shared" si="522"/>
        <v>129.63636363636363</v>
      </c>
      <c r="P3757" s="10">
        <f t="shared" si="523"/>
        <v>25.464285714285715</v>
      </c>
      <c r="Q3757" t="s">
        <v>8318</v>
      </c>
      <c r="R3757" t="s">
        <v>8360</v>
      </c>
      <c r="S3757" s="8">
        <f t="shared" si="524"/>
        <v>42445.866979166662</v>
      </c>
      <c r="T3757" s="8" t="str">
        <f t="shared" si="525"/>
        <v>Mar</v>
      </c>
      <c r="U3757" s="8" t="str">
        <f t="shared" si="526"/>
        <v>2016</v>
      </c>
      <c r="V3757" s="8">
        <f t="shared" si="527"/>
        <v>42475.866979166662</v>
      </c>
      <c r="W3757" s="8" t="str">
        <f t="shared" si="528"/>
        <v>Apr</v>
      </c>
      <c r="X3757" s="8" t="str">
        <f t="shared" si="529"/>
        <v>2016</v>
      </c>
      <c r="Y3757" s="7">
        <f t="shared" si="530"/>
        <v>30</v>
      </c>
    </row>
    <row r="3758" spans="1:25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6">
        <f t="shared" si="522"/>
        <v>101.11111111111111</v>
      </c>
      <c r="P3758" s="10">
        <f t="shared" si="523"/>
        <v>267.64705882352939</v>
      </c>
      <c r="Q3758" t="s">
        <v>8318</v>
      </c>
      <c r="R3758" t="s">
        <v>8360</v>
      </c>
      <c r="S3758" s="8">
        <f t="shared" si="524"/>
        <v>41771.814791666664</v>
      </c>
      <c r="T3758" s="8" t="str">
        <f t="shared" si="525"/>
        <v>May</v>
      </c>
      <c r="U3758" s="8" t="str">
        <f t="shared" si="526"/>
        <v>2014</v>
      </c>
      <c r="V3758" s="8">
        <f t="shared" si="527"/>
        <v>41801.814791666664</v>
      </c>
      <c r="W3758" s="8" t="str">
        <f t="shared" si="528"/>
        <v>Jun</v>
      </c>
      <c r="X3758" s="8" t="str">
        <f t="shared" si="529"/>
        <v>2014</v>
      </c>
      <c r="Y3758" s="7">
        <f t="shared" si="530"/>
        <v>30</v>
      </c>
    </row>
    <row r="3759" spans="1:25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6">
        <f t="shared" si="522"/>
        <v>108.51428571428572</v>
      </c>
      <c r="P3759" s="10">
        <f t="shared" si="523"/>
        <v>75.959999999999994</v>
      </c>
      <c r="Q3759" t="s">
        <v>8318</v>
      </c>
      <c r="R3759" t="s">
        <v>8360</v>
      </c>
      <c r="S3759" s="8">
        <f t="shared" si="524"/>
        <v>41954.850868055553</v>
      </c>
      <c r="T3759" s="8" t="str">
        <f t="shared" si="525"/>
        <v>Nov</v>
      </c>
      <c r="U3759" s="8" t="str">
        <f t="shared" si="526"/>
        <v>2014</v>
      </c>
      <c r="V3759" s="8">
        <f t="shared" si="527"/>
        <v>41974.850868055553</v>
      </c>
      <c r="W3759" s="8" t="str">
        <f t="shared" si="528"/>
        <v>Dec</v>
      </c>
      <c r="X3759" s="8" t="str">
        <f t="shared" si="529"/>
        <v>2014</v>
      </c>
      <c r="Y3759" s="7">
        <f t="shared" si="530"/>
        <v>20</v>
      </c>
    </row>
    <row r="3760" spans="1:25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6">
        <f t="shared" si="522"/>
        <v>102.33333333333334</v>
      </c>
      <c r="P3760" s="10">
        <f t="shared" si="523"/>
        <v>59.03846153846154</v>
      </c>
      <c r="Q3760" t="s">
        <v>8318</v>
      </c>
      <c r="R3760" t="s">
        <v>8360</v>
      </c>
      <c r="S3760" s="8">
        <f t="shared" si="524"/>
        <v>41747.471504629626</v>
      </c>
      <c r="T3760" s="8" t="str">
        <f t="shared" si="525"/>
        <v>Apr</v>
      </c>
      <c r="U3760" s="8" t="str">
        <f t="shared" si="526"/>
        <v>2014</v>
      </c>
      <c r="V3760" s="8">
        <f t="shared" si="527"/>
        <v>41778.208333333336</v>
      </c>
      <c r="W3760" s="8" t="str">
        <f t="shared" si="528"/>
        <v>May</v>
      </c>
      <c r="X3760" s="8" t="str">
        <f t="shared" si="529"/>
        <v>2014</v>
      </c>
      <c r="Y3760" s="7">
        <f t="shared" si="530"/>
        <v>30</v>
      </c>
    </row>
    <row r="3761" spans="1:25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6">
        <f t="shared" si="522"/>
        <v>110.24425000000002</v>
      </c>
      <c r="P3761" s="10">
        <f t="shared" si="523"/>
        <v>50.111022727272733</v>
      </c>
      <c r="Q3761" t="s">
        <v>8318</v>
      </c>
      <c r="R3761" t="s">
        <v>8360</v>
      </c>
      <c r="S3761" s="8">
        <f t="shared" si="524"/>
        <v>42182.108252314814</v>
      </c>
      <c r="T3761" s="8" t="str">
        <f t="shared" si="525"/>
        <v>Jun</v>
      </c>
      <c r="U3761" s="8" t="str">
        <f t="shared" si="526"/>
        <v>2015</v>
      </c>
      <c r="V3761" s="8">
        <f t="shared" si="527"/>
        <v>42242.108252314814</v>
      </c>
      <c r="W3761" s="8" t="str">
        <f t="shared" si="528"/>
        <v>Aug</v>
      </c>
      <c r="X3761" s="8" t="str">
        <f t="shared" si="529"/>
        <v>2015</v>
      </c>
      <c r="Y3761" s="7">
        <f t="shared" si="530"/>
        <v>29</v>
      </c>
    </row>
    <row r="3762" spans="1:25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6">
        <f t="shared" si="522"/>
        <v>101.0154</v>
      </c>
      <c r="P3762" s="10">
        <f t="shared" si="523"/>
        <v>55.502967032967035</v>
      </c>
      <c r="Q3762" t="s">
        <v>8318</v>
      </c>
      <c r="R3762" t="s">
        <v>8360</v>
      </c>
      <c r="S3762" s="8">
        <f t="shared" si="524"/>
        <v>41739.525300925925</v>
      </c>
      <c r="T3762" s="8" t="str">
        <f t="shared" si="525"/>
        <v>Apr</v>
      </c>
      <c r="U3762" s="8" t="str">
        <f t="shared" si="526"/>
        <v>2014</v>
      </c>
      <c r="V3762" s="8">
        <f t="shared" si="527"/>
        <v>41764.525300925925</v>
      </c>
      <c r="W3762" s="8" t="str">
        <f t="shared" si="528"/>
        <v>May</v>
      </c>
      <c r="X3762" s="8" t="str">
        <f t="shared" si="529"/>
        <v>2014</v>
      </c>
      <c r="Y3762" s="7">
        <f t="shared" si="530"/>
        <v>25</v>
      </c>
    </row>
    <row r="3763" spans="1:25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6">
        <f t="shared" si="522"/>
        <v>100</v>
      </c>
      <c r="P3763" s="10">
        <f t="shared" si="523"/>
        <v>166.66666666666666</v>
      </c>
      <c r="Q3763" t="s">
        <v>8318</v>
      </c>
      <c r="R3763" t="s">
        <v>8360</v>
      </c>
      <c r="S3763" s="8">
        <f t="shared" si="524"/>
        <v>42173.466863425929</v>
      </c>
      <c r="T3763" s="8" t="str">
        <f t="shared" si="525"/>
        <v>Jun</v>
      </c>
      <c r="U3763" s="8" t="str">
        <f t="shared" si="526"/>
        <v>2015</v>
      </c>
      <c r="V3763" s="8">
        <f t="shared" si="527"/>
        <v>42226.958333333328</v>
      </c>
      <c r="W3763" s="8" t="str">
        <f t="shared" si="528"/>
        <v>Aug</v>
      </c>
      <c r="X3763" s="8" t="str">
        <f t="shared" si="529"/>
        <v>2015</v>
      </c>
      <c r="Y3763" s="7">
        <f t="shared" si="530"/>
        <v>22</v>
      </c>
    </row>
    <row r="3764" spans="1:25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6">
        <f t="shared" si="522"/>
        <v>106.24</v>
      </c>
      <c r="P3764" s="10">
        <f t="shared" si="523"/>
        <v>47.428571428571431</v>
      </c>
      <c r="Q3764" t="s">
        <v>8318</v>
      </c>
      <c r="R3764" t="s">
        <v>8360</v>
      </c>
      <c r="S3764" s="8">
        <f t="shared" si="524"/>
        <v>42193.813530092593</v>
      </c>
      <c r="T3764" s="8" t="str">
        <f t="shared" si="525"/>
        <v>Jul</v>
      </c>
      <c r="U3764" s="8" t="str">
        <f t="shared" si="526"/>
        <v>2015</v>
      </c>
      <c r="V3764" s="8">
        <f t="shared" si="527"/>
        <v>42218.813530092593</v>
      </c>
      <c r="W3764" s="8" t="str">
        <f t="shared" si="528"/>
        <v>Aug</v>
      </c>
      <c r="X3764" s="8" t="str">
        <f t="shared" si="529"/>
        <v>2015</v>
      </c>
      <c r="Y3764" s="7">
        <f t="shared" si="530"/>
        <v>25</v>
      </c>
    </row>
    <row r="3765" spans="1:25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6">
        <f t="shared" si="522"/>
        <v>100</v>
      </c>
      <c r="P3765" s="10">
        <f t="shared" si="523"/>
        <v>64.935064935064929</v>
      </c>
      <c r="Q3765" t="s">
        <v>8318</v>
      </c>
      <c r="R3765" t="s">
        <v>8360</v>
      </c>
      <c r="S3765" s="8">
        <f t="shared" si="524"/>
        <v>42065.750300925924</v>
      </c>
      <c r="T3765" s="8" t="str">
        <f t="shared" si="525"/>
        <v>Mar</v>
      </c>
      <c r="U3765" s="8" t="str">
        <f t="shared" si="526"/>
        <v>2015</v>
      </c>
      <c r="V3765" s="8">
        <f t="shared" si="527"/>
        <v>42095.708634259259</v>
      </c>
      <c r="W3765" s="8" t="str">
        <f t="shared" si="528"/>
        <v>Apr</v>
      </c>
      <c r="X3765" s="8" t="str">
        <f t="shared" si="529"/>
        <v>2015</v>
      </c>
      <c r="Y3765" s="7">
        <f t="shared" si="530"/>
        <v>29</v>
      </c>
    </row>
    <row r="3766" spans="1:25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6">
        <f t="shared" si="522"/>
        <v>100</v>
      </c>
      <c r="P3766" s="10">
        <f t="shared" si="523"/>
        <v>55.555555555555557</v>
      </c>
      <c r="Q3766" t="s">
        <v>8318</v>
      </c>
      <c r="R3766" t="s">
        <v>8360</v>
      </c>
      <c r="S3766" s="8">
        <f t="shared" si="524"/>
        <v>42499.842962962968</v>
      </c>
      <c r="T3766" s="8" t="str">
        <f t="shared" si="525"/>
        <v>May</v>
      </c>
      <c r="U3766" s="8" t="str">
        <f t="shared" si="526"/>
        <v>2016</v>
      </c>
      <c r="V3766" s="8">
        <f t="shared" si="527"/>
        <v>42519.024999999994</v>
      </c>
      <c r="W3766" s="8" t="str">
        <f t="shared" si="528"/>
        <v>May</v>
      </c>
      <c r="X3766" s="8" t="str">
        <f t="shared" si="529"/>
        <v>2016</v>
      </c>
      <c r="Y3766" s="7">
        <f t="shared" si="530"/>
        <v>19</v>
      </c>
    </row>
    <row r="3767" spans="1:25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6">
        <f t="shared" si="522"/>
        <v>113.45714285714286</v>
      </c>
      <c r="P3767" s="10">
        <f t="shared" si="523"/>
        <v>74.224299065420567</v>
      </c>
      <c r="Q3767" t="s">
        <v>8318</v>
      </c>
      <c r="R3767" t="s">
        <v>8360</v>
      </c>
      <c r="S3767" s="8">
        <f t="shared" si="524"/>
        <v>41820.776412037041</v>
      </c>
      <c r="T3767" s="8" t="str">
        <f t="shared" si="525"/>
        <v>Jun</v>
      </c>
      <c r="U3767" s="8" t="str">
        <f t="shared" si="526"/>
        <v>2014</v>
      </c>
      <c r="V3767" s="8">
        <f t="shared" si="527"/>
        <v>41850.776412037041</v>
      </c>
      <c r="W3767" s="8" t="str">
        <f t="shared" si="528"/>
        <v>Jul</v>
      </c>
      <c r="X3767" s="8" t="str">
        <f t="shared" si="529"/>
        <v>2014</v>
      </c>
      <c r="Y3767" s="7">
        <f t="shared" si="530"/>
        <v>30</v>
      </c>
    </row>
    <row r="3768" spans="1:25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6">
        <f t="shared" si="522"/>
        <v>102.65010000000001</v>
      </c>
      <c r="P3768" s="10">
        <f t="shared" si="523"/>
        <v>106.9271875</v>
      </c>
      <c r="Q3768" t="s">
        <v>8318</v>
      </c>
      <c r="R3768" t="s">
        <v>8360</v>
      </c>
      <c r="S3768" s="8">
        <f t="shared" si="524"/>
        <v>41788.167187500003</v>
      </c>
      <c r="T3768" s="8" t="str">
        <f t="shared" si="525"/>
        <v>May</v>
      </c>
      <c r="U3768" s="8" t="str">
        <f t="shared" si="526"/>
        <v>2014</v>
      </c>
      <c r="V3768" s="8">
        <f t="shared" si="527"/>
        <v>41823.167187500003</v>
      </c>
      <c r="W3768" s="8" t="str">
        <f t="shared" si="528"/>
        <v>Jul</v>
      </c>
      <c r="X3768" s="8" t="str">
        <f t="shared" si="529"/>
        <v>2014</v>
      </c>
      <c r="Y3768" s="7">
        <f t="shared" si="530"/>
        <v>4</v>
      </c>
    </row>
    <row r="3769" spans="1:25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6">
        <f t="shared" si="522"/>
        <v>116.75</v>
      </c>
      <c r="P3769" s="10">
        <f t="shared" si="523"/>
        <v>41.696428571428569</v>
      </c>
      <c r="Q3769" t="s">
        <v>8318</v>
      </c>
      <c r="R3769" t="s">
        <v>8360</v>
      </c>
      <c r="S3769" s="8">
        <f t="shared" si="524"/>
        <v>42050.019641203704</v>
      </c>
      <c r="T3769" s="8" t="str">
        <f t="shared" si="525"/>
        <v>Feb</v>
      </c>
      <c r="U3769" s="8" t="str">
        <f t="shared" si="526"/>
        <v>2015</v>
      </c>
      <c r="V3769" s="8">
        <f t="shared" si="527"/>
        <v>42064.207638888889</v>
      </c>
      <c r="W3769" s="8" t="str">
        <f t="shared" si="528"/>
        <v>Mar</v>
      </c>
      <c r="X3769" s="8" t="str">
        <f t="shared" si="529"/>
        <v>2015</v>
      </c>
      <c r="Y3769" s="7">
        <f t="shared" si="530"/>
        <v>14</v>
      </c>
    </row>
    <row r="3770" spans="1:25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6">
        <f t="shared" si="522"/>
        <v>107.65274999999998</v>
      </c>
      <c r="P3770" s="10">
        <f t="shared" si="523"/>
        <v>74.243275862068955</v>
      </c>
      <c r="Q3770" t="s">
        <v>8318</v>
      </c>
      <c r="R3770" t="s">
        <v>8360</v>
      </c>
      <c r="S3770" s="8">
        <f t="shared" si="524"/>
        <v>41772.727893518517</v>
      </c>
      <c r="T3770" s="8" t="str">
        <f t="shared" si="525"/>
        <v>May</v>
      </c>
      <c r="U3770" s="8" t="str">
        <f t="shared" si="526"/>
        <v>2014</v>
      </c>
      <c r="V3770" s="8">
        <f t="shared" si="527"/>
        <v>41802.727893518517</v>
      </c>
      <c r="W3770" s="8" t="str">
        <f t="shared" si="528"/>
        <v>Jun</v>
      </c>
      <c r="X3770" s="8" t="str">
        <f t="shared" si="529"/>
        <v>2014</v>
      </c>
      <c r="Y3770" s="7">
        <f t="shared" si="530"/>
        <v>30</v>
      </c>
    </row>
    <row r="3771" spans="1:25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6">
        <f t="shared" si="522"/>
        <v>100</v>
      </c>
      <c r="P3771" s="10">
        <f t="shared" si="523"/>
        <v>73.333333333333329</v>
      </c>
      <c r="Q3771" t="s">
        <v>8318</v>
      </c>
      <c r="R3771" t="s">
        <v>8360</v>
      </c>
      <c r="S3771" s="8">
        <f t="shared" si="524"/>
        <v>42445.598136574074</v>
      </c>
      <c r="T3771" s="8" t="str">
        <f t="shared" si="525"/>
        <v>Mar</v>
      </c>
      <c r="U3771" s="8" t="str">
        <f t="shared" si="526"/>
        <v>2016</v>
      </c>
      <c r="V3771" s="8">
        <f t="shared" si="527"/>
        <v>42475.598136574074</v>
      </c>
      <c r="W3771" s="8" t="str">
        <f t="shared" si="528"/>
        <v>Apr</v>
      </c>
      <c r="X3771" s="8" t="str">
        <f t="shared" si="529"/>
        <v>2016</v>
      </c>
      <c r="Y3771" s="7">
        <f t="shared" si="530"/>
        <v>30</v>
      </c>
    </row>
    <row r="3772" spans="1:25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6">
        <f t="shared" si="522"/>
        <v>100</v>
      </c>
      <c r="P3772" s="10">
        <f t="shared" si="523"/>
        <v>100</v>
      </c>
      <c r="Q3772" t="s">
        <v>8318</v>
      </c>
      <c r="R3772" t="s">
        <v>8360</v>
      </c>
      <c r="S3772" s="8">
        <f t="shared" si="524"/>
        <v>42138.930671296301</v>
      </c>
      <c r="T3772" s="8" t="str">
        <f t="shared" si="525"/>
        <v>May</v>
      </c>
      <c r="U3772" s="8" t="str">
        <f t="shared" si="526"/>
        <v>2015</v>
      </c>
      <c r="V3772" s="8">
        <f t="shared" si="527"/>
        <v>42168.930671296301</v>
      </c>
      <c r="W3772" s="8" t="str">
        <f t="shared" si="528"/>
        <v>Jun</v>
      </c>
      <c r="X3772" s="8" t="str">
        <f t="shared" si="529"/>
        <v>2015</v>
      </c>
      <c r="Y3772" s="7">
        <f t="shared" si="530"/>
        <v>30</v>
      </c>
    </row>
    <row r="3773" spans="1:25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6">
        <f t="shared" si="522"/>
        <v>146</v>
      </c>
      <c r="P3773" s="10">
        <f t="shared" si="523"/>
        <v>38.421052631578945</v>
      </c>
      <c r="Q3773" t="s">
        <v>8318</v>
      </c>
      <c r="R3773" t="s">
        <v>8360</v>
      </c>
      <c r="S3773" s="8">
        <f t="shared" si="524"/>
        <v>42493.857083333336</v>
      </c>
      <c r="T3773" s="8" t="str">
        <f t="shared" si="525"/>
        <v>May</v>
      </c>
      <c r="U3773" s="8" t="str">
        <f t="shared" si="526"/>
        <v>2016</v>
      </c>
      <c r="V3773" s="8">
        <f t="shared" si="527"/>
        <v>42508</v>
      </c>
      <c r="W3773" s="8" t="str">
        <f t="shared" si="528"/>
        <v>May</v>
      </c>
      <c r="X3773" s="8" t="str">
        <f t="shared" si="529"/>
        <v>2016</v>
      </c>
      <c r="Y3773" s="7">
        <f t="shared" si="530"/>
        <v>14</v>
      </c>
    </row>
    <row r="3774" spans="1:25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6">
        <f t="shared" si="522"/>
        <v>110.2</v>
      </c>
      <c r="P3774" s="10">
        <f t="shared" si="523"/>
        <v>166.96969696969697</v>
      </c>
      <c r="Q3774" t="s">
        <v>8318</v>
      </c>
      <c r="R3774" t="s">
        <v>8360</v>
      </c>
      <c r="S3774" s="8">
        <f t="shared" si="524"/>
        <v>42682.616967592592</v>
      </c>
      <c r="T3774" s="8" t="str">
        <f t="shared" si="525"/>
        <v>Nov</v>
      </c>
      <c r="U3774" s="8" t="str">
        <f t="shared" si="526"/>
        <v>2016</v>
      </c>
      <c r="V3774" s="8">
        <f t="shared" si="527"/>
        <v>42703.25</v>
      </c>
      <c r="W3774" s="8" t="str">
        <f t="shared" si="528"/>
        <v>Nov</v>
      </c>
      <c r="X3774" s="8" t="str">
        <f t="shared" si="529"/>
        <v>2016</v>
      </c>
      <c r="Y3774" s="7">
        <f t="shared" si="530"/>
        <v>20</v>
      </c>
    </row>
    <row r="3775" spans="1:25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6">
        <f t="shared" si="522"/>
        <v>108.2</v>
      </c>
      <c r="P3775" s="10">
        <f t="shared" si="523"/>
        <v>94.912280701754383</v>
      </c>
      <c r="Q3775" t="s">
        <v>8318</v>
      </c>
      <c r="R3775" t="s">
        <v>8360</v>
      </c>
      <c r="S3775" s="8">
        <f t="shared" si="524"/>
        <v>42656.005173611105</v>
      </c>
      <c r="T3775" s="8" t="str">
        <f t="shared" si="525"/>
        <v>Oct</v>
      </c>
      <c r="U3775" s="8" t="str">
        <f t="shared" si="526"/>
        <v>2016</v>
      </c>
      <c r="V3775" s="8">
        <f t="shared" si="527"/>
        <v>42689.088888888888</v>
      </c>
      <c r="W3775" s="8" t="str">
        <f t="shared" si="528"/>
        <v>Nov</v>
      </c>
      <c r="X3775" s="8" t="str">
        <f t="shared" si="529"/>
        <v>2016</v>
      </c>
      <c r="Y3775" s="7">
        <f t="shared" si="530"/>
        <v>2</v>
      </c>
    </row>
    <row r="3776" spans="1:25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6">
        <f t="shared" si="522"/>
        <v>100</v>
      </c>
      <c r="P3776" s="10">
        <f t="shared" si="523"/>
        <v>100</v>
      </c>
      <c r="Q3776" t="s">
        <v>8318</v>
      </c>
      <c r="R3776" t="s">
        <v>8360</v>
      </c>
      <c r="S3776" s="8">
        <f t="shared" si="524"/>
        <v>42087.792303240742</v>
      </c>
      <c r="T3776" s="8" t="str">
        <f t="shared" si="525"/>
        <v>Mar</v>
      </c>
      <c r="U3776" s="8" t="str">
        <f t="shared" si="526"/>
        <v>2015</v>
      </c>
      <c r="V3776" s="8">
        <f t="shared" si="527"/>
        <v>42103.792303240742</v>
      </c>
      <c r="W3776" s="8" t="str">
        <f t="shared" si="528"/>
        <v>Apr</v>
      </c>
      <c r="X3776" s="8" t="str">
        <f t="shared" si="529"/>
        <v>2015</v>
      </c>
      <c r="Y3776" s="7">
        <f t="shared" si="530"/>
        <v>16</v>
      </c>
    </row>
    <row r="3777" spans="1:25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6">
        <f t="shared" si="522"/>
        <v>100.25</v>
      </c>
      <c r="P3777" s="10">
        <f t="shared" si="523"/>
        <v>143.21428571428572</v>
      </c>
      <c r="Q3777" t="s">
        <v>8318</v>
      </c>
      <c r="R3777" t="s">
        <v>8360</v>
      </c>
      <c r="S3777" s="8">
        <f t="shared" si="524"/>
        <v>42075.942627314813</v>
      </c>
      <c r="T3777" s="8" t="str">
        <f t="shared" si="525"/>
        <v>Mar</v>
      </c>
      <c r="U3777" s="8" t="str">
        <f t="shared" si="526"/>
        <v>2015</v>
      </c>
      <c r="V3777" s="8">
        <f t="shared" si="527"/>
        <v>42103.166666666672</v>
      </c>
      <c r="W3777" s="8" t="str">
        <f t="shared" si="528"/>
        <v>Apr</v>
      </c>
      <c r="X3777" s="8" t="str">
        <f t="shared" si="529"/>
        <v>2015</v>
      </c>
      <c r="Y3777" s="7">
        <f t="shared" si="530"/>
        <v>27</v>
      </c>
    </row>
    <row r="3778" spans="1:25" ht="4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6">
        <f t="shared" si="522"/>
        <v>106.71250000000001</v>
      </c>
      <c r="P3778" s="10">
        <f t="shared" si="523"/>
        <v>90.819148936170208</v>
      </c>
      <c r="Q3778" t="s">
        <v>8318</v>
      </c>
      <c r="R3778" t="s">
        <v>8360</v>
      </c>
      <c r="S3778" s="8">
        <f t="shared" si="524"/>
        <v>41814.367800925924</v>
      </c>
      <c r="T3778" s="8" t="str">
        <f t="shared" si="525"/>
        <v>Jun</v>
      </c>
      <c r="U3778" s="8" t="str">
        <f t="shared" si="526"/>
        <v>2014</v>
      </c>
      <c r="V3778" s="8">
        <f t="shared" si="527"/>
        <v>41852.041666666664</v>
      </c>
      <c r="W3778" s="8" t="str">
        <f t="shared" si="528"/>
        <v>Aug</v>
      </c>
      <c r="X3778" s="8" t="str">
        <f t="shared" si="529"/>
        <v>2014</v>
      </c>
      <c r="Y3778" s="7">
        <f t="shared" si="530"/>
        <v>6</v>
      </c>
    </row>
    <row r="3779" spans="1:25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6">
        <f t="shared" ref="O3779:O3842" si="531">E3779/D3779*100</f>
        <v>143.19999999999999</v>
      </c>
      <c r="P3779" s="10">
        <f t="shared" ref="P3779:P3842" si="532">IFERROR(E3779/L3779,0)</f>
        <v>48.542372881355931</v>
      </c>
      <c r="Q3779" t="s">
        <v>8318</v>
      </c>
      <c r="R3779" t="s">
        <v>8360</v>
      </c>
      <c r="S3779" s="8">
        <f t="shared" ref="S3779:S3842" si="533">(((J3779/60)/60)/24)+DATE(1970,1,1)</f>
        <v>41887.111354166671</v>
      </c>
      <c r="T3779" s="8" t="str">
        <f t="shared" ref="T3779:T3842" si="534">TEXT(S3779,"MMM")</f>
        <v>Sep</v>
      </c>
      <c r="U3779" s="8" t="str">
        <f t="shared" ref="U3779:U3842" si="535">TEXT(S3779,"YYYY")</f>
        <v>2014</v>
      </c>
      <c r="V3779" s="8">
        <f t="shared" ref="V3779:V3842" si="536">(((I3779/60)/60)/24)+DATE(1970,1,1)</f>
        <v>41909.166666666664</v>
      </c>
      <c r="W3779" s="8" t="str">
        <f t="shared" ref="W3779:W3842" si="537">TEXT(V3779,"MMM")</f>
        <v>Sep</v>
      </c>
      <c r="X3779" s="8" t="str">
        <f t="shared" ref="X3779:X3842" si="538">TEXT(V3779,"YYYY")</f>
        <v>2014</v>
      </c>
      <c r="Y3779" s="7">
        <f t="shared" ref="Y3779:Y3842" si="539">DAY(V3779-S3779)</f>
        <v>22</v>
      </c>
    </row>
    <row r="3780" spans="1:25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6">
        <f t="shared" si="531"/>
        <v>105.04166666666667</v>
      </c>
      <c r="P3780" s="10">
        <f t="shared" si="532"/>
        <v>70.027777777777771</v>
      </c>
      <c r="Q3780" t="s">
        <v>8318</v>
      </c>
      <c r="R3780" t="s">
        <v>8360</v>
      </c>
      <c r="S3780" s="8">
        <f t="shared" si="533"/>
        <v>41989.819212962961</v>
      </c>
      <c r="T3780" s="8" t="str">
        <f t="shared" si="534"/>
        <v>Dec</v>
      </c>
      <c r="U3780" s="8" t="str">
        <f t="shared" si="535"/>
        <v>2014</v>
      </c>
      <c r="V3780" s="8">
        <f t="shared" si="536"/>
        <v>42049.819212962961</v>
      </c>
      <c r="W3780" s="8" t="str">
        <f t="shared" si="537"/>
        <v>Feb</v>
      </c>
      <c r="X3780" s="8" t="str">
        <f t="shared" si="538"/>
        <v>2015</v>
      </c>
      <c r="Y3780" s="7">
        <f t="shared" si="539"/>
        <v>29</v>
      </c>
    </row>
    <row r="3781" spans="1:25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6">
        <f t="shared" si="531"/>
        <v>103.98</v>
      </c>
      <c r="P3781" s="10">
        <f t="shared" si="532"/>
        <v>135.62608695652173</v>
      </c>
      <c r="Q3781" t="s">
        <v>8318</v>
      </c>
      <c r="R3781" t="s">
        <v>8360</v>
      </c>
      <c r="S3781" s="8">
        <f t="shared" si="533"/>
        <v>42425.735416666663</v>
      </c>
      <c r="T3781" s="8" t="str">
        <f t="shared" si="534"/>
        <v>Feb</v>
      </c>
      <c r="U3781" s="8" t="str">
        <f t="shared" si="535"/>
        <v>2016</v>
      </c>
      <c r="V3781" s="8">
        <f t="shared" si="536"/>
        <v>42455.693750000006</v>
      </c>
      <c r="W3781" s="8" t="str">
        <f t="shared" si="537"/>
        <v>Mar</v>
      </c>
      <c r="X3781" s="8" t="str">
        <f t="shared" si="538"/>
        <v>2016</v>
      </c>
      <c r="Y3781" s="7">
        <f t="shared" si="539"/>
        <v>29</v>
      </c>
    </row>
    <row r="3782" spans="1:25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6">
        <f t="shared" si="531"/>
        <v>120</v>
      </c>
      <c r="P3782" s="10">
        <f t="shared" si="532"/>
        <v>100</v>
      </c>
      <c r="Q3782" t="s">
        <v>8318</v>
      </c>
      <c r="R3782" t="s">
        <v>8360</v>
      </c>
      <c r="S3782" s="8">
        <f t="shared" si="533"/>
        <v>42166.219733796301</v>
      </c>
      <c r="T3782" s="8" t="str">
        <f t="shared" si="534"/>
        <v>Jun</v>
      </c>
      <c r="U3782" s="8" t="str">
        <f t="shared" si="535"/>
        <v>2015</v>
      </c>
      <c r="V3782" s="8">
        <f t="shared" si="536"/>
        <v>42198.837499999994</v>
      </c>
      <c r="W3782" s="8" t="str">
        <f t="shared" si="537"/>
        <v>Jul</v>
      </c>
      <c r="X3782" s="8" t="str">
        <f t="shared" si="538"/>
        <v>2015</v>
      </c>
      <c r="Y3782" s="7">
        <f t="shared" si="539"/>
        <v>1</v>
      </c>
    </row>
    <row r="3783" spans="1:25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6">
        <f t="shared" si="531"/>
        <v>109.66666666666667</v>
      </c>
      <c r="P3783" s="10">
        <f t="shared" si="532"/>
        <v>94.90384615384616</v>
      </c>
      <c r="Q3783" t="s">
        <v>8318</v>
      </c>
      <c r="R3783" t="s">
        <v>8360</v>
      </c>
      <c r="S3783" s="8">
        <f t="shared" si="533"/>
        <v>41865.882928240739</v>
      </c>
      <c r="T3783" s="8" t="str">
        <f t="shared" si="534"/>
        <v>Aug</v>
      </c>
      <c r="U3783" s="8" t="str">
        <f t="shared" si="535"/>
        <v>2014</v>
      </c>
      <c r="V3783" s="8">
        <f t="shared" si="536"/>
        <v>41890.882928240739</v>
      </c>
      <c r="W3783" s="8" t="str">
        <f t="shared" si="537"/>
        <v>Sep</v>
      </c>
      <c r="X3783" s="8" t="str">
        <f t="shared" si="538"/>
        <v>2014</v>
      </c>
      <c r="Y3783" s="7">
        <f t="shared" si="539"/>
        <v>25</v>
      </c>
    </row>
    <row r="3784" spans="1:25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6">
        <f t="shared" si="531"/>
        <v>101.75</v>
      </c>
      <c r="P3784" s="10">
        <f t="shared" si="532"/>
        <v>75.370370370370367</v>
      </c>
      <c r="Q3784" t="s">
        <v>8318</v>
      </c>
      <c r="R3784" t="s">
        <v>8360</v>
      </c>
      <c r="S3784" s="8">
        <f t="shared" si="533"/>
        <v>42546.862233796302</v>
      </c>
      <c r="T3784" s="8" t="str">
        <f t="shared" si="534"/>
        <v>Jun</v>
      </c>
      <c r="U3784" s="8" t="str">
        <f t="shared" si="535"/>
        <v>2016</v>
      </c>
      <c r="V3784" s="8">
        <f t="shared" si="536"/>
        <v>42575.958333333328</v>
      </c>
      <c r="W3784" s="8" t="str">
        <f t="shared" si="537"/>
        <v>Jul</v>
      </c>
      <c r="X3784" s="8" t="str">
        <f t="shared" si="538"/>
        <v>2016</v>
      </c>
      <c r="Y3784" s="7">
        <f t="shared" si="539"/>
        <v>29</v>
      </c>
    </row>
    <row r="3785" spans="1:25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6">
        <f t="shared" si="531"/>
        <v>128.91666666666666</v>
      </c>
      <c r="P3785" s="10">
        <f t="shared" si="532"/>
        <v>64.458333333333329</v>
      </c>
      <c r="Q3785" t="s">
        <v>8318</v>
      </c>
      <c r="R3785" t="s">
        <v>8360</v>
      </c>
      <c r="S3785" s="8">
        <f t="shared" si="533"/>
        <v>42420.140277777777</v>
      </c>
      <c r="T3785" s="8" t="str">
        <f t="shared" si="534"/>
        <v>Feb</v>
      </c>
      <c r="U3785" s="8" t="str">
        <f t="shared" si="535"/>
        <v>2016</v>
      </c>
      <c r="V3785" s="8">
        <f t="shared" si="536"/>
        <v>42444.666666666672</v>
      </c>
      <c r="W3785" s="8" t="str">
        <f t="shared" si="537"/>
        <v>Mar</v>
      </c>
      <c r="X3785" s="8" t="str">
        <f t="shared" si="538"/>
        <v>2016</v>
      </c>
      <c r="Y3785" s="7">
        <f t="shared" si="539"/>
        <v>24</v>
      </c>
    </row>
    <row r="3786" spans="1:25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6">
        <f t="shared" si="531"/>
        <v>114.99999999999999</v>
      </c>
      <c r="P3786" s="10">
        <f t="shared" si="532"/>
        <v>115</v>
      </c>
      <c r="Q3786" t="s">
        <v>8318</v>
      </c>
      <c r="R3786" t="s">
        <v>8360</v>
      </c>
      <c r="S3786" s="8">
        <f t="shared" si="533"/>
        <v>42531.980694444443</v>
      </c>
      <c r="T3786" s="8" t="str">
        <f t="shared" si="534"/>
        <v>Jun</v>
      </c>
      <c r="U3786" s="8" t="str">
        <f t="shared" si="535"/>
        <v>2016</v>
      </c>
      <c r="V3786" s="8">
        <f t="shared" si="536"/>
        <v>42561.980694444443</v>
      </c>
      <c r="W3786" s="8" t="str">
        <f t="shared" si="537"/>
        <v>Jul</v>
      </c>
      <c r="X3786" s="8" t="str">
        <f t="shared" si="538"/>
        <v>2016</v>
      </c>
      <c r="Y3786" s="7">
        <f t="shared" si="539"/>
        <v>30</v>
      </c>
    </row>
    <row r="3787" spans="1:25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6">
        <f t="shared" si="531"/>
        <v>150.75</v>
      </c>
      <c r="P3787" s="10">
        <f t="shared" si="532"/>
        <v>100.5</v>
      </c>
      <c r="Q3787" t="s">
        <v>8318</v>
      </c>
      <c r="R3787" t="s">
        <v>8360</v>
      </c>
      <c r="S3787" s="8">
        <f t="shared" si="533"/>
        <v>42548.63853009259</v>
      </c>
      <c r="T3787" s="8" t="str">
        <f t="shared" si="534"/>
        <v>Jun</v>
      </c>
      <c r="U3787" s="8" t="str">
        <f t="shared" si="535"/>
        <v>2016</v>
      </c>
      <c r="V3787" s="8">
        <f t="shared" si="536"/>
        <v>42584.418749999997</v>
      </c>
      <c r="W3787" s="8" t="str">
        <f t="shared" si="537"/>
        <v>Aug</v>
      </c>
      <c r="X3787" s="8" t="str">
        <f t="shared" si="538"/>
        <v>2016</v>
      </c>
      <c r="Y3787" s="7">
        <f t="shared" si="539"/>
        <v>4</v>
      </c>
    </row>
    <row r="3788" spans="1:25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6">
        <f t="shared" si="531"/>
        <v>110.96666666666665</v>
      </c>
      <c r="P3788" s="10">
        <f t="shared" si="532"/>
        <v>93.774647887323937</v>
      </c>
      <c r="Q3788" t="s">
        <v>8318</v>
      </c>
      <c r="R3788" t="s">
        <v>8360</v>
      </c>
      <c r="S3788" s="8">
        <f t="shared" si="533"/>
        <v>42487.037905092591</v>
      </c>
      <c r="T3788" s="8" t="str">
        <f t="shared" si="534"/>
        <v>Apr</v>
      </c>
      <c r="U3788" s="8" t="str">
        <f t="shared" si="535"/>
        <v>2016</v>
      </c>
      <c r="V3788" s="8">
        <f t="shared" si="536"/>
        <v>42517.037905092591</v>
      </c>
      <c r="W3788" s="8" t="str">
        <f t="shared" si="537"/>
        <v>May</v>
      </c>
      <c r="X3788" s="8" t="str">
        <f t="shared" si="538"/>
        <v>2016</v>
      </c>
      <c r="Y3788" s="7">
        <f t="shared" si="539"/>
        <v>30</v>
      </c>
    </row>
    <row r="3789" spans="1:25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6">
        <f t="shared" si="531"/>
        <v>100.28571428571429</v>
      </c>
      <c r="P3789" s="10">
        <f t="shared" si="532"/>
        <v>35.1</v>
      </c>
      <c r="Q3789" t="s">
        <v>8318</v>
      </c>
      <c r="R3789" t="s">
        <v>8360</v>
      </c>
      <c r="S3789" s="8">
        <f t="shared" si="533"/>
        <v>42167.534791666665</v>
      </c>
      <c r="T3789" s="8" t="str">
        <f t="shared" si="534"/>
        <v>Jun</v>
      </c>
      <c r="U3789" s="8" t="str">
        <f t="shared" si="535"/>
        <v>2015</v>
      </c>
      <c r="V3789" s="8">
        <f t="shared" si="536"/>
        <v>42196.165972222225</v>
      </c>
      <c r="W3789" s="8" t="str">
        <f t="shared" si="537"/>
        <v>Jul</v>
      </c>
      <c r="X3789" s="8" t="str">
        <f t="shared" si="538"/>
        <v>2015</v>
      </c>
      <c r="Y3789" s="7">
        <f t="shared" si="539"/>
        <v>28</v>
      </c>
    </row>
    <row r="3790" spans="1:25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6">
        <f t="shared" si="531"/>
        <v>0.66666666666666674</v>
      </c>
      <c r="P3790" s="10">
        <f t="shared" si="532"/>
        <v>500</v>
      </c>
      <c r="Q3790" t="s">
        <v>8318</v>
      </c>
      <c r="R3790" t="s">
        <v>8360</v>
      </c>
      <c r="S3790" s="8">
        <f t="shared" si="533"/>
        <v>42333.695821759262</v>
      </c>
      <c r="T3790" s="8" t="str">
        <f t="shared" si="534"/>
        <v>Nov</v>
      </c>
      <c r="U3790" s="8" t="str">
        <f t="shared" si="535"/>
        <v>2015</v>
      </c>
      <c r="V3790" s="8">
        <f t="shared" si="536"/>
        <v>42361.679166666669</v>
      </c>
      <c r="W3790" s="8" t="str">
        <f t="shared" si="537"/>
        <v>Dec</v>
      </c>
      <c r="X3790" s="8" t="str">
        <f t="shared" si="538"/>
        <v>2015</v>
      </c>
      <c r="Y3790" s="7">
        <f t="shared" si="539"/>
        <v>27</v>
      </c>
    </row>
    <row r="3791" spans="1:25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6">
        <f t="shared" si="531"/>
        <v>3.267605633802817</v>
      </c>
      <c r="P3791" s="10">
        <f t="shared" si="532"/>
        <v>29</v>
      </c>
      <c r="Q3791" t="s">
        <v>8318</v>
      </c>
      <c r="R3791" t="s">
        <v>8360</v>
      </c>
      <c r="S3791" s="8">
        <f t="shared" si="533"/>
        <v>42138.798819444448</v>
      </c>
      <c r="T3791" s="8" t="str">
        <f t="shared" si="534"/>
        <v>May</v>
      </c>
      <c r="U3791" s="8" t="str">
        <f t="shared" si="535"/>
        <v>2015</v>
      </c>
      <c r="V3791" s="8">
        <f t="shared" si="536"/>
        <v>42170.798819444448</v>
      </c>
      <c r="W3791" s="8" t="str">
        <f t="shared" si="537"/>
        <v>Jun</v>
      </c>
      <c r="X3791" s="8" t="str">
        <f t="shared" si="538"/>
        <v>2015</v>
      </c>
      <c r="Y3791" s="7">
        <f t="shared" si="539"/>
        <v>1</v>
      </c>
    </row>
    <row r="3792" spans="1:25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6">
        <f t="shared" si="531"/>
        <v>0</v>
      </c>
      <c r="P3792" s="10">
        <f t="shared" si="532"/>
        <v>0</v>
      </c>
      <c r="Q3792" t="s">
        <v>8318</v>
      </c>
      <c r="R3792" t="s">
        <v>8360</v>
      </c>
      <c r="S3792" s="8">
        <f t="shared" si="533"/>
        <v>42666.666932870372</v>
      </c>
      <c r="T3792" s="8" t="str">
        <f t="shared" si="534"/>
        <v>Oct</v>
      </c>
      <c r="U3792" s="8" t="str">
        <f t="shared" si="535"/>
        <v>2016</v>
      </c>
      <c r="V3792" s="8">
        <f t="shared" si="536"/>
        <v>42696.708599537036</v>
      </c>
      <c r="W3792" s="8" t="str">
        <f t="shared" si="537"/>
        <v>Nov</v>
      </c>
      <c r="X3792" s="8" t="str">
        <f t="shared" si="538"/>
        <v>2016</v>
      </c>
      <c r="Y3792" s="7">
        <f t="shared" si="539"/>
        <v>30</v>
      </c>
    </row>
    <row r="3793" spans="1:25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6">
        <f t="shared" si="531"/>
        <v>0</v>
      </c>
      <c r="P3793" s="10">
        <f t="shared" si="532"/>
        <v>0</v>
      </c>
      <c r="Q3793" t="s">
        <v>8318</v>
      </c>
      <c r="R3793" t="s">
        <v>8360</v>
      </c>
      <c r="S3793" s="8">
        <f t="shared" si="533"/>
        <v>41766.692037037035</v>
      </c>
      <c r="T3793" s="8" t="str">
        <f t="shared" si="534"/>
        <v>May</v>
      </c>
      <c r="U3793" s="8" t="str">
        <f t="shared" si="535"/>
        <v>2014</v>
      </c>
      <c r="V3793" s="8">
        <f t="shared" si="536"/>
        <v>41826.692037037035</v>
      </c>
      <c r="W3793" s="8" t="str">
        <f t="shared" si="537"/>
        <v>Jul</v>
      </c>
      <c r="X3793" s="8" t="str">
        <f t="shared" si="538"/>
        <v>2014</v>
      </c>
      <c r="Y3793" s="7">
        <f t="shared" si="539"/>
        <v>29</v>
      </c>
    </row>
    <row r="3794" spans="1:25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6">
        <f t="shared" si="531"/>
        <v>0.27999999999999997</v>
      </c>
      <c r="P3794" s="10">
        <f t="shared" si="532"/>
        <v>17.5</v>
      </c>
      <c r="Q3794" t="s">
        <v>8318</v>
      </c>
      <c r="R3794" t="s">
        <v>8360</v>
      </c>
      <c r="S3794" s="8">
        <f t="shared" si="533"/>
        <v>42170.447013888886</v>
      </c>
      <c r="T3794" s="8" t="str">
        <f t="shared" si="534"/>
        <v>Jun</v>
      </c>
      <c r="U3794" s="8" t="str">
        <f t="shared" si="535"/>
        <v>2015</v>
      </c>
      <c r="V3794" s="8">
        <f t="shared" si="536"/>
        <v>42200.447013888886</v>
      </c>
      <c r="W3794" s="8" t="str">
        <f t="shared" si="537"/>
        <v>Jul</v>
      </c>
      <c r="X3794" s="8" t="str">
        <f t="shared" si="538"/>
        <v>2015</v>
      </c>
      <c r="Y3794" s="7">
        <f t="shared" si="539"/>
        <v>30</v>
      </c>
    </row>
    <row r="3795" spans="1:25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6">
        <f t="shared" si="531"/>
        <v>59.657142857142851</v>
      </c>
      <c r="P3795" s="10">
        <f t="shared" si="532"/>
        <v>174</v>
      </c>
      <c r="Q3795" t="s">
        <v>8318</v>
      </c>
      <c r="R3795" t="s">
        <v>8360</v>
      </c>
      <c r="S3795" s="8">
        <f t="shared" si="533"/>
        <v>41968.938993055555</v>
      </c>
      <c r="T3795" s="8" t="str">
        <f t="shared" si="534"/>
        <v>Nov</v>
      </c>
      <c r="U3795" s="8" t="str">
        <f t="shared" si="535"/>
        <v>2014</v>
      </c>
      <c r="V3795" s="8">
        <f t="shared" si="536"/>
        <v>41989.938993055555</v>
      </c>
      <c r="W3795" s="8" t="str">
        <f t="shared" si="537"/>
        <v>Dec</v>
      </c>
      <c r="X3795" s="8" t="str">
        <f t="shared" si="538"/>
        <v>2014</v>
      </c>
      <c r="Y3795" s="7">
        <f t="shared" si="539"/>
        <v>21</v>
      </c>
    </row>
    <row r="3796" spans="1:25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6">
        <f t="shared" si="531"/>
        <v>1</v>
      </c>
      <c r="P3796" s="10">
        <f t="shared" si="532"/>
        <v>50</v>
      </c>
      <c r="Q3796" t="s">
        <v>8318</v>
      </c>
      <c r="R3796" t="s">
        <v>8360</v>
      </c>
      <c r="S3796" s="8">
        <f t="shared" si="533"/>
        <v>42132.58048611111</v>
      </c>
      <c r="T3796" s="8" t="str">
        <f t="shared" si="534"/>
        <v>May</v>
      </c>
      <c r="U3796" s="8" t="str">
        <f t="shared" si="535"/>
        <v>2015</v>
      </c>
      <c r="V3796" s="8">
        <f t="shared" si="536"/>
        <v>42162.58048611111</v>
      </c>
      <c r="W3796" s="8" t="str">
        <f t="shared" si="537"/>
        <v>Jun</v>
      </c>
      <c r="X3796" s="8" t="str">
        <f t="shared" si="538"/>
        <v>2015</v>
      </c>
      <c r="Y3796" s="7">
        <f t="shared" si="539"/>
        <v>30</v>
      </c>
    </row>
    <row r="3797" spans="1:25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6">
        <f t="shared" si="531"/>
        <v>1.6666666666666667</v>
      </c>
      <c r="P3797" s="10">
        <f t="shared" si="532"/>
        <v>5</v>
      </c>
      <c r="Q3797" t="s">
        <v>8318</v>
      </c>
      <c r="R3797" t="s">
        <v>8360</v>
      </c>
      <c r="S3797" s="8">
        <f t="shared" si="533"/>
        <v>42201.436226851853</v>
      </c>
      <c r="T3797" s="8" t="str">
        <f t="shared" si="534"/>
        <v>Jul</v>
      </c>
      <c r="U3797" s="8" t="str">
        <f t="shared" si="535"/>
        <v>2015</v>
      </c>
      <c r="V3797" s="8">
        <f t="shared" si="536"/>
        <v>42244.9375</v>
      </c>
      <c r="W3797" s="8" t="str">
        <f t="shared" si="537"/>
        <v>Aug</v>
      </c>
      <c r="X3797" s="8" t="str">
        <f t="shared" si="538"/>
        <v>2015</v>
      </c>
      <c r="Y3797" s="7">
        <f t="shared" si="539"/>
        <v>12</v>
      </c>
    </row>
    <row r="3798" spans="1:25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6">
        <f t="shared" si="531"/>
        <v>4.4444444444444444E-3</v>
      </c>
      <c r="P3798" s="10">
        <f t="shared" si="532"/>
        <v>1</v>
      </c>
      <c r="Q3798" t="s">
        <v>8318</v>
      </c>
      <c r="R3798" t="s">
        <v>8360</v>
      </c>
      <c r="S3798" s="8">
        <f t="shared" si="533"/>
        <v>42689.029583333337</v>
      </c>
      <c r="T3798" s="8" t="str">
        <f t="shared" si="534"/>
        <v>Nov</v>
      </c>
      <c r="U3798" s="8" t="str">
        <f t="shared" si="535"/>
        <v>2016</v>
      </c>
      <c r="V3798" s="8">
        <f t="shared" si="536"/>
        <v>42749.029583333337</v>
      </c>
      <c r="W3798" s="8" t="str">
        <f t="shared" si="537"/>
        <v>Jan</v>
      </c>
      <c r="X3798" s="8" t="str">
        <f t="shared" si="538"/>
        <v>2017</v>
      </c>
      <c r="Y3798" s="7">
        <f t="shared" si="539"/>
        <v>29</v>
      </c>
    </row>
    <row r="3799" spans="1:25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6">
        <f t="shared" si="531"/>
        <v>89.666666666666657</v>
      </c>
      <c r="P3799" s="10">
        <f t="shared" si="532"/>
        <v>145.40540540540542</v>
      </c>
      <c r="Q3799" t="s">
        <v>8318</v>
      </c>
      <c r="R3799" t="s">
        <v>8360</v>
      </c>
      <c r="S3799" s="8">
        <f t="shared" si="533"/>
        <v>42084.881539351853</v>
      </c>
      <c r="T3799" s="8" t="str">
        <f t="shared" si="534"/>
        <v>Mar</v>
      </c>
      <c r="U3799" s="8" t="str">
        <f t="shared" si="535"/>
        <v>2015</v>
      </c>
      <c r="V3799" s="8">
        <f t="shared" si="536"/>
        <v>42114.881539351853</v>
      </c>
      <c r="W3799" s="8" t="str">
        <f t="shared" si="537"/>
        <v>Apr</v>
      </c>
      <c r="X3799" s="8" t="str">
        <f t="shared" si="538"/>
        <v>2015</v>
      </c>
      <c r="Y3799" s="7">
        <f t="shared" si="539"/>
        <v>30</v>
      </c>
    </row>
    <row r="3800" spans="1:25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6">
        <f t="shared" si="531"/>
        <v>1.4642857142857144</v>
      </c>
      <c r="P3800" s="10">
        <f t="shared" si="532"/>
        <v>205</v>
      </c>
      <c r="Q3800" t="s">
        <v>8318</v>
      </c>
      <c r="R3800" t="s">
        <v>8360</v>
      </c>
      <c r="S3800" s="8">
        <f t="shared" si="533"/>
        <v>41831.722777777781</v>
      </c>
      <c r="T3800" s="8" t="str">
        <f t="shared" si="534"/>
        <v>Jul</v>
      </c>
      <c r="U3800" s="8" t="str">
        <f t="shared" si="535"/>
        <v>2014</v>
      </c>
      <c r="V3800" s="8">
        <f t="shared" si="536"/>
        <v>41861.722777777781</v>
      </c>
      <c r="W3800" s="8" t="str">
        <f t="shared" si="537"/>
        <v>Aug</v>
      </c>
      <c r="X3800" s="8" t="str">
        <f t="shared" si="538"/>
        <v>2014</v>
      </c>
      <c r="Y3800" s="7">
        <f t="shared" si="539"/>
        <v>30</v>
      </c>
    </row>
    <row r="3801" spans="1:25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6">
        <f t="shared" si="531"/>
        <v>4.0199999999999996</v>
      </c>
      <c r="P3801" s="10">
        <f t="shared" si="532"/>
        <v>100.5</v>
      </c>
      <c r="Q3801" t="s">
        <v>8318</v>
      </c>
      <c r="R3801" t="s">
        <v>8360</v>
      </c>
      <c r="S3801" s="8">
        <f t="shared" si="533"/>
        <v>42410.93105324074</v>
      </c>
      <c r="T3801" s="8" t="str">
        <f t="shared" si="534"/>
        <v>Feb</v>
      </c>
      <c r="U3801" s="8" t="str">
        <f t="shared" si="535"/>
        <v>2016</v>
      </c>
      <c r="V3801" s="8">
        <f t="shared" si="536"/>
        <v>42440.93105324074</v>
      </c>
      <c r="W3801" s="8" t="str">
        <f t="shared" si="537"/>
        <v>Mar</v>
      </c>
      <c r="X3801" s="8" t="str">
        <f t="shared" si="538"/>
        <v>2016</v>
      </c>
      <c r="Y3801" s="7">
        <f t="shared" si="539"/>
        <v>30</v>
      </c>
    </row>
    <row r="3802" spans="1:25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6">
        <f t="shared" si="531"/>
        <v>4.004545454545454</v>
      </c>
      <c r="P3802" s="10">
        <f t="shared" si="532"/>
        <v>55.0625</v>
      </c>
      <c r="Q3802" t="s">
        <v>8318</v>
      </c>
      <c r="R3802" t="s">
        <v>8360</v>
      </c>
      <c r="S3802" s="8">
        <f t="shared" si="533"/>
        <v>41982.737071759257</v>
      </c>
      <c r="T3802" s="8" t="str">
        <f t="shared" si="534"/>
        <v>Dec</v>
      </c>
      <c r="U3802" s="8" t="str">
        <f t="shared" si="535"/>
        <v>2014</v>
      </c>
      <c r="V3802" s="8">
        <f t="shared" si="536"/>
        <v>42015.207638888889</v>
      </c>
      <c r="W3802" s="8" t="str">
        <f t="shared" si="537"/>
        <v>Jan</v>
      </c>
      <c r="X3802" s="8" t="str">
        <f t="shared" si="538"/>
        <v>2015</v>
      </c>
      <c r="Y3802" s="7">
        <f t="shared" si="539"/>
        <v>1</v>
      </c>
    </row>
    <row r="3803" spans="1:25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6">
        <f t="shared" si="531"/>
        <v>8.52</v>
      </c>
      <c r="P3803" s="10">
        <f t="shared" si="532"/>
        <v>47.333333333333336</v>
      </c>
      <c r="Q3803" t="s">
        <v>8318</v>
      </c>
      <c r="R3803" t="s">
        <v>8360</v>
      </c>
      <c r="S3803" s="8">
        <f t="shared" si="533"/>
        <v>41975.676111111112</v>
      </c>
      <c r="T3803" s="8" t="str">
        <f t="shared" si="534"/>
        <v>Dec</v>
      </c>
      <c r="U3803" s="8" t="str">
        <f t="shared" si="535"/>
        <v>2014</v>
      </c>
      <c r="V3803" s="8">
        <f t="shared" si="536"/>
        <v>42006.676111111112</v>
      </c>
      <c r="W3803" s="8" t="str">
        <f t="shared" si="537"/>
        <v>Jan</v>
      </c>
      <c r="X3803" s="8" t="str">
        <f t="shared" si="538"/>
        <v>2015</v>
      </c>
      <c r="Y3803" s="7">
        <f t="shared" si="539"/>
        <v>31</v>
      </c>
    </row>
    <row r="3804" spans="1:25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6">
        <f t="shared" si="531"/>
        <v>0</v>
      </c>
      <c r="P3804" s="10">
        <f t="shared" si="532"/>
        <v>0</v>
      </c>
      <c r="Q3804" t="s">
        <v>8318</v>
      </c>
      <c r="R3804" t="s">
        <v>8360</v>
      </c>
      <c r="S3804" s="8">
        <f t="shared" si="533"/>
        <v>42269.126226851848</v>
      </c>
      <c r="T3804" s="8" t="str">
        <f t="shared" si="534"/>
        <v>Sep</v>
      </c>
      <c r="U3804" s="8" t="str">
        <f t="shared" si="535"/>
        <v>2015</v>
      </c>
      <c r="V3804" s="8">
        <f t="shared" si="536"/>
        <v>42299.126226851848</v>
      </c>
      <c r="W3804" s="8" t="str">
        <f t="shared" si="537"/>
        <v>Oct</v>
      </c>
      <c r="X3804" s="8" t="str">
        <f t="shared" si="538"/>
        <v>2015</v>
      </c>
      <c r="Y3804" s="7">
        <f t="shared" si="539"/>
        <v>30</v>
      </c>
    </row>
    <row r="3805" spans="1:25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6">
        <f t="shared" si="531"/>
        <v>19.650000000000002</v>
      </c>
      <c r="P3805" s="10">
        <f t="shared" si="532"/>
        <v>58.95</v>
      </c>
      <c r="Q3805" t="s">
        <v>8318</v>
      </c>
      <c r="R3805" t="s">
        <v>8360</v>
      </c>
      <c r="S3805" s="8">
        <f t="shared" si="533"/>
        <v>42403.971851851849</v>
      </c>
      <c r="T3805" s="8" t="str">
        <f t="shared" si="534"/>
        <v>Feb</v>
      </c>
      <c r="U3805" s="8" t="str">
        <f t="shared" si="535"/>
        <v>2016</v>
      </c>
      <c r="V3805" s="8">
        <f t="shared" si="536"/>
        <v>42433.971851851849</v>
      </c>
      <c r="W3805" s="8" t="str">
        <f t="shared" si="537"/>
        <v>Mar</v>
      </c>
      <c r="X3805" s="8" t="str">
        <f t="shared" si="538"/>
        <v>2016</v>
      </c>
      <c r="Y3805" s="7">
        <f t="shared" si="539"/>
        <v>30</v>
      </c>
    </row>
    <row r="3806" spans="1:25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6">
        <f t="shared" si="531"/>
        <v>0</v>
      </c>
      <c r="P3806" s="10">
        <f t="shared" si="532"/>
        <v>0</v>
      </c>
      <c r="Q3806" t="s">
        <v>8318</v>
      </c>
      <c r="R3806" t="s">
        <v>8360</v>
      </c>
      <c r="S3806" s="8">
        <f t="shared" si="533"/>
        <v>42527.00953703704</v>
      </c>
      <c r="T3806" s="8" t="str">
        <f t="shared" si="534"/>
        <v>Jun</v>
      </c>
      <c r="U3806" s="8" t="str">
        <f t="shared" si="535"/>
        <v>2016</v>
      </c>
      <c r="V3806" s="8">
        <f t="shared" si="536"/>
        <v>42582.291666666672</v>
      </c>
      <c r="W3806" s="8" t="str">
        <f t="shared" si="537"/>
        <v>Jul</v>
      </c>
      <c r="X3806" s="8" t="str">
        <f t="shared" si="538"/>
        <v>2016</v>
      </c>
      <c r="Y3806" s="7">
        <f t="shared" si="539"/>
        <v>24</v>
      </c>
    </row>
    <row r="3807" spans="1:25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6">
        <f t="shared" si="531"/>
        <v>2E-3</v>
      </c>
      <c r="P3807" s="10">
        <f t="shared" si="532"/>
        <v>1.5</v>
      </c>
      <c r="Q3807" t="s">
        <v>8318</v>
      </c>
      <c r="R3807" t="s">
        <v>8360</v>
      </c>
      <c r="S3807" s="8">
        <f t="shared" si="533"/>
        <v>41849.887037037035</v>
      </c>
      <c r="T3807" s="8" t="str">
        <f t="shared" si="534"/>
        <v>Jul</v>
      </c>
      <c r="U3807" s="8" t="str">
        <f t="shared" si="535"/>
        <v>2014</v>
      </c>
      <c r="V3807" s="8">
        <f t="shared" si="536"/>
        <v>41909.887037037035</v>
      </c>
      <c r="W3807" s="8" t="str">
        <f t="shared" si="537"/>
        <v>Sep</v>
      </c>
      <c r="X3807" s="8" t="str">
        <f t="shared" si="538"/>
        <v>2014</v>
      </c>
      <c r="Y3807" s="7">
        <f t="shared" si="539"/>
        <v>29</v>
      </c>
    </row>
    <row r="3808" spans="1:25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6">
        <f t="shared" si="531"/>
        <v>6.6666666666666666E-2</v>
      </c>
      <c r="P3808" s="10">
        <f t="shared" si="532"/>
        <v>5</v>
      </c>
      <c r="Q3808" t="s">
        <v>8318</v>
      </c>
      <c r="R3808" t="s">
        <v>8360</v>
      </c>
      <c r="S3808" s="8">
        <f t="shared" si="533"/>
        <v>41799.259039351848</v>
      </c>
      <c r="T3808" s="8" t="str">
        <f t="shared" si="534"/>
        <v>Jun</v>
      </c>
      <c r="U3808" s="8" t="str">
        <f t="shared" si="535"/>
        <v>2014</v>
      </c>
      <c r="V3808" s="8">
        <f t="shared" si="536"/>
        <v>41819.259039351848</v>
      </c>
      <c r="W3808" s="8" t="str">
        <f t="shared" si="537"/>
        <v>Jun</v>
      </c>
      <c r="X3808" s="8" t="str">
        <f t="shared" si="538"/>
        <v>2014</v>
      </c>
      <c r="Y3808" s="7">
        <f t="shared" si="539"/>
        <v>20</v>
      </c>
    </row>
    <row r="3809" spans="1:25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6">
        <f t="shared" si="531"/>
        <v>30.333333333333336</v>
      </c>
      <c r="P3809" s="10">
        <f t="shared" si="532"/>
        <v>50.555555555555557</v>
      </c>
      <c r="Q3809" t="s">
        <v>8318</v>
      </c>
      <c r="R3809" t="s">
        <v>8360</v>
      </c>
      <c r="S3809" s="8">
        <f t="shared" si="533"/>
        <v>42090.909016203703</v>
      </c>
      <c r="T3809" s="8" t="str">
        <f t="shared" si="534"/>
        <v>Mar</v>
      </c>
      <c r="U3809" s="8" t="str">
        <f t="shared" si="535"/>
        <v>2015</v>
      </c>
      <c r="V3809" s="8">
        <f t="shared" si="536"/>
        <v>42097.909016203703</v>
      </c>
      <c r="W3809" s="8" t="str">
        <f t="shared" si="537"/>
        <v>Apr</v>
      </c>
      <c r="X3809" s="8" t="str">
        <f t="shared" si="538"/>
        <v>2015</v>
      </c>
      <c r="Y3809" s="7">
        <f t="shared" si="539"/>
        <v>7</v>
      </c>
    </row>
    <row r="3810" spans="1:25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6">
        <f t="shared" si="531"/>
        <v>100</v>
      </c>
      <c r="P3810" s="10">
        <f t="shared" si="532"/>
        <v>41.666666666666664</v>
      </c>
      <c r="Q3810" t="s">
        <v>8318</v>
      </c>
      <c r="R3810" t="s">
        <v>8319</v>
      </c>
      <c r="S3810" s="8">
        <f t="shared" si="533"/>
        <v>42059.453923611116</v>
      </c>
      <c r="T3810" s="8" t="str">
        <f t="shared" si="534"/>
        <v>Feb</v>
      </c>
      <c r="U3810" s="8" t="str">
        <f t="shared" si="535"/>
        <v>2015</v>
      </c>
      <c r="V3810" s="8">
        <f t="shared" si="536"/>
        <v>42119.412256944444</v>
      </c>
      <c r="W3810" s="8" t="str">
        <f t="shared" si="537"/>
        <v>Apr</v>
      </c>
      <c r="X3810" s="8" t="str">
        <f t="shared" si="538"/>
        <v>2015</v>
      </c>
      <c r="Y3810" s="7">
        <f t="shared" si="539"/>
        <v>28</v>
      </c>
    </row>
    <row r="3811" spans="1:25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6">
        <f t="shared" si="531"/>
        <v>101.25</v>
      </c>
      <c r="P3811" s="10">
        <f t="shared" si="532"/>
        <v>53.289473684210527</v>
      </c>
      <c r="Q3811" t="s">
        <v>8318</v>
      </c>
      <c r="R3811" t="s">
        <v>8319</v>
      </c>
      <c r="S3811" s="8">
        <f t="shared" si="533"/>
        <v>41800.526701388888</v>
      </c>
      <c r="T3811" s="8" t="str">
        <f t="shared" si="534"/>
        <v>Jun</v>
      </c>
      <c r="U3811" s="8" t="str">
        <f t="shared" si="535"/>
        <v>2014</v>
      </c>
      <c r="V3811" s="8">
        <f t="shared" si="536"/>
        <v>41850.958333333336</v>
      </c>
      <c r="W3811" s="8" t="str">
        <f t="shared" si="537"/>
        <v>Jul</v>
      </c>
      <c r="X3811" s="8" t="str">
        <f t="shared" si="538"/>
        <v>2014</v>
      </c>
      <c r="Y3811" s="7">
        <f t="shared" si="539"/>
        <v>19</v>
      </c>
    </row>
    <row r="3812" spans="1:25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6">
        <f t="shared" si="531"/>
        <v>121.73333333333333</v>
      </c>
      <c r="P3812" s="10">
        <f t="shared" si="532"/>
        <v>70.230769230769226</v>
      </c>
      <c r="Q3812" t="s">
        <v>8318</v>
      </c>
      <c r="R3812" t="s">
        <v>8319</v>
      </c>
      <c r="S3812" s="8">
        <f t="shared" si="533"/>
        <v>42054.849050925928</v>
      </c>
      <c r="T3812" s="8" t="str">
        <f t="shared" si="534"/>
        <v>Feb</v>
      </c>
      <c r="U3812" s="8" t="str">
        <f t="shared" si="535"/>
        <v>2015</v>
      </c>
      <c r="V3812" s="8">
        <f t="shared" si="536"/>
        <v>42084.807384259257</v>
      </c>
      <c r="W3812" s="8" t="str">
        <f t="shared" si="537"/>
        <v>Mar</v>
      </c>
      <c r="X3812" s="8" t="str">
        <f t="shared" si="538"/>
        <v>2015</v>
      </c>
      <c r="Y3812" s="7">
        <f t="shared" si="539"/>
        <v>29</v>
      </c>
    </row>
    <row r="3813" spans="1:25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6">
        <f t="shared" si="531"/>
        <v>330</v>
      </c>
      <c r="P3813" s="10">
        <f t="shared" si="532"/>
        <v>43.421052631578945</v>
      </c>
      <c r="Q3813" t="s">
        <v>8318</v>
      </c>
      <c r="R3813" t="s">
        <v>8319</v>
      </c>
      <c r="S3813" s="8">
        <f t="shared" si="533"/>
        <v>42487.62700231481</v>
      </c>
      <c r="T3813" s="8" t="str">
        <f t="shared" si="534"/>
        <v>Apr</v>
      </c>
      <c r="U3813" s="8" t="str">
        <f t="shared" si="535"/>
        <v>2016</v>
      </c>
      <c r="V3813" s="8">
        <f t="shared" si="536"/>
        <v>42521.458333333328</v>
      </c>
      <c r="W3813" s="8" t="str">
        <f t="shared" si="537"/>
        <v>May</v>
      </c>
      <c r="X3813" s="8" t="str">
        <f t="shared" si="538"/>
        <v>2016</v>
      </c>
      <c r="Y3813" s="7">
        <f t="shared" si="539"/>
        <v>2</v>
      </c>
    </row>
    <row r="3814" spans="1:25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6">
        <f t="shared" si="531"/>
        <v>109.55</v>
      </c>
      <c r="P3814" s="10">
        <f t="shared" si="532"/>
        <v>199.18181818181819</v>
      </c>
      <c r="Q3814" t="s">
        <v>8318</v>
      </c>
      <c r="R3814" t="s">
        <v>8319</v>
      </c>
      <c r="S3814" s="8">
        <f t="shared" si="533"/>
        <v>42109.751250000001</v>
      </c>
      <c r="T3814" s="8" t="str">
        <f t="shared" si="534"/>
        <v>Apr</v>
      </c>
      <c r="U3814" s="8" t="str">
        <f t="shared" si="535"/>
        <v>2015</v>
      </c>
      <c r="V3814" s="8">
        <f t="shared" si="536"/>
        <v>42156.165972222225</v>
      </c>
      <c r="W3814" s="8" t="str">
        <f t="shared" si="537"/>
        <v>Jun</v>
      </c>
      <c r="X3814" s="8" t="str">
        <f t="shared" si="538"/>
        <v>2015</v>
      </c>
      <c r="Y3814" s="7">
        <f t="shared" si="539"/>
        <v>15</v>
      </c>
    </row>
    <row r="3815" spans="1:25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6">
        <f t="shared" si="531"/>
        <v>100.95190476190474</v>
      </c>
      <c r="P3815" s="10">
        <f t="shared" si="532"/>
        <v>78.518148148148143</v>
      </c>
      <c r="Q3815" t="s">
        <v>8318</v>
      </c>
      <c r="R3815" t="s">
        <v>8319</v>
      </c>
      <c r="S3815" s="8">
        <f t="shared" si="533"/>
        <v>42497.275706018518</v>
      </c>
      <c r="T3815" s="8" t="str">
        <f t="shared" si="534"/>
        <v>May</v>
      </c>
      <c r="U3815" s="8" t="str">
        <f t="shared" si="535"/>
        <v>2016</v>
      </c>
      <c r="V3815" s="8">
        <f t="shared" si="536"/>
        <v>42535.904861111107</v>
      </c>
      <c r="W3815" s="8" t="str">
        <f t="shared" si="537"/>
        <v>Jun</v>
      </c>
      <c r="X3815" s="8" t="str">
        <f t="shared" si="538"/>
        <v>2016</v>
      </c>
      <c r="Y3815" s="7">
        <f t="shared" si="539"/>
        <v>7</v>
      </c>
    </row>
    <row r="3816" spans="1:25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6">
        <f t="shared" si="531"/>
        <v>140.13333333333333</v>
      </c>
      <c r="P3816" s="10">
        <f t="shared" si="532"/>
        <v>61.823529411764703</v>
      </c>
      <c r="Q3816" t="s">
        <v>8318</v>
      </c>
      <c r="R3816" t="s">
        <v>8319</v>
      </c>
      <c r="S3816" s="8">
        <f t="shared" si="533"/>
        <v>42058.904074074075</v>
      </c>
      <c r="T3816" s="8" t="str">
        <f t="shared" si="534"/>
        <v>Feb</v>
      </c>
      <c r="U3816" s="8" t="str">
        <f t="shared" si="535"/>
        <v>2015</v>
      </c>
      <c r="V3816" s="8">
        <f t="shared" si="536"/>
        <v>42095.165972222225</v>
      </c>
      <c r="W3816" s="8" t="str">
        <f t="shared" si="537"/>
        <v>Apr</v>
      </c>
      <c r="X3816" s="8" t="str">
        <f t="shared" si="538"/>
        <v>2015</v>
      </c>
      <c r="Y3816" s="7">
        <f t="shared" si="539"/>
        <v>5</v>
      </c>
    </row>
    <row r="3817" spans="1:25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6">
        <f t="shared" si="531"/>
        <v>100.001</v>
      </c>
      <c r="P3817" s="10">
        <f t="shared" si="532"/>
        <v>50.000500000000002</v>
      </c>
      <c r="Q3817" t="s">
        <v>8318</v>
      </c>
      <c r="R3817" t="s">
        <v>8319</v>
      </c>
      <c r="S3817" s="8">
        <f t="shared" si="533"/>
        <v>42207.259918981479</v>
      </c>
      <c r="T3817" s="8" t="str">
        <f t="shared" si="534"/>
        <v>Jul</v>
      </c>
      <c r="U3817" s="8" t="str">
        <f t="shared" si="535"/>
        <v>2015</v>
      </c>
      <c r="V3817" s="8">
        <f t="shared" si="536"/>
        <v>42236.958333333328</v>
      </c>
      <c r="W3817" s="8" t="str">
        <f t="shared" si="537"/>
        <v>Aug</v>
      </c>
      <c r="X3817" s="8" t="str">
        <f t="shared" si="538"/>
        <v>2015</v>
      </c>
      <c r="Y3817" s="7">
        <f t="shared" si="539"/>
        <v>29</v>
      </c>
    </row>
    <row r="3818" spans="1:25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6">
        <f t="shared" si="531"/>
        <v>119.238</v>
      </c>
      <c r="P3818" s="10">
        <f t="shared" si="532"/>
        <v>48.339729729729726</v>
      </c>
      <c r="Q3818" t="s">
        <v>8318</v>
      </c>
      <c r="R3818" t="s">
        <v>8319</v>
      </c>
      <c r="S3818" s="8">
        <f t="shared" si="533"/>
        <v>41807.690081018518</v>
      </c>
      <c r="T3818" s="8" t="str">
        <f t="shared" si="534"/>
        <v>Jun</v>
      </c>
      <c r="U3818" s="8" t="str">
        <f t="shared" si="535"/>
        <v>2014</v>
      </c>
      <c r="V3818" s="8">
        <f t="shared" si="536"/>
        <v>41837.690081018518</v>
      </c>
      <c r="W3818" s="8" t="str">
        <f t="shared" si="537"/>
        <v>Jul</v>
      </c>
      <c r="X3818" s="8" t="str">
        <f t="shared" si="538"/>
        <v>2014</v>
      </c>
      <c r="Y3818" s="7">
        <f t="shared" si="539"/>
        <v>30</v>
      </c>
    </row>
    <row r="3819" spans="1:25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6">
        <f t="shared" si="531"/>
        <v>107.25</v>
      </c>
      <c r="P3819" s="10">
        <f t="shared" si="532"/>
        <v>107.25</v>
      </c>
      <c r="Q3819" t="s">
        <v>8318</v>
      </c>
      <c r="R3819" t="s">
        <v>8319</v>
      </c>
      <c r="S3819" s="8">
        <f t="shared" si="533"/>
        <v>42284.69694444444</v>
      </c>
      <c r="T3819" s="8" t="str">
        <f t="shared" si="534"/>
        <v>Oct</v>
      </c>
      <c r="U3819" s="8" t="str">
        <f t="shared" si="535"/>
        <v>2015</v>
      </c>
      <c r="V3819" s="8">
        <f t="shared" si="536"/>
        <v>42301.165972222225</v>
      </c>
      <c r="W3819" s="8" t="str">
        <f t="shared" si="537"/>
        <v>Oct</v>
      </c>
      <c r="X3819" s="8" t="str">
        <f t="shared" si="538"/>
        <v>2015</v>
      </c>
      <c r="Y3819" s="7">
        <f t="shared" si="539"/>
        <v>16</v>
      </c>
    </row>
    <row r="3820" spans="1:25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6">
        <f t="shared" si="531"/>
        <v>227.99999999999997</v>
      </c>
      <c r="P3820" s="10">
        <f t="shared" si="532"/>
        <v>57</v>
      </c>
      <c r="Q3820" t="s">
        <v>8318</v>
      </c>
      <c r="R3820" t="s">
        <v>8319</v>
      </c>
      <c r="S3820" s="8">
        <f t="shared" si="533"/>
        <v>42045.84238425926</v>
      </c>
      <c r="T3820" s="8" t="str">
        <f t="shared" si="534"/>
        <v>Feb</v>
      </c>
      <c r="U3820" s="8" t="str">
        <f t="shared" si="535"/>
        <v>2015</v>
      </c>
      <c r="V3820" s="8">
        <f t="shared" si="536"/>
        <v>42075.800717592589</v>
      </c>
      <c r="W3820" s="8" t="str">
        <f t="shared" si="537"/>
        <v>Mar</v>
      </c>
      <c r="X3820" s="8" t="str">
        <f t="shared" si="538"/>
        <v>2015</v>
      </c>
      <c r="Y3820" s="7">
        <f t="shared" si="539"/>
        <v>29</v>
      </c>
    </row>
    <row r="3821" spans="1:25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6">
        <f t="shared" si="531"/>
        <v>106.4</v>
      </c>
      <c r="P3821" s="10">
        <f t="shared" si="532"/>
        <v>40.92307692307692</v>
      </c>
      <c r="Q3821" t="s">
        <v>8318</v>
      </c>
      <c r="R3821" t="s">
        <v>8319</v>
      </c>
      <c r="S3821" s="8">
        <f t="shared" si="533"/>
        <v>42184.209537037037</v>
      </c>
      <c r="T3821" s="8" t="str">
        <f t="shared" si="534"/>
        <v>Jun</v>
      </c>
      <c r="U3821" s="8" t="str">
        <f t="shared" si="535"/>
        <v>2015</v>
      </c>
      <c r="V3821" s="8">
        <f t="shared" si="536"/>
        <v>42202.876388888893</v>
      </c>
      <c r="W3821" s="8" t="str">
        <f t="shared" si="537"/>
        <v>Jul</v>
      </c>
      <c r="X3821" s="8" t="str">
        <f t="shared" si="538"/>
        <v>2015</v>
      </c>
      <c r="Y3821" s="7">
        <f t="shared" si="539"/>
        <v>18</v>
      </c>
    </row>
    <row r="3822" spans="1:25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6">
        <f t="shared" si="531"/>
        <v>143.33333333333334</v>
      </c>
      <c r="P3822" s="10">
        <f t="shared" si="532"/>
        <v>21.5</v>
      </c>
      <c r="Q3822" t="s">
        <v>8318</v>
      </c>
      <c r="R3822" t="s">
        <v>8319</v>
      </c>
      <c r="S3822" s="8">
        <f t="shared" si="533"/>
        <v>42160.651817129634</v>
      </c>
      <c r="T3822" s="8" t="str">
        <f t="shared" si="534"/>
        <v>Jun</v>
      </c>
      <c r="U3822" s="8" t="str">
        <f t="shared" si="535"/>
        <v>2015</v>
      </c>
      <c r="V3822" s="8">
        <f t="shared" si="536"/>
        <v>42190.651817129634</v>
      </c>
      <c r="W3822" s="8" t="str">
        <f t="shared" si="537"/>
        <v>Jul</v>
      </c>
      <c r="X3822" s="8" t="str">
        <f t="shared" si="538"/>
        <v>2015</v>
      </c>
      <c r="Y3822" s="7">
        <f t="shared" si="539"/>
        <v>30</v>
      </c>
    </row>
    <row r="3823" spans="1:25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6">
        <f t="shared" si="531"/>
        <v>104.54285714285714</v>
      </c>
      <c r="P3823" s="10">
        <f t="shared" si="532"/>
        <v>79.543478260869563</v>
      </c>
      <c r="Q3823" t="s">
        <v>8318</v>
      </c>
      <c r="R3823" t="s">
        <v>8319</v>
      </c>
      <c r="S3823" s="8">
        <f t="shared" si="533"/>
        <v>42341.180636574078</v>
      </c>
      <c r="T3823" s="8" t="str">
        <f t="shared" si="534"/>
        <v>Dec</v>
      </c>
      <c r="U3823" s="8" t="str">
        <f t="shared" si="535"/>
        <v>2015</v>
      </c>
      <c r="V3823" s="8">
        <f t="shared" si="536"/>
        <v>42373.180636574078</v>
      </c>
      <c r="W3823" s="8" t="str">
        <f t="shared" si="537"/>
        <v>Jan</v>
      </c>
      <c r="X3823" s="8" t="str">
        <f t="shared" si="538"/>
        <v>2016</v>
      </c>
      <c r="Y3823" s="7">
        <f t="shared" si="539"/>
        <v>1</v>
      </c>
    </row>
    <row r="3824" spans="1:25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6">
        <f t="shared" si="531"/>
        <v>110.02000000000001</v>
      </c>
      <c r="P3824" s="10">
        <f t="shared" si="532"/>
        <v>72.381578947368425</v>
      </c>
      <c r="Q3824" t="s">
        <v>8318</v>
      </c>
      <c r="R3824" t="s">
        <v>8319</v>
      </c>
      <c r="S3824" s="8">
        <f t="shared" si="533"/>
        <v>42329.838159722218</v>
      </c>
      <c r="T3824" s="8" t="str">
        <f t="shared" si="534"/>
        <v>Nov</v>
      </c>
      <c r="U3824" s="8" t="str">
        <f t="shared" si="535"/>
        <v>2015</v>
      </c>
      <c r="V3824" s="8">
        <f t="shared" si="536"/>
        <v>42388.957638888889</v>
      </c>
      <c r="W3824" s="8" t="str">
        <f t="shared" si="537"/>
        <v>Jan</v>
      </c>
      <c r="X3824" s="8" t="str">
        <f t="shared" si="538"/>
        <v>2016</v>
      </c>
      <c r="Y3824" s="7">
        <f t="shared" si="539"/>
        <v>28</v>
      </c>
    </row>
    <row r="3825" spans="1:25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6">
        <f t="shared" si="531"/>
        <v>106</v>
      </c>
      <c r="P3825" s="10">
        <f t="shared" si="532"/>
        <v>64.634146341463421</v>
      </c>
      <c r="Q3825" t="s">
        <v>8318</v>
      </c>
      <c r="R3825" t="s">
        <v>8319</v>
      </c>
      <c r="S3825" s="8">
        <f t="shared" si="533"/>
        <v>42170.910231481481</v>
      </c>
      <c r="T3825" s="8" t="str">
        <f t="shared" si="534"/>
        <v>Jun</v>
      </c>
      <c r="U3825" s="8" t="str">
        <f t="shared" si="535"/>
        <v>2015</v>
      </c>
      <c r="V3825" s="8">
        <f t="shared" si="536"/>
        <v>42205.165972222225</v>
      </c>
      <c r="W3825" s="8" t="str">
        <f t="shared" si="537"/>
        <v>Jul</v>
      </c>
      <c r="X3825" s="8" t="str">
        <f t="shared" si="538"/>
        <v>2015</v>
      </c>
      <c r="Y3825" s="7">
        <f t="shared" si="539"/>
        <v>3</v>
      </c>
    </row>
    <row r="3826" spans="1:25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6">
        <f t="shared" si="531"/>
        <v>108</v>
      </c>
      <c r="P3826" s="10">
        <f t="shared" si="532"/>
        <v>38.571428571428569</v>
      </c>
      <c r="Q3826" t="s">
        <v>8318</v>
      </c>
      <c r="R3826" t="s">
        <v>8319</v>
      </c>
      <c r="S3826" s="8">
        <f t="shared" si="533"/>
        <v>42571.626192129625</v>
      </c>
      <c r="T3826" s="8" t="str">
        <f t="shared" si="534"/>
        <v>Jul</v>
      </c>
      <c r="U3826" s="8" t="str">
        <f t="shared" si="535"/>
        <v>2016</v>
      </c>
      <c r="V3826" s="8">
        <f t="shared" si="536"/>
        <v>42583.570138888885</v>
      </c>
      <c r="W3826" s="8" t="str">
        <f t="shared" si="537"/>
        <v>Aug</v>
      </c>
      <c r="X3826" s="8" t="str">
        <f t="shared" si="538"/>
        <v>2016</v>
      </c>
      <c r="Y3826" s="7">
        <f t="shared" si="539"/>
        <v>11</v>
      </c>
    </row>
    <row r="3827" spans="1:25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6">
        <f t="shared" si="531"/>
        <v>105.42</v>
      </c>
      <c r="P3827" s="10">
        <f t="shared" si="532"/>
        <v>107.57142857142857</v>
      </c>
      <c r="Q3827" t="s">
        <v>8318</v>
      </c>
      <c r="R3827" t="s">
        <v>8319</v>
      </c>
      <c r="S3827" s="8">
        <f t="shared" si="533"/>
        <v>42151.069606481484</v>
      </c>
      <c r="T3827" s="8" t="str">
        <f t="shared" si="534"/>
        <v>May</v>
      </c>
      <c r="U3827" s="8" t="str">
        <f t="shared" si="535"/>
        <v>2015</v>
      </c>
      <c r="V3827" s="8">
        <f t="shared" si="536"/>
        <v>42172.069606481484</v>
      </c>
      <c r="W3827" s="8" t="str">
        <f t="shared" si="537"/>
        <v>Jun</v>
      </c>
      <c r="X3827" s="8" t="str">
        <f t="shared" si="538"/>
        <v>2015</v>
      </c>
      <c r="Y3827" s="7">
        <f t="shared" si="539"/>
        <v>21</v>
      </c>
    </row>
    <row r="3828" spans="1:25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6">
        <f t="shared" si="531"/>
        <v>119.16666666666667</v>
      </c>
      <c r="P3828" s="10">
        <f t="shared" si="532"/>
        <v>27.5</v>
      </c>
      <c r="Q3828" t="s">
        <v>8318</v>
      </c>
      <c r="R3828" t="s">
        <v>8319</v>
      </c>
      <c r="S3828" s="8">
        <f t="shared" si="533"/>
        <v>42101.423541666663</v>
      </c>
      <c r="T3828" s="8" t="str">
        <f t="shared" si="534"/>
        <v>Apr</v>
      </c>
      <c r="U3828" s="8" t="str">
        <f t="shared" si="535"/>
        <v>2015</v>
      </c>
      <c r="V3828" s="8">
        <f t="shared" si="536"/>
        <v>42131.423541666663</v>
      </c>
      <c r="W3828" s="8" t="str">
        <f t="shared" si="537"/>
        <v>May</v>
      </c>
      <c r="X3828" s="8" t="str">
        <f t="shared" si="538"/>
        <v>2015</v>
      </c>
      <c r="Y3828" s="7">
        <f t="shared" si="539"/>
        <v>30</v>
      </c>
    </row>
    <row r="3829" spans="1:25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6">
        <f t="shared" si="531"/>
        <v>152.66666666666666</v>
      </c>
      <c r="P3829" s="10">
        <f t="shared" si="532"/>
        <v>70.461538461538467</v>
      </c>
      <c r="Q3829" t="s">
        <v>8318</v>
      </c>
      <c r="R3829" t="s">
        <v>8319</v>
      </c>
      <c r="S3829" s="8">
        <f t="shared" si="533"/>
        <v>42034.928252314814</v>
      </c>
      <c r="T3829" s="8" t="str">
        <f t="shared" si="534"/>
        <v>Jan</v>
      </c>
      <c r="U3829" s="8" t="str">
        <f t="shared" si="535"/>
        <v>2015</v>
      </c>
      <c r="V3829" s="8">
        <f t="shared" si="536"/>
        <v>42090</v>
      </c>
      <c r="W3829" s="8" t="str">
        <f t="shared" si="537"/>
        <v>Mar</v>
      </c>
      <c r="X3829" s="8" t="str">
        <f t="shared" si="538"/>
        <v>2015</v>
      </c>
      <c r="Y3829" s="7">
        <f t="shared" si="539"/>
        <v>24</v>
      </c>
    </row>
    <row r="3830" spans="1:25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6">
        <f t="shared" si="531"/>
        <v>100</v>
      </c>
      <c r="P3830" s="10">
        <f t="shared" si="532"/>
        <v>178.57142857142858</v>
      </c>
      <c r="Q3830" t="s">
        <v>8318</v>
      </c>
      <c r="R3830" t="s">
        <v>8319</v>
      </c>
      <c r="S3830" s="8">
        <f t="shared" si="533"/>
        <v>41944.527627314819</v>
      </c>
      <c r="T3830" s="8" t="str">
        <f t="shared" si="534"/>
        <v>Nov</v>
      </c>
      <c r="U3830" s="8" t="str">
        <f t="shared" si="535"/>
        <v>2014</v>
      </c>
      <c r="V3830" s="8">
        <f t="shared" si="536"/>
        <v>42004.569293981483</v>
      </c>
      <c r="W3830" s="8" t="str">
        <f t="shared" si="537"/>
        <v>Dec</v>
      </c>
      <c r="X3830" s="8" t="str">
        <f t="shared" si="538"/>
        <v>2014</v>
      </c>
      <c r="Y3830" s="7">
        <f t="shared" si="539"/>
        <v>29</v>
      </c>
    </row>
    <row r="3831" spans="1:25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6">
        <f t="shared" si="531"/>
        <v>100.2</v>
      </c>
      <c r="P3831" s="10">
        <f t="shared" si="532"/>
        <v>62.625</v>
      </c>
      <c r="Q3831" t="s">
        <v>8318</v>
      </c>
      <c r="R3831" t="s">
        <v>8319</v>
      </c>
      <c r="S3831" s="8">
        <f t="shared" si="533"/>
        <v>42593.865405092598</v>
      </c>
      <c r="T3831" s="8" t="str">
        <f t="shared" si="534"/>
        <v>Aug</v>
      </c>
      <c r="U3831" s="8" t="str">
        <f t="shared" si="535"/>
        <v>2016</v>
      </c>
      <c r="V3831" s="8">
        <f t="shared" si="536"/>
        <v>42613.865405092598</v>
      </c>
      <c r="W3831" s="8" t="str">
        <f t="shared" si="537"/>
        <v>Aug</v>
      </c>
      <c r="X3831" s="8" t="str">
        <f t="shared" si="538"/>
        <v>2016</v>
      </c>
      <c r="Y3831" s="7">
        <f t="shared" si="539"/>
        <v>20</v>
      </c>
    </row>
    <row r="3832" spans="1:25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6">
        <f t="shared" si="531"/>
        <v>225</v>
      </c>
      <c r="P3832" s="10">
        <f t="shared" si="532"/>
        <v>75</v>
      </c>
      <c r="Q3832" t="s">
        <v>8318</v>
      </c>
      <c r="R3832" t="s">
        <v>8319</v>
      </c>
      <c r="S3832" s="8">
        <f t="shared" si="533"/>
        <v>42503.740868055553</v>
      </c>
      <c r="T3832" s="8" t="str">
        <f t="shared" si="534"/>
        <v>May</v>
      </c>
      <c r="U3832" s="8" t="str">
        <f t="shared" si="535"/>
        <v>2016</v>
      </c>
      <c r="V3832" s="8">
        <f t="shared" si="536"/>
        <v>42517.740868055553</v>
      </c>
      <c r="W3832" s="8" t="str">
        <f t="shared" si="537"/>
        <v>May</v>
      </c>
      <c r="X3832" s="8" t="str">
        <f t="shared" si="538"/>
        <v>2016</v>
      </c>
      <c r="Y3832" s="7">
        <f t="shared" si="539"/>
        <v>14</v>
      </c>
    </row>
    <row r="3833" spans="1:25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6">
        <f t="shared" si="531"/>
        <v>106.02199999999999</v>
      </c>
      <c r="P3833" s="10">
        <f t="shared" si="532"/>
        <v>58.901111111111113</v>
      </c>
      <c r="Q3833" t="s">
        <v>8318</v>
      </c>
      <c r="R3833" t="s">
        <v>8319</v>
      </c>
      <c r="S3833" s="8">
        <f t="shared" si="533"/>
        <v>41927.848900462966</v>
      </c>
      <c r="T3833" s="8" t="str">
        <f t="shared" si="534"/>
        <v>Oct</v>
      </c>
      <c r="U3833" s="8" t="str">
        <f t="shared" si="535"/>
        <v>2014</v>
      </c>
      <c r="V3833" s="8">
        <f t="shared" si="536"/>
        <v>41948.890567129631</v>
      </c>
      <c r="W3833" s="8" t="str">
        <f t="shared" si="537"/>
        <v>Nov</v>
      </c>
      <c r="X3833" s="8" t="str">
        <f t="shared" si="538"/>
        <v>2014</v>
      </c>
      <c r="Y3833" s="7">
        <f t="shared" si="539"/>
        <v>21</v>
      </c>
    </row>
    <row r="3834" spans="1:25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6">
        <f t="shared" si="531"/>
        <v>104.66666666666666</v>
      </c>
      <c r="P3834" s="10">
        <f t="shared" si="532"/>
        <v>139.55555555555554</v>
      </c>
      <c r="Q3834" t="s">
        <v>8318</v>
      </c>
      <c r="R3834" t="s">
        <v>8319</v>
      </c>
      <c r="S3834" s="8">
        <f t="shared" si="533"/>
        <v>42375.114988425921</v>
      </c>
      <c r="T3834" s="8" t="str">
        <f t="shared" si="534"/>
        <v>Jan</v>
      </c>
      <c r="U3834" s="8" t="str">
        <f t="shared" si="535"/>
        <v>2016</v>
      </c>
      <c r="V3834" s="8">
        <f t="shared" si="536"/>
        <v>42420.114988425921</v>
      </c>
      <c r="W3834" s="8" t="str">
        <f t="shared" si="537"/>
        <v>Feb</v>
      </c>
      <c r="X3834" s="8" t="str">
        <f t="shared" si="538"/>
        <v>2016</v>
      </c>
      <c r="Y3834" s="7">
        <f t="shared" si="539"/>
        <v>14</v>
      </c>
    </row>
    <row r="3835" spans="1:25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6">
        <f t="shared" si="531"/>
        <v>116.66666666666667</v>
      </c>
      <c r="P3835" s="10">
        <f t="shared" si="532"/>
        <v>70</v>
      </c>
      <c r="Q3835" t="s">
        <v>8318</v>
      </c>
      <c r="R3835" t="s">
        <v>8319</v>
      </c>
      <c r="S3835" s="8">
        <f t="shared" si="533"/>
        <v>41963.872361111105</v>
      </c>
      <c r="T3835" s="8" t="str">
        <f t="shared" si="534"/>
        <v>Nov</v>
      </c>
      <c r="U3835" s="8" t="str">
        <f t="shared" si="535"/>
        <v>2014</v>
      </c>
      <c r="V3835" s="8">
        <f t="shared" si="536"/>
        <v>41974.797916666663</v>
      </c>
      <c r="W3835" s="8" t="str">
        <f t="shared" si="537"/>
        <v>Dec</v>
      </c>
      <c r="X3835" s="8" t="str">
        <f t="shared" si="538"/>
        <v>2014</v>
      </c>
      <c r="Y3835" s="7">
        <f t="shared" si="539"/>
        <v>10</v>
      </c>
    </row>
    <row r="3836" spans="1:25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6">
        <f t="shared" si="531"/>
        <v>109.03333333333333</v>
      </c>
      <c r="P3836" s="10">
        <f t="shared" si="532"/>
        <v>57.385964912280699</v>
      </c>
      <c r="Q3836" t="s">
        <v>8318</v>
      </c>
      <c r="R3836" t="s">
        <v>8319</v>
      </c>
      <c r="S3836" s="8">
        <f t="shared" si="533"/>
        <v>42143.445219907408</v>
      </c>
      <c r="T3836" s="8" t="str">
        <f t="shared" si="534"/>
        <v>May</v>
      </c>
      <c r="U3836" s="8" t="str">
        <f t="shared" si="535"/>
        <v>2015</v>
      </c>
      <c r="V3836" s="8">
        <f t="shared" si="536"/>
        <v>42173.445219907408</v>
      </c>
      <c r="W3836" s="8" t="str">
        <f t="shared" si="537"/>
        <v>Jun</v>
      </c>
      <c r="X3836" s="8" t="str">
        <f t="shared" si="538"/>
        <v>2015</v>
      </c>
      <c r="Y3836" s="7">
        <f t="shared" si="539"/>
        <v>30</v>
      </c>
    </row>
    <row r="3837" spans="1:25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6">
        <f t="shared" si="531"/>
        <v>160</v>
      </c>
      <c r="P3837" s="10">
        <f t="shared" si="532"/>
        <v>40</v>
      </c>
      <c r="Q3837" t="s">
        <v>8318</v>
      </c>
      <c r="R3837" t="s">
        <v>8319</v>
      </c>
      <c r="S3837" s="8">
        <f t="shared" si="533"/>
        <v>42460.94222222222</v>
      </c>
      <c r="T3837" s="8" t="str">
        <f t="shared" si="534"/>
        <v>Mar</v>
      </c>
      <c r="U3837" s="8" t="str">
        <f t="shared" si="535"/>
        <v>2016</v>
      </c>
      <c r="V3837" s="8">
        <f t="shared" si="536"/>
        <v>42481.94222222222</v>
      </c>
      <c r="W3837" s="8" t="str">
        <f t="shared" si="537"/>
        <v>Apr</v>
      </c>
      <c r="X3837" s="8" t="str">
        <f t="shared" si="538"/>
        <v>2016</v>
      </c>
      <c r="Y3837" s="7">
        <f t="shared" si="539"/>
        <v>21</v>
      </c>
    </row>
    <row r="3838" spans="1:25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6">
        <f t="shared" si="531"/>
        <v>112.5</v>
      </c>
      <c r="P3838" s="10">
        <f t="shared" si="532"/>
        <v>64.285714285714292</v>
      </c>
      <c r="Q3838" t="s">
        <v>8318</v>
      </c>
      <c r="R3838" t="s">
        <v>8319</v>
      </c>
      <c r="S3838" s="8">
        <f t="shared" si="533"/>
        <v>42553.926527777774</v>
      </c>
      <c r="T3838" s="8" t="str">
        <f t="shared" si="534"/>
        <v>Jul</v>
      </c>
      <c r="U3838" s="8" t="str">
        <f t="shared" si="535"/>
        <v>2016</v>
      </c>
      <c r="V3838" s="8">
        <f t="shared" si="536"/>
        <v>42585.172916666663</v>
      </c>
      <c r="W3838" s="8" t="str">
        <f t="shared" si="537"/>
        <v>Aug</v>
      </c>
      <c r="X3838" s="8" t="str">
        <f t="shared" si="538"/>
        <v>2016</v>
      </c>
      <c r="Y3838" s="7">
        <f t="shared" si="539"/>
        <v>31</v>
      </c>
    </row>
    <row r="3839" spans="1:25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6">
        <f t="shared" si="531"/>
        <v>102.1</v>
      </c>
      <c r="P3839" s="10">
        <f t="shared" si="532"/>
        <v>120.11764705882354</v>
      </c>
      <c r="Q3839" t="s">
        <v>8318</v>
      </c>
      <c r="R3839" t="s">
        <v>8319</v>
      </c>
      <c r="S3839" s="8">
        <f t="shared" si="533"/>
        <v>42152.765717592592</v>
      </c>
      <c r="T3839" s="8" t="str">
        <f t="shared" si="534"/>
        <v>May</v>
      </c>
      <c r="U3839" s="8" t="str">
        <f t="shared" si="535"/>
        <v>2015</v>
      </c>
      <c r="V3839" s="8">
        <f t="shared" si="536"/>
        <v>42188.765717592592</v>
      </c>
      <c r="W3839" s="8" t="str">
        <f t="shared" si="537"/>
        <v>Jul</v>
      </c>
      <c r="X3839" s="8" t="str">
        <f t="shared" si="538"/>
        <v>2015</v>
      </c>
      <c r="Y3839" s="7">
        <f t="shared" si="539"/>
        <v>5</v>
      </c>
    </row>
    <row r="3840" spans="1:25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6">
        <f t="shared" si="531"/>
        <v>100.824</v>
      </c>
      <c r="P3840" s="10">
        <f t="shared" si="532"/>
        <v>1008.24</v>
      </c>
      <c r="Q3840" t="s">
        <v>8318</v>
      </c>
      <c r="R3840" t="s">
        <v>8319</v>
      </c>
      <c r="S3840" s="8">
        <f t="shared" si="533"/>
        <v>42116.710752314815</v>
      </c>
      <c r="T3840" s="8" t="str">
        <f t="shared" si="534"/>
        <v>Apr</v>
      </c>
      <c r="U3840" s="8" t="str">
        <f t="shared" si="535"/>
        <v>2015</v>
      </c>
      <c r="V3840" s="8">
        <f t="shared" si="536"/>
        <v>42146.710752314815</v>
      </c>
      <c r="W3840" s="8" t="str">
        <f t="shared" si="537"/>
        <v>May</v>
      </c>
      <c r="X3840" s="8" t="str">
        <f t="shared" si="538"/>
        <v>2015</v>
      </c>
      <c r="Y3840" s="7">
        <f t="shared" si="539"/>
        <v>30</v>
      </c>
    </row>
    <row r="3841" spans="1:25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6">
        <f t="shared" si="531"/>
        <v>101.25</v>
      </c>
      <c r="P3841" s="10">
        <f t="shared" si="532"/>
        <v>63.28125</v>
      </c>
      <c r="Q3841" t="s">
        <v>8318</v>
      </c>
      <c r="R3841" t="s">
        <v>8319</v>
      </c>
      <c r="S3841" s="8">
        <f t="shared" si="533"/>
        <v>42155.142638888887</v>
      </c>
      <c r="T3841" s="8" t="str">
        <f t="shared" si="534"/>
        <v>May</v>
      </c>
      <c r="U3841" s="8" t="str">
        <f t="shared" si="535"/>
        <v>2015</v>
      </c>
      <c r="V3841" s="8">
        <f t="shared" si="536"/>
        <v>42215.142638888887</v>
      </c>
      <c r="W3841" s="8" t="str">
        <f t="shared" si="537"/>
        <v>Jul</v>
      </c>
      <c r="X3841" s="8" t="str">
        <f t="shared" si="538"/>
        <v>2015</v>
      </c>
      <c r="Y3841" s="7">
        <f t="shared" si="539"/>
        <v>29</v>
      </c>
    </row>
    <row r="3842" spans="1:25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6">
        <f t="shared" si="531"/>
        <v>6500</v>
      </c>
      <c r="P3842" s="10">
        <f t="shared" si="532"/>
        <v>21.666666666666668</v>
      </c>
      <c r="Q3842" t="s">
        <v>8318</v>
      </c>
      <c r="R3842" t="s">
        <v>8319</v>
      </c>
      <c r="S3842" s="8">
        <f t="shared" si="533"/>
        <v>42432.701724537037</v>
      </c>
      <c r="T3842" s="8" t="str">
        <f t="shared" si="534"/>
        <v>Mar</v>
      </c>
      <c r="U3842" s="8" t="str">
        <f t="shared" si="535"/>
        <v>2016</v>
      </c>
      <c r="V3842" s="8">
        <f t="shared" si="536"/>
        <v>42457.660057870366</v>
      </c>
      <c r="W3842" s="8" t="str">
        <f t="shared" si="537"/>
        <v>Mar</v>
      </c>
      <c r="X3842" s="8" t="str">
        <f t="shared" si="538"/>
        <v>2016</v>
      </c>
      <c r="Y3842" s="7">
        <f t="shared" si="539"/>
        <v>24</v>
      </c>
    </row>
    <row r="3843" spans="1:25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6">
        <f t="shared" ref="O3843:O3906" si="540">E3843/D3843*100</f>
        <v>8.7200000000000006</v>
      </c>
      <c r="P3843" s="10">
        <f t="shared" ref="P3843:P3906" si="541">IFERROR(E3843/L3843,0)</f>
        <v>25.647058823529413</v>
      </c>
      <c r="Q3843" t="s">
        <v>8318</v>
      </c>
      <c r="R3843" t="s">
        <v>8319</v>
      </c>
      <c r="S3843" s="8">
        <f t="shared" ref="S3843:S3906" si="542">(((J3843/60)/60)/24)+DATE(1970,1,1)</f>
        <v>41780.785729166666</v>
      </c>
      <c r="T3843" s="8" t="str">
        <f t="shared" ref="T3843:T3906" si="543">TEXT(S3843,"MMM")</f>
        <v>May</v>
      </c>
      <c r="U3843" s="8" t="str">
        <f t="shared" ref="U3843:U3906" si="544">TEXT(S3843,"YYYY")</f>
        <v>2014</v>
      </c>
      <c r="V3843" s="8">
        <f t="shared" ref="V3843:V3906" si="545">(((I3843/60)/60)/24)+DATE(1970,1,1)</f>
        <v>41840.785729166666</v>
      </c>
      <c r="W3843" s="8" t="str">
        <f t="shared" ref="W3843:W3906" si="546">TEXT(V3843,"MMM")</f>
        <v>Jul</v>
      </c>
      <c r="X3843" s="8" t="str">
        <f t="shared" ref="X3843:X3906" si="547">TEXT(V3843,"YYYY")</f>
        <v>2014</v>
      </c>
      <c r="Y3843" s="7">
        <f t="shared" ref="Y3843:Y3906" si="548">DAY(V3843-S3843)</f>
        <v>29</v>
      </c>
    </row>
    <row r="3844" spans="1:25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6">
        <f t="shared" si="540"/>
        <v>21.94</v>
      </c>
      <c r="P3844" s="10">
        <f t="shared" si="541"/>
        <v>47.695652173913047</v>
      </c>
      <c r="Q3844" t="s">
        <v>8318</v>
      </c>
      <c r="R3844" t="s">
        <v>8319</v>
      </c>
      <c r="S3844" s="8">
        <f t="shared" si="542"/>
        <v>41740.493657407409</v>
      </c>
      <c r="T3844" s="8" t="str">
        <f t="shared" si="543"/>
        <v>Apr</v>
      </c>
      <c r="U3844" s="8" t="str">
        <f t="shared" si="544"/>
        <v>2014</v>
      </c>
      <c r="V3844" s="8">
        <f t="shared" si="545"/>
        <v>41770.493657407409</v>
      </c>
      <c r="W3844" s="8" t="str">
        <f t="shared" si="546"/>
        <v>May</v>
      </c>
      <c r="X3844" s="8" t="str">
        <f t="shared" si="547"/>
        <v>2014</v>
      </c>
      <c r="Y3844" s="7">
        <f t="shared" si="548"/>
        <v>30</v>
      </c>
    </row>
    <row r="3845" spans="1:25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6">
        <f t="shared" si="540"/>
        <v>21.3</v>
      </c>
      <c r="P3845" s="10">
        <f t="shared" si="541"/>
        <v>56.05263157894737</v>
      </c>
      <c r="Q3845" t="s">
        <v>8318</v>
      </c>
      <c r="R3845" t="s">
        <v>8319</v>
      </c>
      <c r="S3845" s="8">
        <f t="shared" si="542"/>
        <v>41766.072500000002</v>
      </c>
      <c r="T3845" s="8" t="str">
        <f t="shared" si="543"/>
        <v>May</v>
      </c>
      <c r="U3845" s="8" t="str">
        <f t="shared" si="544"/>
        <v>2014</v>
      </c>
      <c r="V3845" s="8">
        <f t="shared" si="545"/>
        <v>41791.072500000002</v>
      </c>
      <c r="W3845" s="8" t="str">
        <f t="shared" si="546"/>
        <v>Jun</v>
      </c>
      <c r="X3845" s="8" t="str">
        <f t="shared" si="547"/>
        <v>2014</v>
      </c>
      <c r="Y3845" s="7">
        <f t="shared" si="548"/>
        <v>25</v>
      </c>
    </row>
    <row r="3846" spans="1:25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6">
        <f t="shared" si="540"/>
        <v>41.489795918367342</v>
      </c>
      <c r="P3846" s="10">
        <f t="shared" si="541"/>
        <v>81.319999999999993</v>
      </c>
      <c r="Q3846" t="s">
        <v>8318</v>
      </c>
      <c r="R3846" t="s">
        <v>8319</v>
      </c>
      <c r="S3846" s="8">
        <f t="shared" si="542"/>
        <v>41766.617291666669</v>
      </c>
      <c r="T3846" s="8" t="str">
        <f t="shared" si="543"/>
        <v>May</v>
      </c>
      <c r="U3846" s="8" t="str">
        <f t="shared" si="544"/>
        <v>2014</v>
      </c>
      <c r="V3846" s="8">
        <f t="shared" si="545"/>
        <v>41793.290972222225</v>
      </c>
      <c r="W3846" s="8" t="str">
        <f t="shared" si="546"/>
        <v>Jun</v>
      </c>
      <c r="X3846" s="8" t="str">
        <f t="shared" si="547"/>
        <v>2014</v>
      </c>
      <c r="Y3846" s="7">
        <f t="shared" si="548"/>
        <v>26</v>
      </c>
    </row>
    <row r="3847" spans="1:25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6">
        <f t="shared" si="540"/>
        <v>2.105</v>
      </c>
      <c r="P3847" s="10">
        <f t="shared" si="541"/>
        <v>70.166666666666671</v>
      </c>
      <c r="Q3847" t="s">
        <v>8318</v>
      </c>
      <c r="R3847" t="s">
        <v>8319</v>
      </c>
      <c r="S3847" s="8">
        <f t="shared" si="542"/>
        <v>42248.627013888887</v>
      </c>
      <c r="T3847" s="8" t="str">
        <f t="shared" si="543"/>
        <v>Sep</v>
      </c>
      <c r="U3847" s="8" t="str">
        <f t="shared" si="544"/>
        <v>2015</v>
      </c>
      <c r="V3847" s="8">
        <f t="shared" si="545"/>
        <v>42278.627013888887</v>
      </c>
      <c r="W3847" s="8" t="str">
        <f t="shared" si="546"/>
        <v>Oct</v>
      </c>
      <c r="X3847" s="8" t="str">
        <f t="shared" si="547"/>
        <v>2015</v>
      </c>
      <c r="Y3847" s="7">
        <f t="shared" si="548"/>
        <v>30</v>
      </c>
    </row>
    <row r="3848" spans="1:25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6">
        <f t="shared" si="540"/>
        <v>2.7</v>
      </c>
      <c r="P3848" s="10">
        <f t="shared" si="541"/>
        <v>23.625</v>
      </c>
      <c r="Q3848" t="s">
        <v>8318</v>
      </c>
      <c r="R3848" t="s">
        <v>8319</v>
      </c>
      <c r="S3848" s="8">
        <f t="shared" si="542"/>
        <v>41885.221550925926</v>
      </c>
      <c r="T3848" s="8" t="str">
        <f t="shared" si="543"/>
        <v>Sep</v>
      </c>
      <c r="U3848" s="8" t="str">
        <f t="shared" si="544"/>
        <v>2014</v>
      </c>
      <c r="V3848" s="8">
        <f t="shared" si="545"/>
        <v>41916.290972222225</v>
      </c>
      <c r="W3848" s="8" t="str">
        <f t="shared" si="546"/>
        <v>Oct</v>
      </c>
      <c r="X3848" s="8" t="str">
        <f t="shared" si="547"/>
        <v>2014</v>
      </c>
      <c r="Y3848" s="7">
        <f t="shared" si="548"/>
        <v>31</v>
      </c>
    </row>
    <row r="3849" spans="1:25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6">
        <f t="shared" si="540"/>
        <v>16.161904761904761</v>
      </c>
      <c r="P3849" s="10">
        <f t="shared" si="541"/>
        <v>188.55555555555554</v>
      </c>
      <c r="Q3849" t="s">
        <v>8318</v>
      </c>
      <c r="R3849" t="s">
        <v>8319</v>
      </c>
      <c r="S3849" s="8">
        <f t="shared" si="542"/>
        <v>42159.224432870367</v>
      </c>
      <c r="T3849" s="8" t="str">
        <f t="shared" si="543"/>
        <v>Jun</v>
      </c>
      <c r="U3849" s="8" t="str">
        <f t="shared" si="544"/>
        <v>2015</v>
      </c>
      <c r="V3849" s="8">
        <f t="shared" si="545"/>
        <v>42204.224432870367</v>
      </c>
      <c r="W3849" s="8" t="str">
        <f t="shared" si="546"/>
        <v>Jul</v>
      </c>
      <c r="X3849" s="8" t="str">
        <f t="shared" si="547"/>
        <v>2015</v>
      </c>
      <c r="Y3849" s="7">
        <f t="shared" si="548"/>
        <v>14</v>
      </c>
    </row>
    <row r="3850" spans="1:25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6">
        <f t="shared" si="540"/>
        <v>16.376923076923077</v>
      </c>
      <c r="P3850" s="10">
        <f t="shared" si="541"/>
        <v>49.511627906976742</v>
      </c>
      <c r="Q3850" t="s">
        <v>8318</v>
      </c>
      <c r="R3850" t="s">
        <v>8319</v>
      </c>
      <c r="S3850" s="8">
        <f t="shared" si="542"/>
        <v>42265.817002314812</v>
      </c>
      <c r="T3850" s="8" t="str">
        <f t="shared" si="543"/>
        <v>Sep</v>
      </c>
      <c r="U3850" s="8" t="str">
        <f t="shared" si="544"/>
        <v>2015</v>
      </c>
      <c r="V3850" s="8">
        <f t="shared" si="545"/>
        <v>42295.817002314812</v>
      </c>
      <c r="W3850" s="8" t="str">
        <f t="shared" si="546"/>
        <v>Oct</v>
      </c>
      <c r="X3850" s="8" t="str">
        <f t="shared" si="547"/>
        <v>2015</v>
      </c>
      <c r="Y3850" s="7">
        <f t="shared" si="548"/>
        <v>30</v>
      </c>
    </row>
    <row r="3851" spans="1:25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6">
        <f t="shared" si="540"/>
        <v>7.043333333333333</v>
      </c>
      <c r="P3851" s="10">
        <f t="shared" si="541"/>
        <v>75.464285714285708</v>
      </c>
      <c r="Q3851" t="s">
        <v>8318</v>
      </c>
      <c r="R3851" t="s">
        <v>8319</v>
      </c>
      <c r="S3851" s="8">
        <f t="shared" si="542"/>
        <v>42136.767175925925</v>
      </c>
      <c r="T3851" s="8" t="str">
        <f t="shared" si="543"/>
        <v>May</v>
      </c>
      <c r="U3851" s="8" t="str">
        <f t="shared" si="544"/>
        <v>2015</v>
      </c>
      <c r="V3851" s="8">
        <f t="shared" si="545"/>
        <v>42166.767175925925</v>
      </c>
      <c r="W3851" s="8" t="str">
        <f t="shared" si="546"/>
        <v>Jun</v>
      </c>
      <c r="X3851" s="8" t="str">
        <f t="shared" si="547"/>
        <v>2015</v>
      </c>
      <c r="Y3851" s="7">
        <f t="shared" si="548"/>
        <v>30</v>
      </c>
    </row>
    <row r="3852" spans="1:25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6">
        <f t="shared" si="540"/>
        <v>3.8</v>
      </c>
      <c r="P3852" s="10">
        <f t="shared" si="541"/>
        <v>9.5</v>
      </c>
      <c r="Q3852" t="s">
        <v>8318</v>
      </c>
      <c r="R3852" t="s">
        <v>8319</v>
      </c>
      <c r="S3852" s="8">
        <f t="shared" si="542"/>
        <v>41975.124340277776</v>
      </c>
      <c r="T3852" s="8" t="str">
        <f t="shared" si="543"/>
        <v>Dec</v>
      </c>
      <c r="U3852" s="8" t="str">
        <f t="shared" si="544"/>
        <v>2014</v>
      </c>
      <c r="V3852" s="8">
        <f t="shared" si="545"/>
        <v>42005.124340277776</v>
      </c>
      <c r="W3852" s="8" t="str">
        <f t="shared" si="546"/>
        <v>Jan</v>
      </c>
      <c r="X3852" s="8" t="str">
        <f t="shared" si="547"/>
        <v>2015</v>
      </c>
      <c r="Y3852" s="7">
        <f t="shared" si="548"/>
        <v>30</v>
      </c>
    </row>
    <row r="3853" spans="1:25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6">
        <f t="shared" si="540"/>
        <v>34.08</v>
      </c>
      <c r="P3853" s="10">
        <f t="shared" si="541"/>
        <v>35.5</v>
      </c>
      <c r="Q3853" t="s">
        <v>8318</v>
      </c>
      <c r="R3853" t="s">
        <v>8319</v>
      </c>
      <c r="S3853" s="8">
        <f t="shared" si="542"/>
        <v>42172.439571759256</v>
      </c>
      <c r="T3853" s="8" t="str">
        <f t="shared" si="543"/>
        <v>Jun</v>
      </c>
      <c r="U3853" s="8" t="str">
        <f t="shared" si="544"/>
        <v>2015</v>
      </c>
      <c r="V3853" s="8">
        <f t="shared" si="545"/>
        <v>42202.439571759256</v>
      </c>
      <c r="W3853" s="8" t="str">
        <f t="shared" si="546"/>
        <v>Jul</v>
      </c>
      <c r="X3853" s="8" t="str">
        <f t="shared" si="547"/>
        <v>2015</v>
      </c>
      <c r="Y3853" s="7">
        <f t="shared" si="548"/>
        <v>30</v>
      </c>
    </row>
    <row r="3854" spans="1:25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6">
        <f t="shared" si="540"/>
        <v>0.2</v>
      </c>
      <c r="P3854" s="10">
        <f t="shared" si="541"/>
        <v>10</v>
      </c>
      <c r="Q3854" t="s">
        <v>8318</v>
      </c>
      <c r="R3854" t="s">
        <v>8319</v>
      </c>
      <c r="S3854" s="8">
        <f t="shared" si="542"/>
        <v>42065.190694444449</v>
      </c>
      <c r="T3854" s="8" t="str">
        <f t="shared" si="543"/>
        <v>Mar</v>
      </c>
      <c r="U3854" s="8" t="str">
        <f t="shared" si="544"/>
        <v>2015</v>
      </c>
      <c r="V3854" s="8">
        <f t="shared" si="545"/>
        <v>42090.149027777778</v>
      </c>
      <c r="W3854" s="8" t="str">
        <f t="shared" si="546"/>
        <v>Mar</v>
      </c>
      <c r="X3854" s="8" t="str">
        <f t="shared" si="547"/>
        <v>2015</v>
      </c>
      <c r="Y3854" s="7">
        <f t="shared" si="548"/>
        <v>24</v>
      </c>
    </row>
    <row r="3855" spans="1:25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6">
        <f t="shared" si="540"/>
        <v>2.5999999999999999E-2</v>
      </c>
      <c r="P3855" s="10">
        <f t="shared" si="541"/>
        <v>13</v>
      </c>
      <c r="Q3855" t="s">
        <v>8318</v>
      </c>
      <c r="R3855" t="s">
        <v>8319</v>
      </c>
      <c r="S3855" s="8">
        <f t="shared" si="542"/>
        <v>41848.84002314815</v>
      </c>
      <c r="T3855" s="8" t="str">
        <f t="shared" si="543"/>
        <v>Jul</v>
      </c>
      <c r="U3855" s="8" t="str">
        <f t="shared" si="544"/>
        <v>2014</v>
      </c>
      <c r="V3855" s="8">
        <f t="shared" si="545"/>
        <v>41883.84002314815</v>
      </c>
      <c r="W3855" s="8" t="str">
        <f t="shared" si="546"/>
        <v>Sep</v>
      </c>
      <c r="X3855" s="8" t="str">
        <f t="shared" si="547"/>
        <v>2014</v>
      </c>
      <c r="Y3855" s="7">
        <f t="shared" si="548"/>
        <v>4</v>
      </c>
    </row>
    <row r="3856" spans="1:25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6">
        <f t="shared" si="540"/>
        <v>16.254545454545454</v>
      </c>
      <c r="P3856" s="10">
        <f t="shared" si="541"/>
        <v>89.4</v>
      </c>
      <c r="Q3856" t="s">
        <v>8318</v>
      </c>
      <c r="R3856" t="s">
        <v>8319</v>
      </c>
      <c r="S3856" s="8">
        <f t="shared" si="542"/>
        <v>42103.884930555556</v>
      </c>
      <c r="T3856" s="8" t="str">
        <f t="shared" si="543"/>
        <v>Apr</v>
      </c>
      <c r="U3856" s="8" t="str">
        <f t="shared" si="544"/>
        <v>2015</v>
      </c>
      <c r="V3856" s="8">
        <f t="shared" si="545"/>
        <v>42133.884930555556</v>
      </c>
      <c r="W3856" s="8" t="str">
        <f t="shared" si="546"/>
        <v>May</v>
      </c>
      <c r="X3856" s="8" t="str">
        <f t="shared" si="547"/>
        <v>2015</v>
      </c>
      <c r="Y3856" s="7">
        <f t="shared" si="548"/>
        <v>30</v>
      </c>
    </row>
    <row r="3857" spans="1:25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6">
        <f t="shared" si="540"/>
        <v>2.5</v>
      </c>
      <c r="P3857" s="10">
        <f t="shared" si="541"/>
        <v>25</v>
      </c>
      <c r="Q3857" t="s">
        <v>8318</v>
      </c>
      <c r="R3857" t="s">
        <v>8319</v>
      </c>
      <c r="S3857" s="8">
        <f t="shared" si="542"/>
        <v>42059.970729166671</v>
      </c>
      <c r="T3857" s="8" t="str">
        <f t="shared" si="543"/>
        <v>Feb</v>
      </c>
      <c r="U3857" s="8" t="str">
        <f t="shared" si="544"/>
        <v>2015</v>
      </c>
      <c r="V3857" s="8">
        <f t="shared" si="545"/>
        <v>42089.929062499999</v>
      </c>
      <c r="W3857" s="8" t="str">
        <f t="shared" si="546"/>
        <v>Mar</v>
      </c>
      <c r="X3857" s="8" t="str">
        <f t="shared" si="547"/>
        <v>2015</v>
      </c>
      <c r="Y3857" s="7">
        <f t="shared" si="548"/>
        <v>29</v>
      </c>
    </row>
    <row r="3858" spans="1:25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6">
        <f t="shared" si="540"/>
        <v>0.02</v>
      </c>
      <c r="P3858" s="10">
        <f t="shared" si="541"/>
        <v>1</v>
      </c>
      <c r="Q3858" t="s">
        <v>8318</v>
      </c>
      <c r="R3858" t="s">
        <v>8319</v>
      </c>
      <c r="S3858" s="8">
        <f t="shared" si="542"/>
        <v>42041.743090277778</v>
      </c>
      <c r="T3858" s="8" t="str">
        <f t="shared" si="543"/>
        <v>Feb</v>
      </c>
      <c r="U3858" s="8" t="str">
        <f t="shared" si="544"/>
        <v>2015</v>
      </c>
      <c r="V3858" s="8">
        <f t="shared" si="545"/>
        <v>42071.701423611114</v>
      </c>
      <c r="W3858" s="8" t="str">
        <f t="shared" si="546"/>
        <v>Mar</v>
      </c>
      <c r="X3858" s="8" t="str">
        <f t="shared" si="547"/>
        <v>2015</v>
      </c>
      <c r="Y3858" s="7">
        <f t="shared" si="548"/>
        <v>29</v>
      </c>
    </row>
    <row r="3859" spans="1:25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6">
        <f t="shared" si="540"/>
        <v>5.2</v>
      </c>
      <c r="P3859" s="10">
        <f t="shared" si="541"/>
        <v>65</v>
      </c>
      <c r="Q3859" t="s">
        <v>8318</v>
      </c>
      <c r="R3859" t="s">
        <v>8319</v>
      </c>
      <c r="S3859" s="8">
        <f t="shared" si="542"/>
        <v>41829.73715277778</v>
      </c>
      <c r="T3859" s="8" t="str">
        <f t="shared" si="543"/>
        <v>Jul</v>
      </c>
      <c r="U3859" s="8" t="str">
        <f t="shared" si="544"/>
        <v>2014</v>
      </c>
      <c r="V3859" s="8">
        <f t="shared" si="545"/>
        <v>41852.716666666667</v>
      </c>
      <c r="W3859" s="8" t="str">
        <f t="shared" si="546"/>
        <v>Aug</v>
      </c>
      <c r="X3859" s="8" t="str">
        <f t="shared" si="547"/>
        <v>2014</v>
      </c>
      <c r="Y3859" s="7">
        <f t="shared" si="548"/>
        <v>22</v>
      </c>
    </row>
    <row r="3860" spans="1:25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6">
        <f t="shared" si="540"/>
        <v>2</v>
      </c>
      <c r="P3860" s="10">
        <f t="shared" si="541"/>
        <v>10</v>
      </c>
      <c r="Q3860" t="s">
        <v>8318</v>
      </c>
      <c r="R3860" t="s">
        <v>8319</v>
      </c>
      <c r="S3860" s="8">
        <f t="shared" si="542"/>
        <v>42128.431064814817</v>
      </c>
      <c r="T3860" s="8" t="str">
        <f t="shared" si="543"/>
        <v>May</v>
      </c>
      <c r="U3860" s="8" t="str">
        <f t="shared" si="544"/>
        <v>2015</v>
      </c>
      <c r="V3860" s="8">
        <f t="shared" si="545"/>
        <v>42146.875</v>
      </c>
      <c r="W3860" s="8" t="str">
        <f t="shared" si="546"/>
        <v>May</v>
      </c>
      <c r="X3860" s="8" t="str">
        <f t="shared" si="547"/>
        <v>2015</v>
      </c>
      <c r="Y3860" s="7">
        <f t="shared" si="548"/>
        <v>18</v>
      </c>
    </row>
    <row r="3861" spans="1:25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6">
        <f t="shared" si="540"/>
        <v>0.04</v>
      </c>
      <c r="P3861" s="10">
        <f t="shared" si="541"/>
        <v>1</v>
      </c>
      <c r="Q3861" t="s">
        <v>8318</v>
      </c>
      <c r="R3861" t="s">
        <v>8319</v>
      </c>
      <c r="S3861" s="8">
        <f t="shared" si="542"/>
        <v>41789.893599537041</v>
      </c>
      <c r="T3861" s="8" t="str">
        <f t="shared" si="543"/>
        <v>May</v>
      </c>
      <c r="U3861" s="8" t="str">
        <f t="shared" si="544"/>
        <v>2014</v>
      </c>
      <c r="V3861" s="8">
        <f t="shared" si="545"/>
        <v>41815.875</v>
      </c>
      <c r="W3861" s="8" t="str">
        <f t="shared" si="546"/>
        <v>Jun</v>
      </c>
      <c r="X3861" s="8" t="str">
        <f t="shared" si="547"/>
        <v>2014</v>
      </c>
      <c r="Y3861" s="7">
        <f t="shared" si="548"/>
        <v>25</v>
      </c>
    </row>
    <row r="3862" spans="1:25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6">
        <f t="shared" si="540"/>
        <v>17.666666666666668</v>
      </c>
      <c r="P3862" s="10">
        <f t="shared" si="541"/>
        <v>81.538461538461533</v>
      </c>
      <c r="Q3862" t="s">
        <v>8318</v>
      </c>
      <c r="R3862" t="s">
        <v>8319</v>
      </c>
      <c r="S3862" s="8">
        <f t="shared" si="542"/>
        <v>41833.660995370366</v>
      </c>
      <c r="T3862" s="8" t="str">
        <f t="shared" si="543"/>
        <v>Jul</v>
      </c>
      <c r="U3862" s="8" t="str">
        <f t="shared" si="544"/>
        <v>2014</v>
      </c>
      <c r="V3862" s="8">
        <f t="shared" si="545"/>
        <v>41863.660995370366</v>
      </c>
      <c r="W3862" s="8" t="str">
        <f t="shared" si="546"/>
        <v>Aug</v>
      </c>
      <c r="X3862" s="8" t="str">
        <f t="shared" si="547"/>
        <v>2014</v>
      </c>
      <c r="Y3862" s="7">
        <f t="shared" si="548"/>
        <v>30</v>
      </c>
    </row>
    <row r="3863" spans="1:25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6">
        <f t="shared" si="540"/>
        <v>5</v>
      </c>
      <c r="P3863" s="10">
        <f t="shared" si="541"/>
        <v>100</v>
      </c>
      <c r="Q3863" t="s">
        <v>8318</v>
      </c>
      <c r="R3863" t="s">
        <v>8319</v>
      </c>
      <c r="S3863" s="8">
        <f t="shared" si="542"/>
        <v>41914.590011574073</v>
      </c>
      <c r="T3863" s="8" t="str">
        <f t="shared" si="543"/>
        <v>Oct</v>
      </c>
      <c r="U3863" s="8" t="str">
        <f t="shared" si="544"/>
        <v>2014</v>
      </c>
      <c r="V3863" s="8">
        <f t="shared" si="545"/>
        <v>41955.907638888893</v>
      </c>
      <c r="W3863" s="8" t="str">
        <f t="shared" si="546"/>
        <v>Nov</v>
      </c>
      <c r="X3863" s="8" t="str">
        <f t="shared" si="547"/>
        <v>2014</v>
      </c>
      <c r="Y3863" s="7">
        <f t="shared" si="548"/>
        <v>10</v>
      </c>
    </row>
    <row r="3864" spans="1:25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6">
        <f t="shared" si="540"/>
        <v>1.3333333333333334E-2</v>
      </c>
      <c r="P3864" s="10">
        <f t="shared" si="541"/>
        <v>1</v>
      </c>
      <c r="Q3864" t="s">
        <v>8318</v>
      </c>
      <c r="R3864" t="s">
        <v>8319</v>
      </c>
      <c r="S3864" s="8">
        <f t="shared" si="542"/>
        <v>42611.261064814811</v>
      </c>
      <c r="T3864" s="8" t="str">
        <f t="shared" si="543"/>
        <v>Aug</v>
      </c>
      <c r="U3864" s="8" t="str">
        <f t="shared" si="544"/>
        <v>2016</v>
      </c>
      <c r="V3864" s="8">
        <f t="shared" si="545"/>
        <v>42625.707638888889</v>
      </c>
      <c r="W3864" s="8" t="str">
        <f t="shared" si="546"/>
        <v>Sep</v>
      </c>
      <c r="X3864" s="8" t="str">
        <f t="shared" si="547"/>
        <v>2016</v>
      </c>
      <c r="Y3864" s="7">
        <f t="shared" si="548"/>
        <v>14</v>
      </c>
    </row>
    <row r="3865" spans="1:25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6">
        <f t="shared" si="540"/>
        <v>0</v>
      </c>
      <c r="P3865" s="10">
        <f t="shared" si="541"/>
        <v>0</v>
      </c>
      <c r="Q3865" t="s">
        <v>8318</v>
      </c>
      <c r="R3865" t="s">
        <v>8319</v>
      </c>
      <c r="S3865" s="8">
        <f t="shared" si="542"/>
        <v>42253.633159722223</v>
      </c>
      <c r="T3865" s="8" t="str">
        <f t="shared" si="543"/>
        <v>Sep</v>
      </c>
      <c r="U3865" s="8" t="str">
        <f t="shared" si="544"/>
        <v>2015</v>
      </c>
      <c r="V3865" s="8">
        <f t="shared" si="545"/>
        <v>42313.674826388888</v>
      </c>
      <c r="W3865" s="8" t="str">
        <f t="shared" si="546"/>
        <v>Nov</v>
      </c>
      <c r="X3865" s="8" t="str">
        <f t="shared" si="547"/>
        <v>2015</v>
      </c>
      <c r="Y3865" s="7">
        <f t="shared" si="548"/>
        <v>29</v>
      </c>
    </row>
    <row r="3866" spans="1:25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6">
        <f t="shared" si="540"/>
        <v>1.2</v>
      </c>
      <c r="P3866" s="10">
        <f t="shared" si="541"/>
        <v>20</v>
      </c>
      <c r="Q3866" t="s">
        <v>8318</v>
      </c>
      <c r="R3866" t="s">
        <v>8319</v>
      </c>
      <c r="S3866" s="8">
        <f t="shared" si="542"/>
        <v>42295.891828703709</v>
      </c>
      <c r="T3866" s="8" t="str">
        <f t="shared" si="543"/>
        <v>Oct</v>
      </c>
      <c r="U3866" s="8" t="str">
        <f t="shared" si="544"/>
        <v>2015</v>
      </c>
      <c r="V3866" s="8">
        <f t="shared" si="545"/>
        <v>42325.933495370366</v>
      </c>
      <c r="W3866" s="8" t="str">
        <f t="shared" si="546"/>
        <v>Nov</v>
      </c>
      <c r="X3866" s="8" t="str">
        <f t="shared" si="547"/>
        <v>2015</v>
      </c>
      <c r="Y3866" s="7">
        <f t="shared" si="548"/>
        <v>30</v>
      </c>
    </row>
    <row r="3867" spans="1:25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6">
        <f t="shared" si="540"/>
        <v>26.937422295897225</v>
      </c>
      <c r="P3867" s="10">
        <f t="shared" si="541"/>
        <v>46.428571428571431</v>
      </c>
      <c r="Q3867" t="s">
        <v>8318</v>
      </c>
      <c r="R3867" t="s">
        <v>8319</v>
      </c>
      <c r="S3867" s="8">
        <f t="shared" si="542"/>
        <v>41841.651597222226</v>
      </c>
      <c r="T3867" s="8" t="str">
        <f t="shared" si="543"/>
        <v>Jul</v>
      </c>
      <c r="U3867" s="8" t="str">
        <f t="shared" si="544"/>
        <v>2014</v>
      </c>
      <c r="V3867" s="8">
        <f t="shared" si="545"/>
        <v>41881.229166666664</v>
      </c>
      <c r="W3867" s="8" t="str">
        <f t="shared" si="546"/>
        <v>Aug</v>
      </c>
      <c r="X3867" s="8" t="str">
        <f t="shared" si="547"/>
        <v>2014</v>
      </c>
      <c r="Y3867" s="7">
        <f t="shared" si="548"/>
        <v>8</v>
      </c>
    </row>
    <row r="3868" spans="1:25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6">
        <f t="shared" si="540"/>
        <v>0.54999999999999993</v>
      </c>
      <c r="P3868" s="10">
        <f t="shared" si="541"/>
        <v>5.5</v>
      </c>
      <c r="Q3868" t="s">
        <v>8318</v>
      </c>
      <c r="R3868" t="s">
        <v>8319</v>
      </c>
      <c r="S3868" s="8">
        <f t="shared" si="542"/>
        <v>42402.947002314817</v>
      </c>
      <c r="T3868" s="8" t="str">
        <f t="shared" si="543"/>
        <v>Feb</v>
      </c>
      <c r="U3868" s="8" t="str">
        <f t="shared" si="544"/>
        <v>2016</v>
      </c>
      <c r="V3868" s="8">
        <f t="shared" si="545"/>
        <v>42452.145138888889</v>
      </c>
      <c r="W3868" s="8" t="str">
        <f t="shared" si="546"/>
        <v>Mar</v>
      </c>
      <c r="X3868" s="8" t="str">
        <f t="shared" si="547"/>
        <v>2016</v>
      </c>
      <c r="Y3868" s="7">
        <f t="shared" si="548"/>
        <v>18</v>
      </c>
    </row>
    <row r="3869" spans="1:25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6">
        <f t="shared" si="540"/>
        <v>12.55</v>
      </c>
      <c r="P3869" s="10">
        <f t="shared" si="541"/>
        <v>50.2</v>
      </c>
      <c r="Q3869" t="s">
        <v>8318</v>
      </c>
      <c r="R3869" t="s">
        <v>8319</v>
      </c>
      <c r="S3869" s="8">
        <f t="shared" si="542"/>
        <v>42509.814108796301</v>
      </c>
      <c r="T3869" s="8" t="str">
        <f t="shared" si="543"/>
        <v>May</v>
      </c>
      <c r="U3869" s="8" t="str">
        <f t="shared" si="544"/>
        <v>2016</v>
      </c>
      <c r="V3869" s="8">
        <f t="shared" si="545"/>
        <v>42539.814108796301</v>
      </c>
      <c r="W3869" s="8" t="str">
        <f t="shared" si="546"/>
        <v>Jun</v>
      </c>
      <c r="X3869" s="8" t="str">
        <f t="shared" si="547"/>
        <v>2016</v>
      </c>
      <c r="Y3869" s="7">
        <f t="shared" si="548"/>
        <v>30</v>
      </c>
    </row>
    <row r="3870" spans="1:25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6">
        <f t="shared" si="540"/>
        <v>0.2</v>
      </c>
      <c r="P3870" s="10">
        <f t="shared" si="541"/>
        <v>10</v>
      </c>
      <c r="Q3870" t="s">
        <v>8318</v>
      </c>
      <c r="R3870" t="s">
        <v>8360</v>
      </c>
      <c r="S3870" s="8">
        <f t="shared" si="542"/>
        <v>41865.659780092588</v>
      </c>
      <c r="T3870" s="8" t="str">
        <f t="shared" si="543"/>
        <v>Aug</v>
      </c>
      <c r="U3870" s="8" t="str">
        <f t="shared" si="544"/>
        <v>2014</v>
      </c>
      <c r="V3870" s="8">
        <f t="shared" si="545"/>
        <v>41890.659780092588</v>
      </c>
      <c r="W3870" s="8" t="str">
        <f t="shared" si="546"/>
        <v>Sep</v>
      </c>
      <c r="X3870" s="8" t="str">
        <f t="shared" si="547"/>
        <v>2014</v>
      </c>
      <c r="Y3870" s="7">
        <f t="shared" si="548"/>
        <v>25</v>
      </c>
    </row>
    <row r="3871" spans="1:25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6">
        <f t="shared" si="540"/>
        <v>3.4474868431088401</v>
      </c>
      <c r="P3871" s="10">
        <f t="shared" si="541"/>
        <v>30.133333333333333</v>
      </c>
      <c r="Q3871" t="s">
        <v>8318</v>
      </c>
      <c r="R3871" t="s">
        <v>8360</v>
      </c>
      <c r="S3871" s="8">
        <f t="shared" si="542"/>
        <v>42047.724444444444</v>
      </c>
      <c r="T3871" s="8" t="str">
        <f t="shared" si="543"/>
        <v>Feb</v>
      </c>
      <c r="U3871" s="8" t="str">
        <f t="shared" si="544"/>
        <v>2015</v>
      </c>
      <c r="V3871" s="8">
        <f t="shared" si="545"/>
        <v>42077.132638888885</v>
      </c>
      <c r="W3871" s="8" t="str">
        <f t="shared" si="546"/>
        <v>Mar</v>
      </c>
      <c r="X3871" s="8" t="str">
        <f t="shared" si="547"/>
        <v>2015</v>
      </c>
      <c r="Y3871" s="7">
        <f t="shared" si="548"/>
        <v>29</v>
      </c>
    </row>
    <row r="3872" spans="1:25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6">
        <f t="shared" si="540"/>
        <v>15</v>
      </c>
      <c r="P3872" s="10">
        <f t="shared" si="541"/>
        <v>150</v>
      </c>
      <c r="Q3872" t="s">
        <v>8318</v>
      </c>
      <c r="R3872" t="s">
        <v>8360</v>
      </c>
      <c r="S3872" s="8">
        <f t="shared" si="542"/>
        <v>41793.17219907407</v>
      </c>
      <c r="T3872" s="8" t="str">
        <f t="shared" si="543"/>
        <v>Jun</v>
      </c>
      <c r="U3872" s="8" t="str">
        <f t="shared" si="544"/>
        <v>2014</v>
      </c>
      <c r="V3872" s="8">
        <f t="shared" si="545"/>
        <v>41823.17219907407</v>
      </c>
      <c r="W3872" s="8" t="str">
        <f t="shared" si="546"/>
        <v>Jul</v>
      </c>
      <c r="X3872" s="8" t="str">
        <f t="shared" si="547"/>
        <v>2014</v>
      </c>
      <c r="Y3872" s="7">
        <f t="shared" si="548"/>
        <v>30</v>
      </c>
    </row>
    <row r="3873" spans="1:25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6">
        <f t="shared" si="540"/>
        <v>2.666666666666667</v>
      </c>
      <c r="P3873" s="10">
        <f t="shared" si="541"/>
        <v>13.333333333333334</v>
      </c>
      <c r="Q3873" t="s">
        <v>8318</v>
      </c>
      <c r="R3873" t="s">
        <v>8360</v>
      </c>
      <c r="S3873" s="8">
        <f t="shared" si="542"/>
        <v>42763.780671296292</v>
      </c>
      <c r="T3873" s="8" t="str">
        <f t="shared" si="543"/>
        <v>Jan</v>
      </c>
      <c r="U3873" s="8" t="str">
        <f t="shared" si="544"/>
        <v>2017</v>
      </c>
      <c r="V3873" s="8">
        <f t="shared" si="545"/>
        <v>42823.739004629635</v>
      </c>
      <c r="W3873" s="8" t="str">
        <f t="shared" si="546"/>
        <v>Mar</v>
      </c>
      <c r="X3873" s="8" t="str">
        <f t="shared" si="547"/>
        <v>2017</v>
      </c>
      <c r="Y3873" s="7">
        <f t="shared" si="548"/>
        <v>28</v>
      </c>
    </row>
    <row r="3874" spans="1:25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6">
        <f t="shared" si="540"/>
        <v>0</v>
      </c>
      <c r="P3874" s="10">
        <f t="shared" si="541"/>
        <v>0</v>
      </c>
      <c r="Q3874" t="s">
        <v>8318</v>
      </c>
      <c r="R3874" t="s">
        <v>8360</v>
      </c>
      <c r="S3874" s="8">
        <f t="shared" si="542"/>
        <v>42180.145787037036</v>
      </c>
      <c r="T3874" s="8" t="str">
        <f t="shared" si="543"/>
        <v>Jun</v>
      </c>
      <c r="U3874" s="8" t="str">
        <f t="shared" si="544"/>
        <v>2015</v>
      </c>
      <c r="V3874" s="8">
        <f t="shared" si="545"/>
        <v>42230.145787037036</v>
      </c>
      <c r="W3874" s="8" t="str">
        <f t="shared" si="546"/>
        <v>Aug</v>
      </c>
      <c r="X3874" s="8" t="str">
        <f t="shared" si="547"/>
        <v>2015</v>
      </c>
      <c r="Y3874" s="7">
        <f t="shared" si="548"/>
        <v>19</v>
      </c>
    </row>
    <row r="3875" spans="1:25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6">
        <f t="shared" si="540"/>
        <v>0</v>
      </c>
      <c r="P3875" s="10">
        <f t="shared" si="541"/>
        <v>0</v>
      </c>
      <c r="Q3875" t="s">
        <v>8318</v>
      </c>
      <c r="R3875" t="s">
        <v>8360</v>
      </c>
      <c r="S3875" s="8">
        <f t="shared" si="542"/>
        <v>42255.696006944447</v>
      </c>
      <c r="T3875" s="8" t="str">
        <f t="shared" si="543"/>
        <v>Sep</v>
      </c>
      <c r="U3875" s="8" t="str">
        <f t="shared" si="544"/>
        <v>2015</v>
      </c>
      <c r="V3875" s="8">
        <f t="shared" si="545"/>
        <v>42285.696006944447</v>
      </c>
      <c r="W3875" s="8" t="str">
        <f t="shared" si="546"/>
        <v>Oct</v>
      </c>
      <c r="X3875" s="8" t="str">
        <f t="shared" si="547"/>
        <v>2015</v>
      </c>
      <c r="Y3875" s="7">
        <f t="shared" si="548"/>
        <v>30</v>
      </c>
    </row>
    <row r="3876" spans="1:25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6">
        <f t="shared" si="540"/>
        <v>0</v>
      </c>
      <c r="P3876" s="10">
        <f t="shared" si="541"/>
        <v>0</v>
      </c>
      <c r="Q3876" t="s">
        <v>8318</v>
      </c>
      <c r="R3876" t="s">
        <v>8360</v>
      </c>
      <c r="S3876" s="8">
        <f t="shared" si="542"/>
        <v>42007.016458333332</v>
      </c>
      <c r="T3876" s="8" t="str">
        <f t="shared" si="543"/>
        <v>Jan</v>
      </c>
      <c r="U3876" s="8" t="str">
        <f t="shared" si="544"/>
        <v>2015</v>
      </c>
      <c r="V3876" s="8">
        <f t="shared" si="545"/>
        <v>42028.041666666672</v>
      </c>
      <c r="W3876" s="8" t="str">
        <f t="shared" si="546"/>
        <v>Jan</v>
      </c>
      <c r="X3876" s="8" t="str">
        <f t="shared" si="547"/>
        <v>2015</v>
      </c>
      <c r="Y3876" s="7">
        <f t="shared" si="548"/>
        <v>21</v>
      </c>
    </row>
    <row r="3877" spans="1:25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6">
        <f t="shared" si="540"/>
        <v>0</v>
      </c>
      <c r="P3877" s="10">
        <f t="shared" si="541"/>
        <v>0</v>
      </c>
      <c r="Q3877" t="s">
        <v>8318</v>
      </c>
      <c r="R3877" t="s">
        <v>8360</v>
      </c>
      <c r="S3877" s="8">
        <f t="shared" si="542"/>
        <v>42615.346817129626</v>
      </c>
      <c r="T3877" s="8" t="str">
        <f t="shared" si="543"/>
        <v>Sep</v>
      </c>
      <c r="U3877" s="8" t="str">
        <f t="shared" si="544"/>
        <v>2016</v>
      </c>
      <c r="V3877" s="8">
        <f t="shared" si="545"/>
        <v>42616.416666666672</v>
      </c>
      <c r="W3877" s="8" t="str">
        <f t="shared" si="546"/>
        <v>Sep</v>
      </c>
      <c r="X3877" s="8" t="str">
        <f t="shared" si="547"/>
        <v>2016</v>
      </c>
      <c r="Y3877" s="7">
        <f t="shared" si="548"/>
        <v>1</v>
      </c>
    </row>
    <row r="3878" spans="1:25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6">
        <f t="shared" si="540"/>
        <v>52.794871794871788</v>
      </c>
      <c r="P3878" s="10">
        <f t="shared" si="541"/>
        <v>44.760869565217391</v>
      </c>
      <c r="Q3878" t="s">
        <v>8318</v>
      </c>
      <c r="R3878" t="s">
        <v>8360</v>
      </c>
      <c r="S3878" s="8">
        <f t="shared" si="542"/>
        <v>42372.624166666668</v>
      </c>
      <c r="T3878" s="8" t="str">
        <f t="shared" si="543"/>
        <v>Jan</v>
      </c>
      <c r="U3878" s="8" t="str">
        <f t="shared" si="544"/>
        <v>2016</v>
      </c>
      <c r="V3878" s="8">
        <f t="shared" si="545"/>
        <v>42402.624166666668</v>
      </c>
      <c r="W3878" s="8" t="str">
        <f t="shared" si="546"/>
        <v>Feb</v>
      </c>
      <c r="X3878" s="8" t="str">
        <f t="shared" si="547"/>
        <v>2016</v>
      </c>
      <c r="Y3878" s="7">
        <f t="shared" si="548"/>
        <v>30</v>
      </c>
    </row>
    <row r="3879" spans="1:25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6">
        <f t="shared" si="540"/>
        <v>4.9639999999999995</v>
      </c>
      <c r="P3879" s="10">
        <f t="shared" si="541"/>
        <v>88.642857142857139</v>
      </c>
      <c r="Q3879" t="s">
        <v>8318</v>
      </c>
      <c r="R3879" t="s">
        <v>8360</v>
      </c>
      <c r="S3879" s="8">
        <f t="shared" si="542"/>
        <v>42682.67768518519</v>
      </c>
      <c r="T3879" s="8" t="str">
        <f t="shared" si="543"/>
        <v>Nov</v>
      </c>
      <c r="U3879" s="8" t="str">
        <f t="shared" si="544"/>
        <v>2016</v>
      </c>
      <c r="V3879" s="8">
        <f t="shared" si="545"/>
        <v>42712.67768518519</v>
      </c>
      <c r="W3879" s="8" t="str">
        <f t="shared" si="546"/>
        <v>Dec</v>
      </c>
      <c r="X3879" s="8" t="str">
        <f t="shared" si="547"/>
        <v>2016</v>
      </c>
      <c r="Y3879" s="7">
        <f t="shared" si="548"/>
        <v>30</v>
      </c>
    </row>
    <row r="3880" spans="1:25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6">
        <f t="shared" si="540"/>
        <v>5.5555555555555552E-2</v>
      </c>
      <c r="P3880" s="10">
        <f t="shared" si="541"/>
        <v>10</v>
      </c>
      <c r="Q3880" t="s">
        <v>8318</v>
      </c>
      <c r="R3880" t="s">
        <v>8360</v>
      </c>
      <c r="S3880" s="8">
        <f t="shared" si="542"/>
        <v>42154.818819444445</v>
      </c>
      <c r="T3880" s="8" t="str">
        <f t="shared" si="543"/>
        <v>May</v>
      </c>
      <c r="U3880" s="8" t="str">
        <f t="shared" si="544"/>
        <v>2015</v>
      </c>
      <c r="V3880" s="8">
        <f t="shared" si="545"/>
        <v>42185.165972222225</v>
      </c>
      <c r="W3880" s="8" t="str">
        <f t="shared" si="546"/>
        <v>Jun</v>
      </c>
      <c r="X3880" s="8" t="str">
        <f t="shared" si="547"/>
        <v>2015</v>
      </c>
      <c r="Y3880" s="7">
        <f t="shared" si="548"/>
        <v>30</v>
      </c>
    </row>
    <row r="3881" spans="1:25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6">
        <f t="shared" si="540"/>
        <v>0</v>
      </c>
      <c r="P3881" s="10">
        <f t="shared" si="541"/>
        <v>0</v>
      </c>
      <c r="Q3881" t="s">
        <v>8318</v>
      </c>
      <c r="R3881" t="s">
        <v>8360</v>
      </c>
      <c r="S3881" s="8">
        <f t="shared" si="542"/>
        <v>41999.861064814817</v>
      </c>
      <c r="T3881" s="8" t="str">
        <f t="shared" si="543"/>
        <v>Dec</v>
      </c>
      <c r="U3881" s="8" t="str">
        <f t="shared" si="544"/>
        <v>2014</v>
      </c>
      <c r="V3881" s="8">
        <f t="shared" si="545"/>
        <v>42029.861064814817</v>
      </c>
      <c r="W3881" s="8" t="str">
        <f t="shared" si="546"/>
        <v>Jan</v>
      </c>
      <c r="X3881" s="8" t="str">
        <f t="shared" si="547"/>
        <v>2015</v>
      </c>
      <c r="Y3881" s="7">
        <f t="shared" si="548"/>
        <v>30</v>
      </c>
    </row>
    <row r="3882" spans="1:25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6">
        <f t="shared" si="540"/>
        <v>13.066666666666665</v>
      </c>
      <c r="P3882" s="10">
        <f t="shared" si="541"/>
        <v>57.647058823529413</v>
      </c>
      <c r="Q3882" t="s">
        <v>8318</v>
      </c>
      <c r="R3882" t="s">
        <v>8360</v>
      </c>
      <c r="S3882" s="8">
        <f t="shared" si="542"/>
        <v>41815.815046296295</v>
      </c>
      <c r="T3882" s="8" t="str">
        <f t="shared" si="543"/>
        <v>Jun</v>
      </c>
      <c r="U3882" s="8" t="str">
        <f t="shared" si="544"/>
        <v>2014</v>
      </c>
      <c r="V3882" s="8">
        <f t="shared" si="545"/>
        <v>41850.958333333336</v>
      </c>
      <c r="W3882" s="8" t="str">
        <f t="shared" si="546"/>
        <v>Jul</v>
      </c>
      <c r="X3882" s="8" t="str">
        <f t="shared" si="547"/>
        <v>2014</v>
      </c>
      <c r="Y3882" s="7">
        <f t="shared" si="548"/>
        <v>4</v>
      </c>
    </row>
    <row r="3883" spans="1:25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6">
        <f t="shared" si="540"/>
        <v>5</v>
      </c>
      <c r="P3883" s="10">
        <f t="shared" si="541"/>
        <v>25</v>
      </c>
      <c r="Q3883" t="s">
        <v>8318</v>
      </c>
      <c r="R3883" t="s">
        <v>8360</v>
      </c>
      <c r="S3883" s="8">
        <f t="shared" si="542"/>
        <v>42756.018506944441</v>
      </c>
      <c r="T3883" s="8" t="str">
        <f t="shared" si="543"/>
        <v>Jan</v>
      </c>
      <c r="U3883" s="8" t="str">
        <f t="shared" si="544"/>
        <v>2017</v>
      </c>
      <c r="V3883" s="8">
        <f t="shared" si="545"/>
        <v>42786.018506944441</v>
      </c>
      <c r="W3883" s="8" t="str">
        <f t="shared" si="546"/>
        <v>Feb</v>
      </c>
      <c r="X3883" s="8" t="str">
        <f t="shared" si="547"/>
        <v>2017</v>
      </c>
      <c r="Y3883" s="7">
        <f t="shared" si="548"/>
        <v>30</v>
      </c>
    </row>
    <row r="3884" spans="1:25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6">
        <f t="shared" si="540"/>
        <v>0</v>
      </c>
      <c r="P3884" s="10">
        <f t="shared" si="541"/>
        <v>0</v>
      </c>
      <c r="Q3884" t="s">
        <v>8318</v>
      </c>
      <c r="R3884" t="s">
        <v>8360</v>
      </c>
      <c r="S3884" s="8">
        <f t="shared" si="542"/>
        <v>42373.983449074076</v>
      </c>
      <c r="T3884" s="8" t="str">
        <f t="shared" si="543"/>
        <v>Jan</v>
      </c>
      <c r="U3884" s="8" t="str">
        <f t="shared" si="544"/>
        <v>2016</v>
      </c>
      <c r="V3884" s="8">
        <f t="shared" si="545"/>
        <v>42400.960416666669</v>
      </c>
      <c r="W3884" s="8" t="str">
        <f t="shared" si="546"/>
        <v>Jan</v>
      </c>
      <c r="X3884" s="8" t="str">
        <f t="shared" si="547"/>
        <v>2016</v>
      </c>
      <c r="Y3884" s="7">
        <f t="shared" si="548"/>
        <v>26</v>
      </c>
    </row>
    <row r="3885" spans="1:25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6">
        <f t="shared" si="540"/>
        <v>0</v>
      </c>
      <c r="P3885" s="10">
        <f t="shared" si="541"/>
        <v>0</v>
      </c>
      <c r="Q3885" t="s">
        <v>8318</v>
      </c>
      <c r="R3885" t="s">
        <v>8360</v>
      </c>
      <c r="S3885" s="8">
        <f t="shared" si="542"/>
        <v>41854.602650462963</v>
      </c>
      <c r="T3885" s="8" t="str">
        <f t="shared" si="543"/>
        <v>Aug</v>
      </c>
      <c r="U3885" s="8" t="str">
        <f t="shared" si="544"/>
        <v>2014</v>
      </c>
      <c r="V3885" s="8">
        <f t="shared" si="545"/>
        <v>41884.602650462963</v>
      </c>
      <c r="W3885" s="8" t="str">
        <f t="shared" si="546"/>
        <v>Sep</v>
      </c>
      <c r="X3885" s="8" t="str">
        <f t="shared" si="547"/>
        <v>2014</v>
      </c>
      <c r="Y3885" s="7">
        <f t="shared" si="548"/>
        <v>30</v>
      </c>
    </row>
    <row r="3886" spans="1:25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6">
        <f t="shared" si="540"/>
        <v>0</v>
      </c>
      <c r="P3886" s="10">
        <f t="shared" si="541"/>
        <v>0</v>
      </c>
      <c r="Q3886" t="s">
        <v>8318</v>
      </c>
      <c r="R3886" t="s">
        <v>8360</v>
      </c>
      <c r="S3886" s="8">
        <f t="shared" si="542"/>
        <v>42065.791574074072</v>
      </c>
      <c r="T3886" s="8" t="str">
        <f t="shared" si="543"/>
        <v>Mar</v>
      </c>
      <c r="U3886" s="8" t="str">
        <f t="shared" si="544"/>
        <v>2015</v>
      </c>
      <c r="V3886" s="8">
        <f t="shared" si="545"/>
        <v>42090.749907407408</v>
      </c>
      <c r="W3886" s="8" t="str">
        <f t="shared" si="546"/>
        <v>Mar</v>
      </c>
      <c r="X3886" s="8" t="str">
        <f t="shared" si="547"/>
        <v>2015</v>
      </c>
      <c r="Y3886" s="7">
        <f t="shared" si="548"/>
        <v>24</v>
      </c>
    </row>
    <row r="3887" spans="1:25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6">
        <f t="shared" si="540"/>
        <v>0</v>
      </c>
      <c r="P3887" s="10">
        <f t="shared" si="541"/>
        <v>0</v>
      </c>
      <c r="Q3887" t="s">
        <v>8318</v>
      </c>
      <c r="R3887" t="s">
        <v>8360</v>
      </c>
      <c r="S3887" s="8">
        <f t="shared" si="542"/>
        <v>42469.951284722221</v>
      </c>
      <c r="T3887" s="8" t="str">
        <f t="shared" si="543"/>
        <v>Apr</v>
      </c>
      <c r="U3887" s="8" t="str">
        <f t="shared" si="544"/>
        <v>2016</v>
      </c>
      <c r="V3887" s="8">
        <f t="shared" si="545"/>
        <v>42499.951284722221</v>
      </c>
      <c r="W3887" s="8" t="str">
        <f t="shared" si="546"/>
        <v>May</v>
      </c>
      <c r="X3887" s="8" t="str">
        <f t="shared" si="547"/>
        <v>2016</v>
      </c>
      <c r="Y3887" s="7">
        <f t="shared" si="548"/>
        <v>30</v>
      </c>
    </row>
    <row r="3888" spans="1:25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6">
        <f t="shared" si="540"/>
        <v>0</v>
      </c>
      <c r="P3888" s="10">
        <f t="shared" si="541"/>
        <v>0</v>
      </c>
      <c r="Q3888" t="s">
        <v>8318</v>
      </c>
      <c r="R3888" t="s">
        <v>8360</v>
      </c>
      <c r="S3888" s="8">
        <f t="shared" si="542"/>
        <v>41954.228032407409</v>
      </c>
      <c r="T3888" s="8" t="str">
        <f t="shared" si="543"/>
        <v>Nov</v>
      </c>
      <c r="U3888" s="8" t="str">
        <f t="shared" si="544"/>
        <v>2014</v>
      </c>
      <c r="V3888" s="8">
        <f t="shared" si="545"/>
        <v>41984.228032407409</v>
      </c>
      <c r="W3888" s="8" t="str">
        <f t="shared" si="546"/>
        <v>Dec</v>
      </c>
      <c r="X3888" s="8" t="str">
        <f t="shared" si="547"/>
        <v>2014</v>
      </c>
      <c r="Y3888" s="7">
        <f t="shared" si="548"/>
        <v>30</v>
      </c>
    </row>
    <row r="3889" spans="1:25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6">
        <f t="shared" si="540"/>
        <v>1.7500000000000002</v>
      </c>
      <c r="P3889" s="10">
        <f t="shared" si="541"/>
        <v>17.5</v>
      </c>
      <c r="Q3889" t="s">
        <v>8318</v>
      </c>
      <c r="R3889" t="s">
        <v>8360</v>
      </c>
      <c r="S3889" s="8">
        <f t="shared" si="542"/>
        <v>42079.857974537037</v>
      </c>
      <c r="T3889" s="8" t="str">
        <f t="shared" si="543"/>
        <v>Mar</v>
      </c>
      <c r="U3889" s="8" t="str">
        <f t="shared" si="544"/>
        <v>2015</v>
      </c>
      <c r="V3889" s="8">
        <f t="shared" si="545"/>
        <v>42125.916666666672</v>
      </c>
      <c r="W3889" s="8" t="str">
        <f t="shared" si="546"/>
        <v>May</v>
      </c>
      <c r="X3889" s="8" t="str">
        <f t="shared" si="547"/>
        <v>2015</v>
      </c>
      <c r="Y3889" s="7">
        <f t="shared" si="548"/>
        <v>15</v>
      </c>
    </row>
    <row r="3890" spans="1:25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6">
        <f t="shared" si="540"/>
        <v>27.1</v>
      </c>
      <c r="P3890" s="10">
        <f t="shared" si="541"/>
        <v>38.714285714285715</v>
      </c>
      <c r="Q3890" t="s">
        <v>8318</v>
      </c>
      <c r="R3890" t="s">
        <v>8319</v>
      </c>
      <c r="S3890" s="8">
        <f t="shared" si="542"/>
        <v>42762.545810185184</v>
      </c>
      <c r="T3890" s="8" t="str">
        <f t="shared" si="543"/>
        <v>Jan</v>
      </c>
      <c r="U3890" s="8" t="str">
        <f t="shared" si="544"/>
        <v>2017</v>
      </c>
      <c r="V3890" s="8">
        <f t="shared" si="545"/>
        <v>42792.545810185184</v>
      </c>
      <c r="W3890" s="8" t="str">
        <f t="shared" si="546"/>
        <v>Feb</v>
      </c>
      <c r="X3890" s="8" t="str">
        <f t="shared" si="547"/>
        <v>2017</v>
      </c>
      <c r="Y3890" s="7">
        <f t="shared" si="548"/>
        <v>30</v>
      </c>
    </row>
    <row r="3891" spans="1:25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6">
        <f t="shared" si="540"/>
        <v>1.4749999999999999</v>
      </c>
      <c r="P3891" s="10">
        <f t="shared" si="541"/>
        <v>13.111111111111111</v>
      </c>
      <c r="Q3891" t="s">
        <v>8318</v>
      </c>
      <c r="R3891" t="s">
        <v>8319</v>
      </c>
      <c r="S3891" s="8">
        <f t="shared" si="542"/>
        <v>41977.004976851851</v>
      </c>
      <c r="T3891" s="8" t="str">
        <f t="shared" si="543"/>
        <v>Dec</v>
      </c>
      <c r="U3891" s="8" t="str">
        <f t="shared" si="544"/>
        <v>2014</v>
      </c>
      <c r="V3891" s="8">
        <f t="shared" si="545"/>
        <v>42008.976388888885</v>
      </c>
      <c r="W3891" s="8" t="str">
        <f t="shared" si="546"/>
        <v>Jan</v>
      </c>
      <c r="X3891" s="8" t="str">
        <f t="shared" si="547"/>
        <v>2015</v>
      </c>
      <c r="Y3891" s="7">
        <f t="shared" si="548"/>
        <v>31</v>
      </c>
    </row>
    <row r="3892" spans="1:25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6">
        <f t="shared" si="540"/>
        <v>16.826666666666668</v>
      </c>
      <c r="P3892" s="10">
        <f t="shared" si="541"/>
        <v>315.5</v>
      </c>
      <c r="Q3892" t="s">
        <v>8318</v>
      </c>
      <c r="R3892" t="s">
        <v>8319</v>
      </c>
      <c r="S3892" s="8">
        <f t="shared" si="542"/>
        <v>42171.758611111116</v>
      </c>
      <c r="T3892" s="8" t="str">
        <f t="shared" si="543"/>
        <v>Jun</v>
      </c>
      <c r="U3892" s="8" t="str">
        <f t="shared" si="544"/>
        <v>2015</v>
      </c>
      <c r="V3892" s="8">
        <f t="shared" si="545"/>
        <v>42231.758611111116</v>
      </c>
      <c r="W3892" s="8" t="str">
        <f t="shared" si="546"/>
        <v>Aug</v>
      </c>
      <c r="X3892" s="8" t="str">
        <f t="shared" si="547"/>
        <v>2015</v>
      </c>
      <c r="Y3892" s="7">
        <f t="shared" si="548"/>
        <v>29</v>
      </c>
    </row>
    <row r="3893" spans="1:25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6">
        <f t="shared" si="540"/>
        <v>32.5</v>
      </c>
      <c r="P3893" s="10">
        <f t="shared" si="541"/>
        <v>37.142857142857146</v>
      </c>
      <c r="Q3893" t="s">
        <v>8318</v>
      </c>
      <c r="R3893" t="s">
        <v>8319</v>
      </c>
      <c r="S3893" s="8">
        <f t="shared" si="542"/>
        <v>42056.1324537037</v>
      </c>
      <c r="T3893" s="8" t="str">
        <f t="shared" si="543"/>
        <v>Feb</v>
      </c>
      <c r="U3893" s="8" t="str">
        <f t="shared" si="544"/>
        <v>2015</v>
      </c>
      <c r="V3893" s="8">
        <f t="shared" si="545"/>
        <v>42086.207638888889</v>
      </c>
      <c r="W3893" s="8" t="str">
        <f t="shared" si="546"/>
        <v>Mar</v>
      </c>
      <c r="X3893" s="8" t="str">
        <f t="shared" si="547"/>
        <v>2015</v>
      </c>
      <c r="Y3893" s="7">
        <f t="shared" si="548"/>
        <v>30</v>
      </c>
    </row>
    <row r="3894" spans="1:25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6">
        <f t="shared" si="540"/>
        <v>0</v>
      </c>
      <c r="P3894" s="10">
        <f t="shared" si="541"/>
        <v>0</v>
      </c>
      <c r="Q3894" t="s">
        <v>8318</v>
      </c>
      <c r="R3894" t="s">
        <v>8319</v>
      </c>
      <c r="S3894" s="8">
        <f t="shared" si="542"/>
        <v>41867.652280092596</v>
      </c>
      <c r="T3894" s="8" t="str">
        <f t="shared" si="543"/>
        <v>Aug</v>
      </c>
      <c r="U3894" s="8" t="str">
        <f t="shared" si="544"/>
        <v>2014</v>
      </c>
      <c r="V3894" s="8">
        <f t="shared" si="545"/>
        <v>41875.291666666664</v>
      </c>
      <c r="W3894" s="8" t="str">
        <f t="shared" si="546"/>
        <v>Aug</v>
      </c>
      <c r="X3894" s="8" t="str">
        <f t="shared" si="547"/>
        <v>2014</v>
      </c>
      <c r="Y3894" s="7">
        <f t="shared" si="548"/>
        <v>7</v>
      </c>
    </row>
    <row r="3895" spans="1:25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6">
        <f t="shared" si="540"/>
        <v>21.55</v>
      </c>
      <c r="P3895" s="10">
        <f t="shared" si="541"/>
        <v>128.27380952380952</v>
      </c>
      <c r="Q3895" t="s">
        <v>8318</v>
      </c>
      <c r="R3895" t="s">
        <v>8319</v>
      </c>
      <c r="S3895" s="8">
        <f t="shared" si="542"/>
        <v>41779.657870370371</v>
      </c>
      <c r="T3895" s="8" t="str">
        <f t="shared" si="543"/>
        <v>May</v>
      </c>
      <c r="U3895" s="8" t="str">
        <f t="shared" si="544"/>
        <v>2014</v>
      </c>
      <c r="V3895" s="8">
        <f t="shared" si="545"/>
        <v>41821.25</v>
      </c>
      <c r="W3895" s="8" t="str">
        <f t="shared" si="546"/>
        <v>Jul</v>
      </c>
      <c r="X3895" s="8" t="str">
        <f t="shared" si="547"/>
        <v>2014</v>
      </c>
      <c r="Y3895" s="7">
        <f t="shared" si="548"/>
        <v>10</v>
      </c>
    </row>
    <row r="3896" spans="1:25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6">
        <f t="shared" si="540"/>
        <v>3.4666666666666663</v>
      </c>
      <c r="P3896" s="10">
        <f t="shared" si="541"/>
        <v>47.272727272727273</v>
      </c>
      <c r="Q3896" t="s">
        <v>8318</v>
      </c>
      <c r="R3896" t="s">
        <v>8319</v>
      </c>
      <c r="S3896" s="8">
        <f t="shared" si="542"/>
        <v>42679.958472222221</v>
      </c>
      <c r="T3896" s="8" t="str">
        <f t="shared" si="543"/>
        <v>Nov</v>
      </c>
      <c r="U3896" s="8" t="str">
        <f t="shared" si="544"/>
        <v>2016</v>
      </c>
      <c r="V3896" s="8">
        <f t="shared" si="545"/>
        <v>42710.207638888889</v>
      </c>
      <c r="W3896" s="8" t="str">
        <f t="shared" si="546"/>
        <v>Dec</v>
      </c>
      <c r="X3896" s="8" t="str">
        <f t="shared" si="547"/>
        <v>2016</v>
      </c>
      <c r="Y3896" s="7">
        <f t="shared" si="548"/>
        <v>30</v>
      </c>
    </row>
    <row r="3897" spans="1:25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6">
        <f t="shared" si="540"/>
        <v>5</v>
      </c>
      <c r="P3897" s="10">
        <f t="shared" si="541"/>
        <v>50</v>
      </c>
      <c r="Q3897" t="s">
        <v>8318</v>
      </c>
      <c r="R3897" t="s">
        <v>8319</v>
      </c>
      <c r="S3897" s="8">
        <f t="shared" si="542"/>
        <v>42032.250208333338</v>
      </c>
      <c r="T3897" s="8" t="str">
        <f t="shared" si="543"/>
        <v>Jan</v>
      </c>
      <c r="U3897" s="8" t="str">
        <f t="shared" si="544"/>
        <v>2015</v>
      </c>
      <c r="V3897" s="8">
        <f t="shared" si="545"/>
        <v>42063.250208333338</v>
      </c>
      <c r="W3897" s="8" t="str">
        <f t="shared" si="546"/>
        <v>Feb</v>
      </c>
      <c r="X3897" s="8" t="str">
        <f t="shared" si="547"/>
        <v>2015</v>
      </c>
      <c r="Y3897" s="7">
        <f t="shared" si="548"/>
        <v>31</v>
      </c>
    </row>
    <row r="3898" spans="1:25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6">
        <f t="shared" si="540"/>
        <v>10.625</v>
      </c>
      <c r="P3898" s="10">
        <f t="shared" si="541"/>
        <v>42.5</v>
      </c>
      <c r="Q3898" t="s">
        <v>8318</v>
      </c>
      <c r="R3898" t="s">
        <v>8319</v>
      </c>
      <c r="S3898" s="8">
        <f t="shared" si="542"/>
        <v>41793.191875000004</v>
      </c>
      <c r="T3898" s="8" t="str">
        <f t="shared" si="543"/>
        <v>Jun</v>
      </c>
      <c r="U3898" s="8" t="str">
        <f t="shared" si="544"/>
        <v>2014</v>
      </c>
      <c r="V3898" s="8">
        <f t="shared" si="545"/>
        <v>41807.191875000004</v>
      </c>
      <c r="W3898" s="8" t="str">
        <f t="shared" si="546"/>
        <v>Jun</v>
      </c>
      <c r="X3898" s="8" t="str">
        <f t="shared" si="547"/>
        <v>2014</v>
      </c>
      <c r="Y3898" s="7">
        <f t="shared" si="548"/>
        <v>14</v>
      </c>
    </row>
    <row r="3899" spans="1:25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6">
        <f t="shared" si="540"/>
        <v>17.599999999999998</v>
      </c>
      <c r="P3899" s="10">
        <f t="shared" si="541"/>
        <v>44</v>
      </c>
      <c r="Q3899" t="s">
        <v>8318</v>
      </c>
      <c r="R3899" t="s">
        <v>8319</v>
      </c>
      <c r="S3899" s="8">
        <f t="shared" si="542"/>
        <v>41982.87364583333</v>
      </c>
      <c r="T3899" s="8" t="str">
        <f t="shared" si="543"/>
        <v>Dec</v>
      </c>
      <c r="U3899" s="8" t="str">
        <f t="shared" si="544"/>
        <v>2014</v>
      </c>
      <c r="V3899" s="8">
        <f t="shared" si="545"/>
        <v>42012.87364583333</v>
      </c>
      <c r="W3899" s="8" t="str">
        <f t="shared" si="546"/>
        <v>Jan</v>
      </c>
      <c r="X3899" s="8" t="str">
        <f t="shared" si="547"/>
        <v>2015</v>
      </c>
      <c r="Y3899" s="7">
        <f t="shared" si="548"/>
        <v>30</v>
      </c>
    </row>
    <row r="3900" spans="1:25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6">
        <f t="shared" si="540"/>
        <v>32.56</v>
      </c>
      <c r="P3900" s="10">
        <f t="shared" si="541"/>
        <v>50.875</v>
      </c>
      <c r="Q3900" t="s">
        <v>8318</v>
      </c>
      <c r="R3900" t="s">
        <v>8319</v>
      </c>
      <c r="S3900" s="8">
        <f t="shared" si="542"/>
        <v>42193.482291666667</v>
      </c>
      <c r="T3900" s="8" t="str">
        <f t="shared" si="543"/>
        <v>Jul</v>
      </c>
      <c r="U3900" s="8" t="str">
        <f t="shared" si="544"/>
        <v>2015</v>
      </c>
      <c r="V3900" s="8">
        <f t="shared" si="545"/>
        <v>42233.666666666672</v>
      </c>
      <c r="W3900" s="8" t="str">
        <f t="shared" si="546"/>
        <v>Aug</v>
      </c>
      <c r="X3900" s="8" t="str">
        <f t="shared" si="547"/>
        <v>2015</v>
      </c>
      <c r="Y3900" s="7">
        <f t="shared" si="548"/>
        <v>9</v>
      </c>
    </row>
    <row r="3901" spans="1:25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6">
        <f t="shared" si="540"/>
        <v>1.25</v>
      </c>
      <c r="P3901" s="10">
        <f t="shared" si="541"/>
        <v>62.5</v>
      </c>
      <c r="Q3901" t="s">
        <v>8318</v>
      </c>
      <c r="R3901" t="s">
        <v>8319</v>
      </c>
      <c r="S3901" s="8">
        <f t="shared" si="542"/>
        <v>41843.775011574071</v>
      </c>
      <c r="T3901" s="8" t="str">
        <f t="shared" si="543"/>
        <v>Jul</v>
      </c>
      <c r="U3901" s="8" t="str">
        <f t="shared" si="544"/>
        <v>2014</v>
      </c>
      <c r="V3901" s="8">
        <f t="shared" si="545"/>
        <v>41863.775011574071</v>
      </c>
      <c r="W3901" s="8" t="str">
        <f t="shared" si="546"/>
        <v>Aug</v>
      </c>
      <c r="X3901" s="8" t="str">
        <f t="shared" si="547"/>
        <v>2014</v>
      </c>
      <c r="Y3901" s="7">
        <f t="shared" si="548"/>
        <v>20</v>
      </c>
    </row>
    <row r="3902" spans="1:25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6">
        <f t="shared" si="540"/>
        <v>5.4</v>
      </c>
      <c r="P3902" s="10">
        <f t="shared" si="541"/>
        <v>27</v>
      </c>
      <c r="Q3902" t="s">
        <v>8318</v>
      </c>
      <c r="R3902" t="s">
        <v>8319</v>
      </c>
      <c r="S3902" s="8">
        <f t="shared" si="542"/>
        <v>42136.092488425929</v>
      </c>
      <c r="T3902" s="8" t="str">
        <f t="shared" si="543"/>
        <v>May</v>
      </c>
      <c r="U3902" s="8" t="str">
        <f t="shared" si="544"/>
        <v>2015</v>
      </c>
      <c r="V3902" s="8">
        <f t="shared" si="545"/>
        <v>42166.092488425929</v>
      </c>
      <c r="W3902" s="8" t="str">
        <f t="shared" si="546"/>
        <v>Jun</v>
      </c>
      <c r="X3902" s="8" t="str">
        <f t="shared" si="547"/>
        <v>2015</v>
      </c>
      <c r="Y3902" s="7">
        <f t="shared" si="548"/>
        <v>30</v>
      </c>
    </row>
    <row r="3903" spans="1:25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6">
        <f t="shared" si="540"/>
        <v>0.83333333333333337</v>
      </c>
      <c r="P3903" s="10">
        <f t="shared" si="541"/>
        <v>25</v>
      </c>
      <c r="Q3903" t="s">
        <v>8318</v>
      </c>
      <c r="R3903" t="s">
        <v>8319</v>
      </c>
      <c r="S3903" s="8">
        <f t="shared" si="542"/>
        <v>42317.826377314821</v>
      </c>
      <c r="T3903" s="8" t="str">
        <f t="shared" si="543"/>
        <v>Nov</v>
      </c>
      <c r="U3903" s="8" t="str">
        <f t="shared" si="544"/>
        <v>2015</v>
      </c>
      <c r="V3903" s="8">
        <f t="shared" si="545"/>
        <v>42357.826377314821</v>
      </c>
      <c r="W3903" s="8" t="str">
        <f t="shared" si="546"/>
        <v>Dec</v>
      </c>
      <c r="X3903" s="8" t="str">
        <f t="shared" si="547"/>
        <v>2015</v>
      </c>
      <c r="Y3903" s="7">
        <f t="shared" si="548"/>
        <v>9</v>
      </c>
    </row>
    <row r="3904" spans="1:25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6">
        <f t="shared" si="540"/>
        <v>48.833333333333336</v>
      </c>
      <c r="P3904" s="10">
        <f t="shared" si="541"/>
        <v>47.258064516129032</v>
      </c>
      <c r="Q3904" t="s">
        <v>8318</v>
      </c>
      <c r="R3904" t="s">
        <v>8319</v>
      </c>
      <c r="S3904" s="8">
        <f t="shared" si="542"/>
        <v>42663.468078703707</v>
      </c>
      <c r="T3904" s="8" t="str">
        <f t="shared" si="543"/>
        <v>Oct</v>
      </c>
      <c r="U3904" s="8" t="str">
        <f t="shared" si="544"/>
        <v>2016</v>
      </c>
      <c r="V3904" s="8">
        <f t="shared" si="545"/>
        <v>42688.509745370371</v>
      </c>
      <c r="W3904" s="8" t="str">
        <f t="shared" si="546"/>
        <v>Nov</v>
      </c>
      <c r="X3904" s="8" t="str">
        <f t="shared" si="547"/>
        <v>2016</v>
      </c>
      <c r="Y3904" s="7">
        <f t="shared" si="548"/>
        <v>25</v>
      </c>
    </row>
    <row r="3905" spans="1:25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6">
        <f t="shared" si="540"/>
        <v>0</v>
      </c>
      <c r="P3905" s="10">
        <f t="shared" si="541"/>
        <v>0</v>
      </c>
      <c r="Q3905" t="s">
        <v>8318</v>
      </c>
      <c r="R3905" t="s">
        <v>8319</v>
      </c>
      <c r="S3905" s="8">
        <f t="shared" si="542"/>
        <v>42186.01116898148</v>
      </c>
      <c r="T3905" s="8" t="str">
        <f t="shared" si="543"/>
        <v>Jul</v>
      </c>
      <c r="U3905" s="8" t="str">
        <f t="shared" si="544"/>
        <v>2015</v>
      </c>
      <c r="V3905" s="8">
        <f t="shared" si="545"/>
        <v>42230.818055555559</v>
      </c>
      <c r="W3905" s="8" t="str">
        <f t="shared" si="546"/>
        <v>Aug</v>
      </c>
      <c r="X3905" s="8" t="str">
        <f t="shared" si="547"/>
        <v>2015</v>
      </c>
      <c r="Y3905" s="7">
        <f t="shared" si="548"/>
        <v>13</v>
      </c>
    </row>
    <row r="3906" spans="1:25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6">
        <f t="shared" si="540"/>
        <v>0.03</v>
      </c>
      <c r="P3906" s="10">
        <f t="shared" si="541"/>
        <v>1.5</v>
      </c>
      <c r="Q3906" t="s">
        <v>8318</v>
      </c>
      <c r="R3906" t="s">
        <v>8319</v>
      </c>
      <c r="S3906" s="8">
        <f t="shared" si="542"/>
        <v>42095.229166666672</v>
      </c>
      <c r="T3906" s="8" t="str">
        <f t="shared" si="543"/>
        <v>Apr</v>
      </c>
      <c r="U3906" s="8" t="str">
        <f t="shared" si="544"/>
        <v>2015</v>
      </c>
      <c r="V3906" s="8">
        <f t="shared" si="545"/>
        <v>42109.211111111115</v>
      </c>
      <c r="W3906" s="8" t="str">
        <f t="shared" si="546"/>
        <v>Apr</v>
      </c>
      <c r="X3906" s="8" t="str">
        <f t="shared" si="547"/>
        <v>2015</v>
      </c>
      <c r="Y3906" s="7">
        <f t="shared" si="548"/>
        <v>13</v>
      </c>
    </row>
    <row r="3907" spans="1:25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6">
        <f t="shared" ref="O3907:O3970" si="549">E3907/D3907*100</f>
        <v>11.533333333333333</v>
      </c>
      <c r="P3907" s="10">
        <f t="shared" ref="P3907:P3970" si="550">IFERROR(E3907/L3907,0)</f>
        <v>24.714285714285715</v>
      </c>
      <c r="Q3907" t="s">
        <v>8318</v>
      </c>
      <c r="R3907" t="s">
        <v>8319</v>
      </c>
      <c r="S3907" s="8">
        <f t="shared" ref="S3907:S3970" si="551">(((J3907/60)/60)/24)+DATE(1970,1,1)</f>
        <v>42124.623877314814</v>
      </c>
      <c r="T3907" s="8" t="str">
        <f t="shared" ref="T3907:T3970" si="552">TEXT(S3907,"MMM")</f>
        <v>Apr</v>
      </c>
      <c r="U3907" s="8" t="str">
        <f t="shared" ref="U3907:U3970" si="553">TEXT(S3907,"YYYY")</f>
        <v>2015</v>
      </c>
      <c r="V3907" s="8">
        <f t="shared" ref="V3907:V3970" si="554">(((I3907/60)/60)/24)+DATE(1970,1,1)</f>
        <v>42166.958333333328</v>
      </c>
      <c r="W3907" s="8" t="str">
        <f t="shared" ref="W3907:W3970" si="555">TEXT(V3907,"MMM")</f>
        <v>Jun</v>
      </c>
      <c r="X3907" s="8" t="str">
        <f t="shared" ref="X3907:X3970" si="556">TEXT(V3907,"YYYY")</f>
        <v>2015</v>
      </c>
      <c r="Y3907" s="7">
        <f t="shared" ref="Y3907:Y3970" si="557">DAY(V3907-S3907)</f>
        <v>11</v>
      </c>
    </row>
    <row r="3908" spans="1:25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6">
        <f t="shared" si="549"/>
        <v>67.333333333333329</v>
      </c>
      <c r="P3908" s="10">
        <f t="shared" si="550"/>
        <v>63.125</v>
      </c>
      <c r="Q3908" t="s">
        <v>8318</v>
      </c>
      <c r="R3908" t="s">
        <v>8319</v>
      </c>
      <c r="S3908" s="8">
        <f t="shared" si="551"/>
        <v>42143.917743055557</v>
      </c>
      <c r="T3908" s="8" t="str">
        <f t="shared" si="552"/>
        <v>May</v>
      </c>
      <c r="U3908" s="8" t="str">
        <f t="shared" si="553"/>
        <v>2015</v>
      </c>
      <c r="V3908" s="8">
        <f t="shared" si="554"/>
        <v>42181.559027777781</v>
      </c>
      <c r="W3908" s="8" t="str">
        <f t="shared" si="555"/>
        <v>Jun</v>
      </c>
      <c r="X3908" s="8" t="str">
        <f t="shared" si="556"/>
        <v>2015</v>
      </c>
      <c r="Y3908" s="7">
        <f t="shared" si="557"/>
        <v>6</v>
      </c>
    </row>
    <row r="3909" spans="1:25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6">
        <f t="shared" si="549"/>
        <v>15.299999999999999</v>
      </c>
      <c r="P3909" s="10">
        <f t="shared" si="550"/>
        <v>38.25</v>
      </c>
      <c r="Q3909" t="s">
        <v>8318</v>
      </c>
      <c r="R3909" t="s">
        <v>8319</v>
      </c>
      <c r="S3909" s="8">
        <f t="shared" si="551"/>
        <v>41906.819513888891</v>
      </c>
      <c r="T3909" s="8" t="str">
        <f t="shared" si="552"/>
        <v>Sep</v>
      </c>
      <c r="U3909" s="8" t="str">
        <f t="shared" si="553"/>
        <v>2014</v>
      </c>
      <c r="V3909" s="8">
        <f t="shared" si="554"/>
        <v>41938.838888888888</v>
      </c>
      <c r="W3909" s="8" t="str">
        <f t="shared" si="555"/>
        <v>Oct</v>
      </c>
      <c r="X3909" s="8" t="str">
        <f t="shared" si="556"/>
        <v>2014</v>
      </c>
      <c r="Y3909" s="7">
        <f t="shared" si="557"/>
        <v>1</v>
      </c>
    </row>
    <row r="3910" spans="1:25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6">
        <f t="shared" si="549"/>
        <v>8.6666666666666679</v>
      </c>
      <c r="P3910" s="10">
        <f t="shared" si="550"/>
        <v>16.25</v>
      </c>
      <c r="Q3910" t="s">
        <v>8318</v>
      </c>
      <c r="R3910" t="s">
        <v>8319</v>
      </c>
      <c r="S3910" s="8">
        <f t="shared" si="551"/>
        <v>41834.135370370372</v>
      </c>
      <c r="T3910" s="8" t="str">
        <f t="shared" si="552"/>
        <v>Jul</v>
      </c>
      <c r="U3910" s="8" t="str">
        <f t="shared" si="553"/>
        <v>2014</v>
      </c>
      <c r="V3910" s="8">
        <f t="shared" si="554"/>
        <v>41849.135370370372</v>
      </c>
      <c r="W3910" s="8" t="str">
        <f t="shared" si="555"/>
        <v>Jul</v>
      </c>
      <c r="X3910" s="8" t="str">
        <f t="shared" si="556"/>
        <v>2014</v>
      </c>
      <c r="Y3910" s="7">
        <f t="shared" si="557"/>
        <v>15</v>
      </c>
    </row>
    <row r="3911" spans="1:25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6">
        <f t="shared" si="549"/>
        <v>0.22499999999999998</v>
      </c>
      <c r="P3911" s="10">
        <f t="shared" si="550"/>
        <v>33.75</v>
      </c>
      <c r="Q3911" t="s">
        <v>8318</v>
      </c>
      <c r="R3911" t="s">
        <v>8319</v>
      </c>
      <c r="S3911" s="8">
        <f t="shared" si="551"/>
        <v>41863.359282407408</v>
      </c>
      <c r="T3911" s="8" t="str">
        <f t="shared" si="552"/>
        <v>Aug</v>
      </c>
      <c r="U3911" s="8" t="str">
        <f t="shared" si="553"/>
        <v>2014</v>
      </c>
      <c r="V3911" s="8">
        <f t="shared" si="554"/>
        <v>41893.359282407408</v>
      </c>
      <c r="W3911" s="8" t="str">
        <f t="shared" si="555"/>
        <v>Sep</v>
      </c>
      <c r="X3911" s="8" t="str">
        <f t="shared" si="556"/>
        <v>2014</v>
      </c>
      <c r="Y3911" s="7">
        <f t="shared" si="557"/>
        <v>30</v>
      </c>
    </row>
    <row r="3912" spans="1:25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6">
        <f t="shared" si="549"/>
        <v>3.0833333333333335</v>
      </c>
      <c r="P3912" s="10">
        <f t="shared" si="550"/>
        <v>61.666666666666664</v>
      </c>
      <c r="Q3912" t="s">
        <v>8318</v>
      </c>
      <c r="R3912" t="s">
        <v>8319</v>
      </c>
      <c r="S3912" s="8">
        <f t="shared" si="551"/>
        <v>42224.756909722222</v>
      </c>
      <c r="T3912" s="8" t="str">
        <f t="shared" si="552"/>
        <v>Aug</v>
      </c>
      <c r="U3912" s="8" t="str">
        <f t="shared" si="553"/>
        <v>2015</v>
      </c>
      <c r="V3912" s="8">
        <f t="shared" si="554"/>
        <v>42254.756909722222</v>
      </c>
      <c r="W3912" s="8" t="str">
        <f t="shared" si="555"/>
        <v>Sep</v>
      </c>
      <c r="X3912" s="8" t="str">
        <f t="shared" si="556"/>
        <v>2015</v>
      </c>
      <c r="Y3912" s="7">
        <f t="shared" si="557"/>
        <v>30</v>
      </c>
    </row>
    <row r="3913" spans="1:25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6">
        <f t="shared" si="549"/>
        <v>37.412500000000001</v>
      </c>
      <c r="P3913" s="10">
        <f t="shared" si="550"/>
        <v>83.138888888888886</v>
      </c>
      <c r="Q3913" t="s">
        <v>8318</v>
      </c>
      <c r="R3913" t="s">
        <v>8319</v>
      </c>
      <c r="S3913" s="8">
        <f t="shared" si="551"/>
        <v>41939.8122337963</v>
      </c>
      <c r="T3913" s="8" t="str">
        <f t="shared" si="552"/>
        <v>Oct</v>
      </c>
      <c r="U3913" s="8" t="str">
        <f t="shared" si="553"/>
        <v>2014</v>
      </c>
      <c r="V3913" s="8">
        <f t="shared" si="554"/>
        <v>41969.853900462964</v>
      </c>
      <c r="W3913" s="8" t="str">
        <f t="shared" si="555"/>
        <v>Nov</v>
      </c>
      <c r="X3913" s="8" t="str">
        <f t="shared" si="556"/>
        <v>2014</v>
      </c>
      <c r="Y3913" s="7">
        <f t="shared" si="557"/>
        <v>30</v>
      </c>
    </row>
    <row r="3914" spans="1:25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6">
        <f t="shared" si="549"/>
        <v>6.6666666666666671E-3</v>
      </c>
      <c r="P3914" s="10">
        <f t="shared" si="550"/>
        <v>1</v>
      </c>
      <c r="Q3914" t="s">
        <v>8318</v>
      </c>
      <c r="R3914" t="s">
        <v>8319</v>
      </c>
      <c r="S3914" s="8">
        <f t="shared" si="551"/>
        <v>42059.270023148143</v>
      </c>
      <c r="T3914" s="8" t="str">
        <f t="shared" si="552"/>
        <v>Feb</v>
      </c>
      <c r="U3914" s="8" t="str">
        <f t="shared" si="553"/>
        <v>2015</v>
      </c>
      <c r="V3914" s="8">
        <f t="shared" si="554"/>
        <v>42119.190972222219</v>
      </c>
      <c r="W3914" s="8" t="str">
        <f t="shared" si="555"/>
        <v>Apr</v>
      </c>
      <c r="X3914" s="8" t="str">
        <f t="shared" si="556"/>
        <v>2015</v>
      </c>
      <c r="Y3914" s="7">
        <f t="shared" si="557"/>
        <v>28</v>
      </c>
    </row>
    <row r="3915" spans="1:25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6">
        <f t="shared" si="549"/>
        <v>10</v>
      </c>
      <c r="P3915" s="10">
        <f t="shared" si="550"/>
        <v>142.85714285714286</v>
      </c>
      <c r="Q3915" t="s">
        <v>8318</v>
      </c>
      <c r="R3915" t="s">
        <v>8319</v>
      </c>
      <c r="S3915" s="8">
        <f t="shared" si="551"/>
        <v>42308.211215277777</v>
      </c>
      <c r="T3915" s="8" t="str">
        <f t="shared" si="552"/>
        <v>Oct</v>
      </c>
      <c r="U3915" s="8" t="str">
        <f t="shared" si="553"/>
        <v>2015</v>
      </c>
      <c r="V3915" s="8">
        <f t="shared" si="554"/>
        <v>42338.252881944441</v>
      </c>
      <c r="W3915" s="8" t="str">
        <f t="shared" si="555"/>
        <v>Nov</v>
      </c>
      <c r="X3915" s="8" t="str">
        <f t="shared" si="556"/>
        <v>2015</v>
      </c>
      <c r="Y3915" s="7">
        <f t="shared" si="557"/>
        <v>30</v>
      </c>
    </row>
    <row r="3916" spans="1:25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6">
        <f t="shared" si="549"/>
        <v>36.36</v>
      </c>
      <c r="P3916" s="10">
        <f t="shared" si="550"/>
        <v>33.666666666666664</v>
      </c>
      <c r="Q3916" t="s">
        <v>8318</v>
      </c>
      <c r="R3916" t="s">
        <v>8319</v>
      </c>
      <c r="S3916" s="8">
        <f t="shared" si="551"/>
        <v>42114.818935185183</v>
      </c>
      <c r="T3916" s="8" t="str">
        <f t="shared" si="552"/>
        <v>Apr</v>
      </c>
      <c r="U3916" s="8" t="str">
        <f t="shared" si="553"/>
        <v>2015</v>
      </c>
      <c r="V3916" s="8">
        <f t="shared" si="554"/>
        <v>42134.957638888889</v>
      </c>
      <c r="W3916" s="8" t="str">
        <f t="shared" si="555"/>
        <v>May</v>
      </c>
      <c r="X3916" s="8" t="str">
        <f t="shared" si="556"/>
        <v>2015</v>
      </c>
      <c r="Y3916" s="7">
        <f t="shared" si="557"/>
        <v>20</v>
      </c>
    </row>
    <row r="3917" spans="1:25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6">
        <f t="shared" si="549"/>
        <v>0.33333333333333337</v>
      </c>
      <c r="P3917" s="10">
        <f t="shared" si="550"/>
        <v>5</v>
      </c>
      <c r="Q3917" t="s">
        <v>8318</v>
      </c>
      <c r="R3917" t="s">
        <v>8319</v>
      </c>
      <c r="S3917" s="8">
        <f t="shared" si="551"/>
        <v>42492.98505787037</v>
      </c>
      <c r="T3917" s="8" t="str">
        <f t="shared" si="552"/>
        <v>May</v>
      </c>
      <c r="U3917" s="8" t="str">
        <f t="shared" si="553"/>
        <v>2016</v>
      </c>
      <c r="V3917" s="8">
        <f t="shared" si="554"/>
        <v>42522.98505787037</v>
      </c>
      <c r="W3917" s="8" t="str">
        <f t="shared" si="555"/>
        <v>Jun</v>
      </c>
      <c r="X3917" s="8" t="str">
        <f t="shared" si="556"/>
        <v>2016</v>
      </c>
      <c r="Y3917" s="7">
        <f t="shared" si="557"/>
        <v>30</v>
      </c>
    </row>
    <row r="3918" spans="1:25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6">
        <f t="shared" si="549"/>
        <v>0</v>
      </c>
      <c r="P3918" s="10">
        <f t="shared" si="550"/>
        <v>0</v>
      </c>
      <c r="Q3918" t="s">
        <v>8318</v>
      </c>
      <c r="R3918" t="s">
        <v>8319</v>
      </c>
      <c r="S3918" s="8">
        <f t="shared" si="551"/>
        <v>42494.471666666665</v>
      </c>
      <c r="T3918" s="8" t="str">
        <f t="shared" si="552"/>
        <v>May</v>
      </c>
      <c r="U3918" s="8" t="str">
        <f t="shared" si="553"/>
        <v>2016</v>
      </c>
      <c r="V3918" s="8">
        <f t="shared" si="554"/>
        <v>42524.471666666665</v>
      </c>
      <c r="W3918" s="8" t="str">
        <f t="shared" si="555"/>
        <v>Jun</v>
      </c>
      <c r="X3918" s="8" t="str">
        <f t="shared" si="556"/>
        <v>2016</v>
      </c>
      <c r="Y3918" s="7">
        <f t="shared" si="557"/>
        <v>30</v>
      </c>
    </row>
    <row r="3919" spans="1:25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6">
        <f t="shared" si="549"/>
        <v>0.2857142857142857</v>
      </c>
      <c r="P3919" s="10">
        <f t="shared" si="550"/>
        <v>10</v>
      </c>
      <c r="Q3919" t="s">
        <v>8318</v>
      </c>
      <c r="R3919" t="s">
        <v>8319</v>
      </c>
      <c r="S3919" s="8">
        <f t="shared" si="551"/>
        <v>41863.527326388888</v>
      </c>
      <c r="T3919" s="8" t="str">
        <f t="shared" si="552"/>
        <v>Aug</v>
      </c>
      <c r="U3919" s="8" t="str">
        <f t="shared" si="553"/>
        <v>2014</v>
      </c>
      <c r="V3919" s="8">
        <f t="shared" si="554"/>
        <v>41893.527326388888</v>
      </c>
      <c r="W3919" s="8" t="str">
        <f t="shared" si="555"/>
        <v>Sep</v>
      </c>
      <c r="X3919" s="8" t="str">
        <f t="shared" si="556"/>
        <v>2014</v>
      </c>
      <c r="Y3919" s="7">
        <f t="shared" si="557"/>
        <v>30</v>
      </c>
    </row>
    <row r="3920" spans="1:25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6">
        <f t="shared" si="549"/>
        <v>0.2</v>
      </c>
      <c r="P3920" s="10">
        <f t="shared" si="550"/>
        <v>40</v>
      </c>
      <c r="Q3920" t="s">
        <v>8318</v>
      </c>
      <c r="R3920" t="s">
        <v>8319</v>
      </c>
      <c r="S3920" s="8">
        <f t="shared" si="551"/>
        <v>41843.664618055554</v>
      </c>
      <c r="T3920" s="8" t="str">
        <f t="shared" si="552"/>
        <v>Jul</v>
      </c>
      <c r="U3920" s="8" t="str">
        <f t="shared" si="553"/>
        <v>2014</v>
      </c>
      <c r="V3920" s="8">
        <f t="shared" si="554"/>
        <v>41855.666666666664</v>
      </c>
      <c r="W3920" s="8" t="str">
        <f t="shared" si="555"/>
        <v>Aug</v>
      </c>
      <c r="X3920" s="8" t="str">
        <f t="shared" si="556"/>
        <v>2014</v>
      </c>
      <c r="Y3920" s="7">
        <f t="shared" si="557"/>
        <v>12</v>
      </c>
    </row>
    <row r="3921" spans="1:25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6">
        <f t="shared" si="549"/>
        <v>1.7999999999999998</v>
      </c>
      <c r="P3921" s="10">
        <f t="shared" si="550"/>
        <v>30</v>
      </c>
      <c r="Q3921" t="s">
        <v>8318</v>
      </c>
      <c r="R3921" t="s">
        <v>8319</v>
      </c>
      <c r="S3921" s="8">
        <f t="shared" si="551"/>
        <v>42358.684872685189</v>
      </c>
      <c r="T3921" s="8" t="str">
        <f t="shared" si="552"/>
        <v>Dec</v>
      </c>
      <c r="U3921" s="8" t="str">
        <f t="shared" si="553"/>
        <v>2015</v>
      </c>
      <c r="V3921" s="8">
        <f t="shared" si="554"/>
        <v>42387</v>
      </c>
      <c r="W3921" s="8" t="str">
        <f t="shared" si="555"/>
        <v>Jan</v>
      </c>
      <c r="X3921" s="8" t="str">
        <f t="shared" si="556"/>
        <v>2016</v>
      </c>
      <c r="Y3921" s="7">
        <f t="shared" si="557"/>
        <v>28</v>
      </c>
    </row>
    <row r="3922" spans="1:25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6">
        <f t="shared" si="549"/>
        <v>5.4</v>
      </c>
      <c r="P3922" s="10">
        <f t="shared" si="550"/>
        <v>45</v>
      </c>
      <c r="Q3922" t="s">
        <v>8318</v>
      </c>
      <c r="R3922" t="s">
        <v>8319</v>
      </c>
      <c r="S3922" s="8">
        <f t="shared" si="551"/>
        <v>42657.38726851852</v>
      </c>
      <c r="T3922" s="8" t="str">
        <f t="shared" si="552"/>
        <v>Oct</v>
      </c>
      <c r="U3922" s="8" t="str">
        <f t="shared" si="553"/>
        <v>2016</v>
      </c>
      <c r="V3922" s="8">
        <f t="shared" si="554"/>
        <v>42687.428935185191</v>
      </c>
      <c r="W3922" s="8" t="str">
        <f t="shared" si="555"/>
        <v>Nov</v>
      </c>
      <c r="X3922" s="8" t="str">
        <f t="shared" si="556"/>
        <v>2016</v>
      </c>
      <c r="Y3922" s="7">
        <f t="shared" si="557"/>
        <v>30</v>
      </c>
    </row>
    <row r="3923" spans="1:25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6">
        <f t="shared" si="549"/>
        <v>0</v>
      </c>
      <c r="P3923" s="10">
        <f t="shared" si="550"/>
        <v>0</v>
      </c>
      <c r="Q3923" t="s">
        <v>8318</v>
      </c>
      <c r="R3923" t="s">
        <v>8319</v>
      </c>
      <c r="S3923" s="8">
        <f t="shared" si="551"/>
        <v>41926.542303240742</v>
      </c>
      <c r="T3923" s="8" t="str">
        <f t="shared" si="552"/>
        <v>Oct</v>
      </c>
      <c r="U3923" s="8" t="str">
        <f t="shared" si="553"/>
        <v>2014</v>
      </c>
      <c r="V3923" s="8">
        <f t="shared" si="554"/>
        <v>41938.75</v>
      </c>
      <c r="W3923" s="8" t="str">
        <f t="shared" si="555"/>
        <v>Oct</v>
      </c>
      <c r="X3923" s="8" t="str">
        <f t="shared" si="556"/>
        <v>2014</v>
      </c>
      <c r="Y3923" s="7">
        <f t="shared" si="557"/>
        <v>12</v>
      </c>
    </row>
    <row r="3924" spans="1:25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6">
        <f t="shared" si="549"/>
        <v>8.1333333333333329</v>
      </c>
      <c r="P3924" s="10">
        <f t="shared" si="550"/>
        <v>10.166666666666666</v>
      </c>
      <c r="Q3924" t="s">
        <v>8318</v>
      </c>
      <c r="R3924" t="s">
        <v>8319</v>
      </c>
      <c r="S3924" s="8">
        <f t="shared" si="551"/>
        <v>42020.768634259264</v>
      </c>
      <c r="T3924" s="8" t="str">
        <f t="shared" si="552"/>
        <v>Jan</v>
      </c>
      <c r="U3924" s="8" t="str">
        <f t="shared" si="553"/>
        <v>2015</v>
      </c>
      <c r="V3924" s="8">
        <f t="shared" si="554"/>
        <v>42065.958333333328</v>
      </c>
      <c r="W3924" s="8" t="str">
        <f t="shared" si="555"/>
        <v>Mar</v>
      </c>
      <c r="X3924" s="8" t="str">
        <f t="shared" si="556"/>
        <v>2015</v>
      </c>
      <c r="Y3924" s="7">
        <f t="shared" si="557"/>
        <v>14</v>
      </c>
    </row>
    <row r="3925" spans="1:25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6">
        <f t="shared" si="549"/>
        <v>12.034782608695652</v>
      </c>
      <c r="P3925" s="10">
        <f t="shared" si="550"/>
        <v>81.411764705882348</v>
      </c>
      <c r="Q3925" t="s">
        <v>8318</v>
      </c>
      <c r="R3925" t="s">
        <v>8319</v>
      </c>
      <c r="S3925" s="8">
        <f t="shared" si="551"/>
        <v>42075.979988425926</v>
      </c>
      <c r="T3925" s="8" t="str">
        <f t="shared" si="552"/>
        <v>Mar</v>
      </c>
      <c r="U3925" s="8" t="str">
        <f t="shared" si="553"/>
        <v>2015</v>
      </c>
      <c r="V3925" s="8">
        <f t="shared" si="554"/>
        <v>42103.979988425926</v>
      </c>
      <c r="W3925" s="8" t="str">
        <f t="shared" si="555"/>
        <v>Apr</v>
      </c>
      <c r="X3925" s="8" t="str">
        <f t="shared" si="556"/>
        <v>2015</v>
      </c>
      <c r="Y3925" s="7">
        <f t="shared" si="557"/>
        <v>28</v>
      </c>
    </row>
    <row r="3926" spans="1:25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6">
        <f t="shared" si="549"/>
        <v>15.266666666666667</v>
      </c>
      <c r="P3926" s="10">
        <f t="shared" si="550"/>
        <v>57.25</v>
      </c>
      <c r="Q3926" t="s">
        <v>8318</v>
      </c>
      <c r="R3926" t="s">
        <v>8319</v>
      </c>
      <c r="S3926" s="8">
        <f t="shared" si="551"/>
        <v>41786.959745370368</v>
      </c>
      <c r="T3926" s="8" t="str">
        <f t="shared" si="552"/>
        <v>May</v>
      </c>
      <c r="U3926" s="8" t="str">
        <f t="shared" si="553"/>
        <v>2014</v>
      </c>
      <c r="V3926" s="8">
        <f t="shared" si="554"/>
        <v>41816.959745370368</v>
      </c>
      <c r="W3926" s="8" t="str">
        <f t="shared" si="555"/>
        <v>Jun</v>
      </c>
      <c r="X3926" s="8" t="str">
        <f t="shared" si="556"/>
        <v>2014</v>
      </c>
      <c r="Y3926" s="7">
        <f t="shared" si="557"/>
        <v>30</v>
      </c>
    </row>
    <row r="3927" spans="1:25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6">
        <f t="shared" si="549"/>
        <v>10</v>
      </c>
      <c r="P3927" s="10">
        <f t="shared" si="550"/>
        <v>5</v>
      </c>
      <c r="Q3927" t="s">
        <v>8318</v>
      </c>
      <c r="R3927" t="s">
        <v>8319</v>
      </c>
      <c r="S3927" s="8">
        <f t="shared" si="551"/>
        <v>41820.870821759258</v>
      </c>
      <c r="T3927" s="8" t="str">
        <f t="shared" si="552"/>
        <v>Jun</v>
      </c>
      <c r="U3927" s="8" t="str">
        <f t="shared" si="553"/>
        <v>2014</v>
      </c>
      <c r="V3927" s="8">
        <f t="shared" si="554"/>
        <v>41850.870821759258</v>
      </c>
      <c r="W3927" s="8" t="str">
        <f t="shared" si="555"/>
        <v>Jul</v>
      </c>
      <c r="X3927" s="8" t="str">
        <f t="shared" si="556"/>
        <v>2014</v>
      </c>
      <c r="Y3927" s="7">
        <f t="shared" si="557"/>
        <v>30</v>
      </c>
    </row>
    <row r="3928" spans="1:25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6">
        <f t="shared" si="549"/>
        <v>0.3</v>
      </c>
      <c r="P3928" s="10">
        <f t="shared" si="550"/>
        <v>15</v>
      </c>
      <c r="Q3928" t="s">
        <v>8318</v>
      </c>
      <c r="R3928" t="s">
        <v>8319</v>
      </c>
      <c r="S3928" s="8">
        <f t="shared" si="551"/>
        <v>41970.085046296299</v>
      </c>
      <c r="T3928" s="8" t="str">
        <f t="shared" si="552"/>
        <v>Nov</v>
      </c>
      <c r="U3928" s="8" t="str">
        <f t="shared" si="553"/>
        <v>2014</v>
      </c>
      <c r="V3928" s="8">
        <f t="shared" si="554"/>
        <v>42000.085046296299</v>
      </c>
      <c r="W3928" s="8" t="str">
        <f t="shared" si="555"/>
        <v>Dec</v>
      </c>
      <c r="X3928" s="8" t="str">
        <f t="shared" si="556"/>
        <v>2014</v>
      </c>
      <c r="Y3928" s="7">
        <f t="shared" si="557"/>
        <v>30</v>
      </c>
    </row>
    <row r="3929" spans="1:25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6">
        <f t="shared" si="549"/>
        <v>1</v>
      </c>
      <c r="P3929" s="10">
        <f t="shared" si="550"/>
        <v>12.5</v>
      </c>
      <c r="Q3929" t="s">
        <v>8318</v>
      </c>
      <c r="R3929" t="s">
        <v>8319</v>
      </c>
      <c r="S3929" s="8">
        <f t="shared" si="551"/>
        <v>41830.267407407409</v>
      </c>
      <c r="T3929" s="8" t="str">
        <f t="shared" si="552"/>
        <v>Jul</v>
      </c>
      <c r="U3929" s="8" t="str">
        <f t="shared" si="553"/>
        <v>2014</v>
      </c>
      <c r="V3929" s="8">
        <f t="shared" si="554"/>
        <v>41860.267407407409</v>
      </c>
      <c r="W3929" s="8" t="str">
        <f t="shared" si="555"/>
        <v>Aug</v>
      </c>
      <c r="X3929" s="8" t="str">
        <f t="shared" si="556"/>
        <v>2014</v>
      </c>
      <c r="Y3929" s="7">
        <f t="shared" si="557"/>
        <v>30</v>
      </c>
    </row>
    <row r="3930" spans="1:25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6">
        <f t="shared" si="549"/>
        <v>13.020000000000001</v>
      </c>
      <c r="P3930" s="10">
        <f t="shared" si="550"/>
        <v>93</v>
      </c>
      <c r="Q3930" t="s">
        <v>8318</v>
      </c>
      <c r="R3930" t="s">
        <v>8319</v>
      </c>
      <c r="S3930" s="8">
        <f t="shared" si="551"/>
        <v>42265.683182870373</v>
      </c>
      <c r="T3930" s="8" t="str">
        <f t="shared" si="552"/>
        <v>Sep</v>
      </c>
      <c r="U3930" s="8" t="str">
        <f t="shared" si="553"/>
        <v>2015</v>
      </c>
      <c r="V3930" s="8">
        <f t="shared" si="554"/>
        <v>42293.207638888889</v>
      </c>
      <c r="W3930" s="8" t="str">
        <f t="shared" si="555"/>
        <v>Oct</v>
      </c>
      <c r="X3930" s="8" t="str">
        <f t="shared" si="556"/>
        <v>2015</v>
      </c>
      <c r="Y3930" s="7">
        <f t="shared" si="557"/>
        <v>27</v>
      </c>
    </row>
    <row r="3931" spans="1:25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6">
        <f t="shared" si="549"/>
        <v>2.2650000000000001</v>
      </c>
      <c r="P3931" s="10">
        <f t="shared" si="550"/>
        <v>32.357142857142854</v>
      </c>
      <c r="Q3931" t="s">
        <v>8318</v>
      </c>
      <c r="R3931" t="s">
        <v>8319</v>
      </c>
      <c r="S3931" s="8">
        <f t="shared" si="551"/>
        <v>42601.827141203699</v>
      </c>
      <c r="T3931" s="8" t="str">
        <f t="shared" si="552"/>
        <v>Aug</v>
      </c>
      <c r="U3931" s="8" t="str">
        <f t="shared" si="553"/>
        <v>2016</v>
      </c>
      <c r="V3931" s="8">
        <f t="shared" si="554"/>
        <v>42631.827141203699</v>
      </c>
      <c r="W3931" s="8" t="str">
        <f t="shared" si="555"/>
        <v>Sep</v>
      </c>
      <c r="X3931" s="8" t="str">
        <f t="shared" si="556"/>
        <v>2016</v>
      </c>
      <c r="Y3931" s="7">
        <f t="shared" si="557"/>
        <v>30</v>
      </c>
    </row>
    <row r="3932" spans="1:25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6">
        <f t="shared" si="549"/>
        <v>0</v>
      </c>
      <c r="P3932" s="10">
        <f t="shared" si="550"/>
        <v>0</v>
      </c>
      <c r="Q3932" t="s">
        <v>8318</v>
      </c>
      <c r="R3932" t="s">
        <v>8319</v>
      </c>
      <c r="S3932" s="8">
        <f t="shared" si="551"/>
        <v>42433.338749999995</v>
      </c>
      <c r="T3932" s="8" t="str">
        <f t="shared" si="552"/>
        <v>Mar</v>
      </c>
      <c r="U3932" s="8" t="str">
        <f t="shared" si="553"/>
        <v>2016</v>
      </c>
      <c r="V3932" s="8">
        <f t="shared" si="554"/>
        <v>42461.25</v>
      </c>
      <c r="W3932" s="8" t="str">
        <f t="shared" si="555"/>
        <v>Apr</v>
      </c>
      <c r="X3932" s="8" t="str">
        <f t="shared" si="556"/>
        <v>2016</v>
      </c>
      <c r="Y3932" s="7">
        <f t="shared" si="557"/>
        <v>27</v>
      </c>
    </row>
    <row r="3933" spans="1:25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6">
        <f t="shared" si="549"/>
        <v>0</v>
      </c>
      <c r="P3933" s="10">
        <f t="shared" si="550"/>
        <v>0</v>
      </c>
      <c r="Q3933" t="s">
        <v>8318</v>
      </c>
      <c r="R3933" t="s">
        <v>8319</v>
      </c>
      <c r="S3933" s="8">
        <f t="shared" si="551"/>
        <v>42228.151701388888</v>
      </c>
      <c r="T3933" s="8" t="str">
        <f t="shared" si="552"/>
        <v>Aug</v>
      </c>
      <c r="U3933" s="8" t="str">
        <f t="shared" si="553"/>
        <v>2015</v>
      </c>
      <c r="V3933" s="8">
        <f t="shared" si="554"/>
        <v>42253.151701388888</v>
      </c>
      <c r="W3933" s="8" t="str">
        <f t="shared" si="555"/>
        <v>Sep</v>
      </c>
      <c r="X3933" s="8" t="str">
        <f t="shared" si="556"/>
        <v>2015</v>
      </c>
      <c r="Y3933" s="7">
        <f t="shared" si="557"/>
        <v>25</v>
      </c>
    </row>
    <row r="3934" spans="1:25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6">
        <f t="shared" si="549"/>
        <v>8.3333333333333332E-3</v>
      </c>
      <c r="P3934" s="10">
        <f t="shared" si="550"/>
        <v>1</v>
      </c>
      <c r="Q3934" t="s">
        <v>8318</v>
      </c>
      <c r="R3934" t="s">
        <v>8319</v>
      </c>
      <c r="S3934" s="8">
        <f t="shared" si="551"/>
        <v>42415.168564814812</v>
      </c>
      <c r="T3934" s="8" t="str">
        <f t="shared" si="552"/>
        <v>Feb</v>
      </c>
      <c r="U3934" s="8" t="str">
        <f t="shared" si="553"/>
        <v>2016</v>
      </c>
      <c r="V3934" s="8">
        <f t="shared" si="554"/>
        <v>42445.126898148148</v>
      </c>
      <c r="W3934" s="8" t="str">
        <f t="shared" si="555"/>
        <v>Mar</v>
      </c>
      <c r="X3934" s="8" t="str">
        <f t="shared" si="556"/>
        <v>2016</v>
      </c>
      <c r="Y3934" s="7">
        <f t="shared" si="557"/>
        <v>29</v>
      </c>
    </row>
    <row r="3935" spans="1:25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6">
        <f t="shared" si="549"/>
        <v>15.742857142857142</v>
      </c>
      <c r="P3935" s="10">
        <f t="shared" si="550"/>
        <v>91.833333333333329</v>
      </c>
      <c r="Q3935" t="s">
        <v>8318</v>
      </c>
      <c r="R3935" t="s">
        <v>8319</v>
      </c>
      <c r="S3935" s="8">
        <f t="shared" si="551"/>
        <v>42538.968310185184</v>
      </c>
      <c r="T3935" s="8" t="str">
        <f t="shared" si="552"/>
        <v>Jun</v>
      </c>
      <c r="U3935" s="8" t="str">
        <f t="shared" si="553"/>
        <v>2016</v>
      </c>
      <c r="V3935" s="8">
        <f t="shared" si="554"/>
        <v>42568.029861111107</v>
      </c>
      <c r="W3935" s="8" t="str">
        <f t="shared" si="555"/>
        <v>Jul</v>
      </c>
      <c r="X3935" s="8" t="str">
        <f t="shared" si="556"/>
        <v>2016</v>
      </c>
      <c r="Y3935" s="7">
        <f t="shared" si="557"/>
        <v>29</v>
      </c>
    </row>
    <row r="3936" spans="1:25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6">
        <f t="shared" si="549"/>
        <v>11</v>
      </c>
      <c r="P3936" s="10">
        <f t="shared" si="550"/>
        <v>45.833333333333336</v>
      </c>
      <c r="Q3936" t="s">
        <v>8318</v>
      </c>
      <c r="R3936" t="s">
        <v>8319</v>
      </c>
      <c r="S3936" s="8">
        <f t="shared" si="551"/>
        <v>42233.671747685185</v>
      </c>
      <c r="T3936" s="8" t="str">
        <f t="shared" si="552"/>
        <v>Aug</v>
      </c>
      <c r="U3936" s="8" t="str">
        <f t="shared" si="553"/>
        <v>2015</v>
      </c>
      <c r="V3936" s="8">
        <f t="shared" si="554"/>
        <v>42278.541666666672</v>
      </c>
      <c r="W3936" s="8" t="str">
        <f t="shared" si="555"/>
        <v>Oct</v>
      </c>
      <c r="X3936" s="8" t="str">
        <f t="shared" si="556"/>
        <v>2015</v>
      </c>
      <c r="Y3936" s="7">
        <f t="shared" si="557"/>
        <v>13</v>
      </c>
    </row>
    <row r="3937" spans="1:25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6">
        <f t="shared" si="549"/>
        <v>43.833333333333336</v>
      </c>
      <c r="P3937" s="10">
        <f t="shared" si="550"/>
        <v>57.173913043478258</v>
      </c>
      <c r="Q3937" t="s">
        <v>8318</v>
      </c>
      <c r="R3937" t="s">
        <v>8319</v>
      </c>
      <c r="S3937" s="8">
        <f t="shared" si="551"/>
        <v>42221.656782407401</v>
      </c>
      <c r="T3937" s="8" t="str">
        <f t="shared" si="552"/>
        <v>Aug</v>
      </c>
      <c r="U3937" s="8" t="str">
        <f t="shared" si="553"/>
        <v>2015</v>
      </c>
      <c r="V3937" s="8">
        <f t="shared" si="554"/>
        <v>42281.656782407401</v>
      </c>
      <c r="W3937" s="8" t="str">
        <f t="shared" si="555"/>
        <v>Oct</v>
      </c>
      <c r="X3937" s="8" t="str">
        <f t="shared" si="556"/>
        <v>2015</v>
      </c>
      <c r="Y3937" s="7">
        <f t="shared" si="557"/>
        <v>29</v>
      </c>
    </row>
    <row r="3938" spans="1:25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6">
        <f t="shared" si="549"/>
        <v>0</v>
      </c>
      <c r="P3938" s="10">
        <f t="shared" si="550"/>
        <v>0</v>
      </c>
      <c r="Q3938" t="s">
        <v>8318</v>
      </c>
      <c r="R3938" t="s">
        <v>8319</v>
      </c>
      <c r="S3938" s="8">
        <f t="shared" si="551"/>
        <v>42675.262962962966</v>
      </c>
      <c r="T3938" s="8" t="str">
        <f t="shared" si="552"/>
        <v>Nov</v>
      </c>
      <c r="U3938" s="8" t="str">
        <f t="shared" si="553"/>
        <v>2016</v>
      </c>
      <c r="V3938" s="8">
        <f t="shared" si="554"/>
        <v>42705.304629629631</v>
      </c>
      <c r="W3938" s="8" t="str">
        <f t="shared" si="555"/>
        <v>Dec</v>
      </c>
      <c r="X3938" s="8" t="str">
        <f t="shared" si="556"/>
        <v>2016</v>
      </c>
      <c r="Y3938" s="7">
        <f t="shared" si="557"/>
        <v>30</v>
      </c>
    </row>
    <row r="3939" spans="1:25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6">
        <f t="shared" si="549"/>
        <v>86.135181975736558</v>
      </c>
      <c r="P3939" s="10">
        <f t="shared" si="550"/>
        <v>248.5</v>
      </c>
      <c r="Q3939" t="s">
        <v>8318</v>
      </c>
      <c r="R3939" t="s">
        <v>8319</v>
      </c>
      <c r="S3939" s="8">
        <f t="shared" si="551"/>
        <v>42534.631481481483</v>
      </c>
      <c r="T3939" s="8" t="str">
        <f t="shared" si="552"/>
        <v>Jun</v>
      </c>
      <c r="U3939" s="8" t="str">
        <f t="shared" si="553"/>
        <v>2016</v>
      </c>
      <c r="V3939" s="8">
        <f t="shared" si="554"/>
        <v>42562.631481481483</v>
      </c>
      <c r="W3939" s="8" t="str">
        <f t="shared" si="555"/>
        <v>Jul</v>
      </c>
      <c r="X3939" s="8" t="str">
        <f t="shared" si="556"/>
        <v>2016</v>
      </c>
      <c r="Y3939" s="7">
        <f t="shared" si="557"/>
        <v>28</v>
      </c>
    </row>
    <row r="3940" spans="1:25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6">
        <f t="shared" si="549"/>
        <v>12.196620583717358</v>
      </c>
      <c r="P3940" s="10">
        <f t="shared" si="550"/>
        <v>79.400000000000006</v>
      </c>
      <c r="Q3940" t="s">
        <v>8318</v>
      </c>
      <c r="R3940" t="s">
        <v>8319</v>
      </c>
      <c r="S3940" s="8">
        <f t="shared" si="551"/>
        <v>42151.905717592599</v>
      </c>
      <c r="T3940" s="8" t="str">
        <f t="shared" si="552"/>
        <v>May</v>
      </c>
      <c r="U3940" s="8" t="str">
        <f t="shared" si="553"/>
        <v>2015</v>
      </c>
      <c r="V3940" s="8">
        <f t="shared" si="554"/>
        <v>42182.905717592599</v>
      </c>
      <c r="W3940" s="8" t="str">
        <f t="shared" si="555"/>
        <v>Jun</v>
      </c>
      <c r="X3940" s="8" t="str">
        <f t="shared" si="556"/>
        <v>2015</v>
      </c>
      <c r="Y3940" s="7">
        <f t="shared" si="557"/>
        <v>31</v>
      </c>
    </row>
    <row r="3941" spans="1:25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6">
        <f t="shared" si="549"/>
        <v>0.1</v>
      </c>
      <c r="P3941" s="10">
        <f t="shared" si="550"/>
        <v>5</v>
      </c>
      <c r="Q3941" t="s">
        <v>8318</v>
      </c>
      <c r="R3941" t="s">
        <v>8319</v>
      </c>
      <c r="S3941" s="8">
        <f t="shared" si="551"/>
        <v>41915.400219907409</v>
      </c>
      <c r="T3941" s="8" t="str">
        <f t="shared" si="552"/>
        <v>Oct</v>
      </c>
      <c r="U3941" s="8" t="str">
        <f t="shared" si="553"/>
        <v>2014</v>
      </c>
      <c r="V3941" s="8">
        <f t="shared" si="554"/>
        <v>41919.1875</v>
      </c>
      <c r="W3941" s="8" t="str">
        <f t="shared" si="555"/>
        <v>Oct</v>
      </c>
      <c r="X3941" s="8" t="str">
        <f t="shared" si="556"/>
        <v>2014</v>
      </c>
      <c r="Y3941" s="7">
        <f t="shared" si="557"/>
        <v>3</v>
      </c>
    </row>
    <row r="3942" spans="1:25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6">
        <f t="shared" si="549"/>
        <v>0.22</v>
      </c>
      <c r="P3942" s="10">
        <f t="shared" si="550"/>
        <v>5.5</v>
      </c>
      <c r="Q3942" t="s">
        <v>8318</v>
      </c>
      <c r="R3942" t="s">
        <v>8319</v>
      </c>
      <c r="S3942" s="8">
        <f t="shared" si="551"/>
        <v>41961.492488425924</v>
      </c>
      <c r="T3942" s="8" t="str">
        <f t="shared" si="552"/>
        <v>Nov</v>
      </c>
      <c r="U3942" s="8" t="str">
        <f t="shared" si="553"/>
        <v>2014</v>
      </c>
      <c r="V3942" s="8">
        <f t="shared" si="554"/>
        <v>42006.492488425924</v>
      </c>
      <c r="W3942" s="8" t="str">
        <f t="shared" si="555"/>
        <v>Jan</v>
      </c>
      <c r="X3942" s="8" t="str">
        <f t="shared" si="556"/>
        <v>2015</v>
      </c>
      <c r="Y3942" s="7">
        <f t="shared" si="557"/>
        <v>14</v>
      </c>
    </row>
    <row r="3943" spans="1:25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6">
        <f t="shared" si="549"/>
        <v>0.90909090909090906</v>
      </c>
      <c r="P3943" s="10">
        <f t="shared" si="550"/>
        <v>25</v>
      </c>
      <c r="Q3943" t="s">
        <v>8318</v>
      </c>
      <c r="R3943" t="s">
        <v>8319</v>
      </c>
      <c r="S3943" s="8">
        <f t="shared" si="551"/>
        <v>41940.587233796294</v>
      </c>
      <c r="T3943" s="8" t="str">
        <f t="shared" si="552"/>
        <v>Oct</v>
      </c>
      <c r="U3943" s="8" t="str">
        <f t="shared" si="553"/>
        <v>2014</v>
      </c>
      <c r="V3943" s="8">
        <f t="shared" si="554"/>
        <v>41968.041666666672</v>
      </c>
      <c r="W3943" s="8" t="str">
        <f t="shared" si="555"/>
        <v>Nov</v>
      </c>
      <c r="X3943" s="8" t="str">
        <f t="shared" si="556"/>
        <v>2014</v>
      </c>
      <c r="Y3943" s="7">
        <f t="shared" si="557"/>
        <v>27</v>
      </c>
    </row>
    <row r="3944" spans="1:25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6">
        <f t="shared" si="549"/>
        <v>0</v>
      </c>
      <c r="P3944" s="10">
        <f t="shared" si="550"/>
        <v>0</v>
      </c>
      <c r="Q3944" t="s">
        <v>8318</v>
      </c>
      <c r="R3944" t="s">
        <v>8319</v>
      </c>
      <c r="S3944" s="8">
        <f t="shared" si="551"/>
        <v>42111.904097222221</v>
      </c>
      <c r="T3944" s="8" t="str">
        <f t="shared" si="552"/>
        <v>Apr</v>
      </c>
      <c r="U3944" s="8" t="str">
        <f t="shared" si="553"/>
        <v>2015</v>
      </c>
      <c r="V3944" s="8">
        <f t="shared" si="554"/>
        <v>42171.904097222221</v>
      </c>
      <c r="W3944" s="8" t="str">
        <f t="shared" si="555"/>
        <v>Jun</v>
      </c>
      <c r="X3944" s="8" t="str">
        <f t="shared" si="556"/>
        <v>2015</v>
      </c>
      <c r="Y3944" s="7">
        <f t="shared" si="557"/>
        <v>29</v>
      </c>
    </row>
    <row r="3945" spans="1:25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6">
        <f t="shared" si="549"/>
        <v>35.64</v>
      </c>
      <c r="P3945" s="10">
        <f t="shared" si="550"/>
        <v>137.07692307692307</v>
      </c>
      <c r="Q3945" t="s">
        <v>8318</v>
      </c>
      <c r="R3945" t="s">
        <v>8319</v>
      </c>
      <c r="S3945" s="8">
        <f t="shared" si="551"/>
        <v>42279.778564814813</v>
      </c>
      <c r="T3945" s="8" t="str">
        <f t="shared" si="552"/>
        <v>Oct</v>
      </c>
      <c r="U3945" s="8" t="str">
        <f t="shared" si="553"/>
        <v>2015</v>
      </c>
      <c r="V3945" s="8">
        <f t="shared" si="554"/>
        <v>42310.701388888891</v>
      </c>
      <c r="W3945" s="8" t="str">
        <f t="shared" si="555"/>
        <v>Nov</v>
      </c>
      <c r="X3945" s="8" t="str">
        <f t="shared" si="556"/>
        <v>2015</v>
      </c>
      <c r="Y3945" s="7">
        <f t="shared" si="557"/>
        <v>30</v>
      </c>
    </row>
    <row r="3946" spans="1:25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6">
        <f t="shared" si="549"/>
        <v>0</v>
      </c>
      <c r="P3946" s="10">
        <f t="shared" si="550"/>
        <v>0</v>
      </c>
      <c r="Q3946" t="s">
        <v>8318</v>
      </c>
      <c r="R3946" t="s">
        <v>8319</v>
      </c>
      <c r="S3946" s="8">
        <f t="shared" si="551"/>
        <v>42213.662905092591</v>
      </c>
      <c r="T3946" s="8" t="str">
        <f t="shared" si="552"/>
        <v>Jul</v>
      </c>
      <c r="U3946" s="8" t="str">
        <f t="shared" si="553"/>
        <v>2015</v>
      </c>
      <c r="V3946" s="8">
        <f t="shared" si="554"/>
        <v>42243.662905092591</v>
      </c>
      <c r="W3946" s="8" t="str">
        <f t="shared" si="555"/>
        <v>Aug</v>
      </c>
      <c r="X3946" s="8" t="str">
        <f t="shared" si="556"/>
        <v>2015</v>
      </c>
      <c r="Y3946" s="7">
        <f t="shared" si="557"/>
        <v>30</v>
      </c>
    </row>
    <row r="3947" spans="1:25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6">
        <f t="shared" si="549"/>
        <v>0.25</v>
      </c>
      <c r="P3947" s="10">
        <f t="shared" si="550"/>
        <v>5</v>
      </c>
      <c r="Q3947" t="s">
        <v>8318</v>
      </c>
      <c r="R3947" t="s">
        <v>8319</v>
      </c>
      <c r="S3947" s="8">
        <f t="shared" si="551"/>
        <v>42109.801712962959</v>
      </c>
      <c r="T3947" s="8" t="str">
        <f t="shared" si="552"/>
        <v>Apr</v>
      </c>
      <c r="U3947" s="8" t="str">
        <f t="shared" si="553"/>
        <v>2015</v>
      </c>
      <c r="V3947" s="8">
        <f t="shared" si="554"/>
        <v>42139.801712962959</v>
      </c>
      <c r="W3947" s="8" t="str">
        <f t="shared" si="555"/>
        <v>May</v>
      </c>
      <c r="X3947" s="8" t="str">
        <f t="shared" si="556"/>
        <v>2015</v>
      </c>
      <c r="Y3947" s="7">
        <f t="shared" si="557"/>
        <v>30</v>
      </c>
    </row>
    <row r="3948" spans="1:25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6">
        <f t="shared" si="549"/>
        <v>3.25</v>
      </c>
      <c r="P3948" s="10">
        <f t="shared" si="550"/>
        <v>39</v>
      </c>
      <c r="Q3948" t="s">
        <v>8318</v>
      </c>
      <c r="R3948" t="s">
        <v>8319</v>
      </c>
      <c r="S3948" s="8">
        <f t="shared" si="551"/>
        <v>42031.833587962959</v>
      </c>
      <c r="T3948" s="8" t="str">
        <f t="shared" si="552"/>
        <v>Jan</v>
      </c>
      <c r="U3948" s="8" t="str">
        <f t="shared" si="553"/>
        <v>2015</v>
      </c>
      <c r="V3948" s="8">
        <f t="shared" si="554"/>
        <v>42063.333333333328</v>
      </c>
      <c r="W3948" s="8" t="str">
        <f t="shared" si="555"/>
        <v>Feb</v>
      </c>
      <c r="X3948" s="8" t="str">
        <f t="shared" si="556"/>
        <v>2015</v>
      </c>
      <c r="Y3948" s="7">
        <f t="shared" si="557"/>
        <v>31</v>
      </c>
    </row>
    <row r="3949" spans="1:25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6">
        <f t="shared" si="549"/>
        <v>3.3666666666666663</v>
      </c>
      <c r="P3949" s="10">
        <f t="shared" si="550"/>
        <v>50.5</v>
      </c>
      <c r="Q3949" t="s">
        <v>8318</v>
      </c>
      <c r="R3949" t="s">
        <v>8319</v>
      </c>
      <c r="S3949" s="8">
        <f t="shared" si="551"/>
        <v>42615.142870370371</v>
      </c>
      <c r="T3949" s="8" t="str">
        <f t="shared" si="552"/>
        <v>Sep</v>
      </c>
      <c r="U3949" s="8" t="str">
        <f t="shared" si="553"/>
        <v>2016</v>
      </c>
      <c r="V3949" s="8">
        <f t="shared" si="554"/>
        <v>42645.142870370371</v>
      </c>
      <c r="W3949" s="8" t="str">
        <f t="shared" si="555"/>
        <v>Oct</v>
      </c>
      <c r="X3949" s="8" t="str">
        <f t="shared" si="556"/>
        <v>2016</v>
      </c>
      <c r="Y3949" s="7">
        <f t="shared" si="557"/>
        <v>30</v>
      </c>
    </row>
    <row r="3950" spans="1:25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6">
        <f t="shared" si="549"/>
        <v>0</v>
      </c>
      <c r="P3950" s="10">
        <f t="shared" si="550"/>
        <v>0</v>
      </c>
      <c r="Q3950" t="s">
        <v>8318</v>
      </c>
      <c r="R3950" t="s">
        <v>8319</v>
      </c>
      <c r="S3950" s="8">
        <f t="shared" si="551"/>
        <v>41829.325497685182</v>
      </c>
      <c r="T3950" s="8" t="str">
        <f t="shared" si="552"/>
        <v>Jul</v>
      </c>
      <c r="U3950" s="8" t="str">
        <f t="shared" si="553"/>
        <v>2014</v>
      </c>
      <c r="V3950" s="8">
        <f t="shared" si="554"/>
        <v>41889.325497685182</v>
      </c>
      <c r="W3950" s="8" t="str">
        <f t="shared" si="555"/>
        <v>Sep</v>
      </c>
      <c r="X3950" s="8" t="str">
        <f t="shared" si="556"/>
        <v>2014</v>
      </c>
      <c r="Y3950" s="7">
        <f t="shared" si="557"/>
        <v>29</v>
      </c>
    </row>
    <row r="3951" spans="1:25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6">
        <f t="shared" si="549"/>
        <v>15.770000000000001</v>
      </c>
      <c r="P3951" s="10">
        <f t="shared" si="550"/>
        <v>49.28125</v>
      </c>
      <c r="Q3951" t="s">
        <v>8318</v>
      </c>
      <c r="R3951" t="s">
        <v>8319</v>
      </c>
      <c r="S3951" s="8">
        <f t="shared" si="551"/>
        <v>42016.120613425926</v>
      </c>
      <c r="T3951" s="8" t="str">
        <f t="shared" si="552"/>
        <v>Jan</v>
      </c>
      <c r="U3951" s="8" t="str">
        <f t="shared" si="553"/>
        <v>2015</v>
      </c>
      <c r="V3951" s="8">
        <f t="shared" si="554"/>
        <v>42046.120613425926</v>
      </c>
      <c r="W3951" s="8" t="str">
        <f t="shared" si="555"/>
        <v>Feb</v>
      </c>
      <c r="X3951" s="8" t="str">
        <f t="shared" si="556"/>
        <v>2015</v>
      </c>
      <c r="Y3951" s="7">
        <f t="shared" si="557"/>
        <v>30</v>
      </c>
    </row>
    <row r="3952" spans="1:25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6">
        <f t="shared" si="549"/>
        <v>0.625</v>
      </c>
      <c r="P3952" s="10">
        <f t="shared" si="550"/>
        <v>25</v>
      </c>
      <c r="Q3952" t="s">
        <v>8318</v>
      </c>
      <c r="R3952" t="s">
        <v>8319</v>
      </c>
      <c r="S3952" s="8">
        <f t="shared" si="551"/>
        <v>42439.702314814815</v>
      </c>
      <c r="T3952" s="8" t="str">
        <f t="shared" si="552"/>
        <v>Mar</v>
      </c>
      <c r="U3952" s="8" t="str">
        <f t="shared" si="553"/>
        <v>2016</v>
      </c>
      <c r="V3952" s="8">
        <f t="shared" si="554"/>
        <v>42468.774305555555</v>
      </c>
      <c r="W3952" s="8" t="str">
        <f t="shared" si="555"/>
        <v>Apr</v>
      </c>
      <c r="X3952" s="8" t="str">
        <f t="shared" si="556"/>
        <v>2016</v>
      </c>
      <c r="Y3952" s="7">
        <f t="shared" si="557"/>
        <v>29</v>
      </c>
    </row>
    <row r="3953" spans="1:25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6">
        <f t="shared" si="549"/>
        <v>5.0000000000000001E-4</v>
      </c>
      <c r="P3953" s="10">
        <f t="shared" si="550"/>
        <v>1</v>
      </c>
      <c r="Q3953" t="s">
        <v>8318</v>
      </c>
      <c r="R3953" t="s">
        <v>8319</v>
      </c>
      <c r="S3953" s="8">
        <f t="shared" si="551"/>
        <v>42433.825717592597</v>
      </c>
      <c r="T3953" s="8" t="str">
        <f t="shared" si="552"/>
        <v>Mar</v>
      </c>
      <c r="U3953" s="8" t="str">
        <f t="shared" si="553"/>
        <v>2016</v>
      </c>
      <c r="V3953" s="8">
        <f t="shared" si="554"/>
        <v>42493.784050925926</v>
      </c>
      <c r="W3953" s="8" t="str">
        <f t="shared" si="555"/>
        <v>May</v>
      </c>
      <c r="X3953" s="8" t="str">
        <f t="shared" si="556"/>
        <v>2016</v>
      </c>
      <c r="Y3953" s="7">
        <f t="shared" si="557"/>
        <v>28</v>
      </c>
    </row>
    <row r="3954" spans="1:25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6">
        <f t="shared" si="549"/>
        <v>9.6153846153846159E-2</v>
      </c>
      <c r="P3954" s="10">
        <f t="shared" si="550"/>
        <v>25</v>
      </c>
      <c r="Q3954" t="s">
        <v>8318</v>
      </c>
      <c r="R3954" t="s">
        <v>8319</v>
      </c>
      <c r="S3954" s="8">
        <f t="shared" si="551"/>
        <v>42243.790393518517</v>
      </c>
      <c r="T3954" s="8" t="str">
        <f t="shared" si="552"/>
        <v>Aug</v>
      </c>
      <c r="U3954" s="8" t="str">
        <f t="shared" si="553"/>
        <v>2015</v>
      </c>
      <c r="V3954" s="8">
        <f t="shared" si="554"/>
        <v>42303.790393518517</v>
      </c>
      <c r="W3954" s="8" t="str">
        <f t="shared" si="555"/>
        <v>Oct</v>
      </c>
      <c r="X3954" s="8" t="str">
        <f t="shared" si="556"/>
        <v>2015</v>
      </c>
      <c r="Y3954" s="7">
        <f t="shared" si="557"/>
        <v>29</v>
      </c>
    </row>
    <row r="3955" spans="1:25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6">
        <f t="shared" si="549"/>
        <v>0</v>
      </c>
      <c r="P3955" s="10">
        <f t="shared" si="550"/>
        <v>0</v>
      </c>
      <c r="Q3955" t="s">
        <v>8318</v>
      </c>
      <c r="R3955" t="s">
        <v>8319</v>
      </c>
      <c r="S3955" s="8">
        <f t="shared" si="551"/>
        <v>42550.048449074078</v>
      </c>
      <c r="T3955" s="8" t="str">
        <f t="shared" si="552"/>
        <v>Jun</v>
      </c>
      <c r="U3955" s="8" t="str">
        <f t="shared" si="553"/>
        <v>2016</v>
      </c>
      <c r="V3955" s="8">
        <f t="shared" si="554"/>
        <v>42580.978472222225</v>
      </c>
      <c r="W3955" s="8" t="str">
        <f t="shared" si="555"/>
        <v>Jul</v>
      </c>
      <c r="X3955" s="8" t="str">
        <f t="shared" si="556"/>
        <v>2016</v>
      </c>
      <c r="Y3955" s="7">
        <f t="shared" si="557"/>
        <v>30</v>
      </c>
    </row>
    <row r="3956" spans="1:25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6">
        <f t="shared" si="549"/>
        <v>0</v>
      </c>
      <c r="P3956" s="10">
        <f t="shared" si="550"/>
        <v>0</v>
      </c>
      <c r="Q3956" t="s">
        <v>8318</v>
      </c>
      <c r="R3956" t="s">
        <v>8319</v>
      </c>
      <c r="S3956" s="8">
        <f t="shared" si="551"/>
        <v>41774.651203703703</v>
      </c>
      <c r="T3956" s="8" t="str">
        <f t="shared" si="552"/>
        <v>May</v>
      </c>
      <c r="U3956" s="8" t="str">
        <f t="shared" si="553"/>
        <v>2014</v>
      </c>
      <c r="V3956" s="8">
        <f t="shared" si="554"/>
        <v>41834.651203703703</v>
      </c>
      <c r="W3956" s="8" t="str">
        <f t="shared" si="555"/>
        <v>Jul</v>
      </c>
      <c r="X3956" s="8" t="str">
        <f t="shared" si="556"/>
        <v>2014</v>
      </c>
      <c r="Y3956" s="7">
        <f t="shared" si="557"/>
        <v>29</v>
      </c>
    </row>
    <row r="3957" spans="1:25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6">
        <f t="shared" si="549"/>
        <v>24.285714285714285</v>
      </c>
      <c r="P3957" s="10">
        <f t="shared" si="550"/>
        <v>53.125</v>
      </c>
      <c r="Q3957" t="s">
        <v>8318</v>
      </c>
      <c r="R3957" t="s">
        <v>8319</v>
      </c>
      <c r="S3957" s="8">
        <f t="shared" si="551"/>
        <v>42306.848854166667</v>
      </c>
      <c r="T3957" s="8" t="str">
        <f t="shared" si="552"/>
        <v>Oct</v>
      </c>
      <c r="U3957" s="8" t="str">
        <f t="shared" si="553"/>
        <v>2015</v>
      </c>
      <c r="V3957" s="8">
        <f t="shared" si="554"/>
        <v>42336.890520833331</v>
      </c>
      <c r="W3957" s="8" t="str">
        <f t="shared" si="555"/>
        <v>Nov</v>
      </c>
      <c r="X3957" s="8" t="str">
        <f t="shared" si="556"/>
        <v>2015</v>
      </c>
      <c r="Y3957" s="7">
        <f t="shared" si="557"/>
        <v>30</v>
      </c>
    </row>
    <row r="3958" spans="1:25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6">
        <f t="shared" si="549"/>
        <v>0</v>
      </c>
      <c r="P3958" s="10">
        <f t="shared" si="550"/>
        <v>0</v>
      </c>
      <c r="Q3958" t="s">
        <v>8318</v>
      </c>
      <c r="R3958" t="s">
        <v>8319</v>
      </c>
      <c r="S3958" s="8">
        <f t="shared" si="551"/>
        <v>42457.932025462964</v>
      </c>
      <c r="T3958" s="8" t="str">
        <f t="shared" si="552"/>
        <v>Mar</v>
      </c>
      <c r="U3958" s="8" t="str">
        <f t="shared" si="553"/>
        <v>2016</v>
      </c>
      <c r="V3958" s="8">
        <f t="shared" si="554"/>
        <v>42485.013888888891</v>
      </c>
      <c r="W3958" s="8" t="str">
        <f t="shared" si="555"/>
        <v>Apr</v>
      </c>
      <c r="X3958" s="8" t="str">
        <f t="shared" si="556"/>
        <v>2016</v>
      </c>
      <c r="Y3958" s="7">
        <f t="shared" si="557"/>
        <v>27</v>
      </c>
    </row>
    <row r="3959" spans="1:25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6">
        <f t="shared" si="549"/>
        <v>2.5000000000000001E-2</v>
      </c>
      <c r="P3959" s="10">
        <f t="shared" si="550"/>
        <v>7</v>
      </c>
      <c r="Q3959" t="s">
        <v>8318</v>
      </c>
      <c r="R3959" t="s">
        <v>8319</v>
      </c>
      <c r="S3959" s="8">
        <f t="shared" si="551"/>
        <v>42513.976319444439</v>
      </c>
      <c r="T3959" s="8" t="str">
        <f t="shared" si="552"/>
        <v>May</v>
      </c>
      <c r="U3959" s="8" t="str">
        <f t="shared" si="553"/>
        <v>2016</v>
      </c>
      <c r="V3959" s="8">
        <f t="shared" si="554"/>
        <v>42559.976319444439</v>
      </c>
      <c r="W3959" s="8" t="str">
        <f t="shared" si="555"/>
        <v>Jul</v>
      </c>
      <c r="X3959" s="8" t="str">
        <f t="shared" si="556"/>
        <v>2016</v>
      </c>
      <c r="Y3959" s="7">
        <f t="shared" si="557"/>
        <v>15</v>
      </c>
    </row>
    <row r="3960" spans="1:25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6">
        <f t="shared" si="549"/>
        <v>32.049999999999997</v>
      </c>
      <c r="P3960" s="10">
        <f t="shared" si="550"/>
        <v>40.0625</v>
      </c>
      <c r="Q3960" t="s">
        <v>8318</v>
      </c>
      <c r="R3960" t="s">
        <v>8319</v>
      </c>
      <c r="S3960" s="8">
        <f t="shared" si="551"/>
        <v>41816.950370370374</v>
      </c>
      <c r="T3960" s="8" t="str">
        <f t="shared" si="552"/>
        <v>Jun</v>
      </c>
      <c r="U3960" s="8" t="str">
        <f t="shared" si="553"/>
        <v>2014</v>
      </c>
      <c r="V3960" s="8">
        <f t="shared" si="554"/>
        <v>41853.583333333336</v>
      </c>
      <c r="W3960" s="8" t="str">
        <f t="shared" si="555"/>
        <v>Aug</v>
      </c>
      <c r="X3960" s="8" t="str">
        <f t="shared" si="556"/>
        <v>2014</v>
      </c>
      <c r="Y3960" s="7">
        <f t="shared" si="557"/>
        <v>5</v>
      </c>
    </row>
    <row r="3961" spans="1:25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6">
        <f t="shared" si="549"/>
        <v>24.333333333333336</v>
      </c>
      <c r="P3961" s="10">
        <f t="shared" si="550"/>
        <v>24.333333333333332</v>
      </c>
      <c r="Q3961" t="s">
        <v>8318</v>
      </c>
      <c r="R3961" t="s">
        <v>8319</v>
      </c>
      <c r="S3961" s="8">
        <f t="shared" si="551"/>
        <v>41880.788842592592</v>
      </c>
      <c r="T3961" s="8" t="str">
        <f t="shared" si="552"/>
        <v>Aug</v>
      </c>
      <c r="U3961" s="8" t="str">
        <f t="shared" si="553"/>
        <v>2014</v>
      </c>
      <c r="V3961" s="8">
        <f t="shared" si="554"/>
        <v>41910.788842592592</v>
      </c>
      <c r="W3961" s="8" t="str">
        <f t="shared" si="555"/>
        <v>Sep</v>
      </c>
      <c r="X3961" s="8" t="str">
        <f t="shared" si="556"/>
        <v>2014</v>
      </c>
      <c r="Y3961" s="7">
        <f t="shared" si="557"/>
        <v>30</v>
      </c>
    </row>
    <row r="3962" spans="1:25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6">
        <f t="shared" si="549"/>
        <v>1.5</v>
      </c>
      <c r="P3962" s="10">
        <f t="shared" si="550"/>
        <v>11.25</v>
      </c>
      <c r="Q3962" t="s">
        <v>8318</v>
      </c>
      <c r="R3962" t="s">
        <v>8319</v>
      </c>
      <c r="S3962" s="8">
        <f t="shared" si="551"/>
        <v>42342.845555555556</v>
      </c>
      <c r="T3962" s="8" t="str">
        <f t="shared" si="552"/>
        <v>Dec</v>
      </c>
      <c r="U3962" s="8" t="str">
        <f t="shared" si="553"/>
        <v>2015</v>
      </c>
      <c r="V3962" s="8">
        <f t="shared" si="554"/>
        <v>42372.845555555556</v>
      </c>
      <c r="W3962" s="8" t="str">
        <f t="shared" si="555"/>
        <v>Jan</v>
      </c>
      <c r="X3962" s="8" t="str">
        <f t="shared" si="556"/>
        <v>2016</v>
      </c>
      <c r="Y3962" s="7">
        <f t="shared" si="557"/>
        <v>30</v>
      </c>
    </row>
    <row r="3963" spans="1:25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6">
        <f t="shared" si="549"/>
        <v>0.42</v>
      </c>
      <c r="P3963" s="10">
        <f t="shared" si="550"/>
        <v>10.5</v>
      </c>
      <c r="Q3963" t="s">
        <v>8318</v>
      </c>
      <c r="R3963" t="s">
        <v>8319</v>
      </c>
      <c r="S3963" s="8">
        <f t="shared" si="551"/>
        <v>41745.891319444447</v>
      </c>
      <c r="T3963" s="8" t="str">
        <f t="shared" si="552"/>
        <v>Apr</v>
      </c>
      <c r="U3963" s="8" t="str">
        <f t="shared" si="553"/>
        <v>2014</v>
      </c>
      <c r="V3963" s="8">
        <f t="shared" si="554"/>
        <v>41767.891319444447</v>
      </c>
      <c r="W3963" s="8" t="str">
        <f t="shared" si="555"/>
        <v>May</v>
      </c>
      <c r="X3963" s="8" t="str">
        <f t="shared" si="556"/>
        <v>2014</v>
      </c>
      <c r="Y3963" s="7">
        <f t="shared" si="557"/>
        <v>22</v>
      </c>
    </row>
    <row r="3964" spans="1:25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6">
        <f t="shared" si="549"/>
        <v>3.214285714285714</v>
      </c>
      <c r="P3964" s="10">
        <f t="shared" si="550"/>
        <v>15</v>
      </c>
      <c r="Q3964" t="s">
        <v>8318</v>
      </c>
      <c r="R3964" t="s">
        <v>8319</v>
      </c>
      <c r="S3964" s="8">
        <f t="shared" si="551"/>
        <v>42311.621458333335</v>
      </c>
      <c r="T3964" s="8" t="str">
        <f t="shared" si="552"/>
        <v>Nov</v>
      </c>
      <c r="U3964" s="8" t="str">
        <f t="shared" si="553"/>
        <v>2015</v>
      </c>
      <c r="V3964" s="8">
        <f t="shared" si="554"/>
        <v>42336.621458333335</v>
      </c>
      <c r="W3964" s="8" t="str">
        <f t="shared" si="555"/>
        <v>Nov</v>
      </c>
      <c r="X3964" s="8" t="str">
        <f t="shared" si="556"/>
        <v>2015</v>
      </c>
      <c r="Y3964" s="7">
        <f t="shared" si="557"/>
        <v>25</v>
      </c>
    </row>
    <row r="3965" spans="1:25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6">
        <f t="shared" si="549"/>
        <v>0</v>
      </c>
      <c r="P3965" s="10">
        <f t="shared" si="550"/>
        <v>0</v>
      </c>
      <c r="Q3965" t="s">
        <v>8318</v>
      </c>
      <c r="R3965" t="s">
        <v>8319</v>
      </c>
      <c r="S3965" s="8">
        <f t="shared" si="551"/>
        <v>42296.154131944444</v>
      </c>
      <c r="T3965" s="8" t="str">
        <f t="shared" si="552"/>
        <v>Oct</v>
      </c>
      <c r="U3965" s="8" t="str">
        <f t="shared" si="553"/>
        <v>2015</v>
      </c>
      <c r="V3965" s="8">
        <f t="shared" si="554"/>
        <v>42326.195798611108</v>
      </c>
      <c r="W3965" s="8" t="str">
        <f t="shared" si="555"/>
        <v>Nov</v>
      </c>
      <c r="X3965" s="8" t="str">
        <f t="shared" si="556"/>
        <v>2015</v>
      </c>
      <c r="Y3965" s="7">
        <f t="shared" si="557"/>
        <v>30</v>
      </c>
    </row>
    <row r="3966" spans="1:25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6">
        <f t="shared" si="549"/>
        <v>6.3</v>
      </c>
      <c r="P3966" s="10">
        <f t="shared" si="550"/>
        <v>42</v>
      </c>
      <c r="Q3966" t="s">
        <v>8318</v>
      </c>
      <c r="R3966" t="s">
        <v>8319</v>
      </c>
      <c r="S3966" s="8">
        <f t="shared" si="551"/>
        <v>42053.722060185188</v>
      </c>
      <c r="T3966" s="8" t="str">
        <f t="shared" si="552"/>
        <v>Feb</v>
      </c>
      <c r="U3966" s="8" t="str">
        <f t="shared" si="553"/>
        <v>2015</v>
      </c>
      <c r="V3966" s="8">
        <f t="shared" si="554"/>
        <v>42113.680393518516</v>
      </c>
      <c r="W3966" s="8" t="str">
        <f t="shared" si="555"/>
        <v>Apr</v>
      </c>
      <c r="X3966" s="8" t="str">
        <f t="shared" si="556"/>
        <v>2015</v>
      </c>
      <c r="Y3966" s="7">
        <f t="shared" si="557"/>
        <v>28</v>
      </c>
    </row>
    <row r="3967" spans="1:25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6">
        <f t="shared" si="549"/>
        <v>14.249999999999998</v>
      </c>
      <c r="P3967" s="10">
        <f t="shared" si="550"/>
        <v>71.25</v>
      </c>
      <c r="Q3967" t="s">
        <v>8318</v>
      </c>
      <c r="R3967" t="s">
        <v>8319</v>
      </c>
      <c r="S3967" s="8">
        <f t="shared" si="551"/>
        <v>42414.235879629632</v>
      </c>
      <c r="T3967" s="8" t="str">
        <f t="shared" si="552"/>
        <v>Feb</v>
      </c>
      <c r="U3967" s="8" t="str">
        <f t="shared" si="553"/>
        <v>2016</v>
      </c>
      <c r="V3967" s="8">
        <f t="shared" si="554"/>
        <v>42474.194212962961</v>
      </c>
      <c r="W3967" s="8" t="str">
        <f t="shared" si="555"/>
        <v>Apr</v>
      </c>
      <c r="X3967" s="8" t="str">
        <f t="shared" si="556"/>
        <v>2016</v>
      </c>
      <c r="Y3967" s="7">
        <f t="shared" si="557"/>
        <v>28</v>
      </c>
    </row>
    <row r="3968" spans="1:25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6">
        <f t="shared" si="549"/>
        <v>0.6</v>
      </c>
      <c r="P3968" s="10">
        <f t="shared" si="550"/>
        <v>22.5</v>
      </c>
      <c r="Q3968" t="s">
        <v>8318</v>
      </c>
      <c r="R3968" t="s">
        <v>8319</v>
      </c>
      <c r="S3968" s="8">
        <f t="shared" si="551"/>
        <v>41801.711550925924</v>
      </c>
      <c r="T3968" s="8" t="str">
        <f t="shared" si="552"/>
        <v>Jun</v>
      </c>
      <c r="U3968" s="8" t="str">
        <f t="shared" si="553"/>
        <v>2014</v>
      </c>
      <c r="V3968" s="8">
        <f t="shared" si="554"/>
        <v>41844.124305555553</v>
      </c>
      <c r="W3968" s="8" t="str">
        <f t="shared" si="555"/>
        <v>Jul</v>
      </c>
      <c r="X3968" s="8" t="str">
        <f t="shared" si="556"/>
        <v>2014</v>
      </c>
      <c r="Y3968" s="7">
        <f t="shared" si="557"/>
        <v>11</v>
      </c>
    </row>
    <row r="3969" spans="1:25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6">
        <f t="shared" si="549"/>
        <v>24.117647058823529</v>
      </c>
      <c r="P3969" s="10">
        <f t="shared" si="550"/>
        <v>41</v>
      </c>
      <c r="Q3969" t="s">
        <v>8318</v>
      </c>
      <c r="R3969" t="s">
        <v>8319</v>
      </c>
      <c r="S3969" s="8">
        <f t="shared" si="551"/>
        <v>42770.290590277778</v>
      </c>
      <c r="T3969" s="8" t="str">
        <f t="shared" si="552"/>
        <v>Feb</v>
      </c>
      <c r="U3969" s="8" t="str">
        <f t="shared" si="553"/>
        <v>2017</v>
      </c>
      <c r="V3969" s="8">
        <f t="shared" si="554"/>
        <v>42800.290590277778</v>
      </c>
      <c r="W3969" s="8" t="str">
        <f t="shared" si="555"/>
        <v>Mar</v>
      </c>
      <c r="X3969" s="8" t="str">
        <f t="shared" si="556"/>
        <v>2017</v>
      </c>
      <c r="Y3969" s="7">
        <f t="shared" si="557"/>
        <v>30</v>
      </c>
    </row>
    <row r="3970" spans="1:25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6">
        <f t="shared" si="549"/>
        <v>10.54</v>
      </c>
      <c r="P3970" s="10">
        <f t="shared" si="550"/>
        <v>47.909090909090907</v>
      </c>
      <c r="Q3970" t="s">
        <v>8318</v>
      </c>
      <c r="R3970" t="s">
        <v>8319</v>
      </c>
      <c r="S3970" s="8">
        <f t="shared" si="551"/>
        <v>42452.815659722226</v>
      </c>
      <c r="T3970" s="8" t="str">
        <f t="shared" si="552"/>
        <v>Mar</v>
      </c>
      <c r="U3970" s="8" t="str">
        <f t="shared" si="553"/>
        <v>2016</v>
      </c>
      <c r="V3970" s="8">
        <f t="shared" si="554"/>
        <v>42512.815659722226</v>
      </c>
      <c r="W3970" s="8" t="str">
        <f t="shared" si="555"/>
        <v>May</v>
      </c>
      <c r="X3970" s="8" t="str">
        <f t="shared" si="556"/>
        <v>2016</v>
      </c>
      <c r="Y3970" s="7">
        <f t="shared" si="557"/>
        <v>29</v>
      </c>
    </row>
    <row r="3971" spans="1:25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6">
        <f t="shared" ref="O3971:O4034" si="558">E3971/D3971*100</f>
        <v>7.4690265486725664</v>
      </c>
      <c r="P3971" s="10">
        <f t="shared" ref="P3971:P4034" si="559">IFERROR(E3971/L3971,0)</f>
        <v>35.166666666666664</v>
      </c>
      <c r="Q3971" t="s">
        <v>8318</v>
      </c>
      <c r="R3971" t="s">
        <v>8319</v>
      </c>
      <c r="S3971" s="8">
        <f t="shared" ref="S3971:S4034" si="560">(((J3971/60)/60)/24)+DATE(1970,1,1)</f>
        <v>42601.854699074072</v>
      </c>
      <c r="T3971" s="8" t="str">
        <f t="shared" ref="T3971:T4034" si="561">TEXT(S3971,"MMM")</f>
        <v>Aug</v>
      </c>
      <c r="U3971" s="8" t="str">
        <f t="shared" ref="U3971:U4034" si="562">TEXT(S3971,"YYYY")</f>
        <v>2016</v>
      </c>
      <c r="V3971" s="8">
        <f t="shared" ref="V3971:V4034" si="563">(((I3971/60)/60)/24)+DATE(1970,1,1)</f>
        <v>42611.163194444445</v>
      </c>
      <c r="W3971" s="8" t="str">
        <f t="shared" ref="W3971:W4034" si="564">TEXT(V3971,"MMM")</f>
        <v>Aug</v>
      </c>
      <c r="X3971" s="8" t="str">
        <f t="shared" ref="X3971:X4034" si="565">TEXT(V3971,"YYYY")</f>
        <v>2016</v>
      </c>
      <c r="Y3971" s="7">
        <f t="shared" ref="Y3971:Y4034" si="566">DAY(V3971-S3971)</f>
        <v>9</v>
      </c>
    </row>
    <row r="3972" spans="1:25" ht="4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6">
        <f t="shared" si="558"/>
        <v>7.3333333333333334E-2</v>
      </c>
      <c r="P3972" s="10">
        <f t="shared" si="559"/>
        <v>5.5</v>
      </c>
      <c r="Q3972" t="s">
        <v>8318</v>
      </c>
      <c r="R3972" t="s">
        <v>8319</v>
      </c>
      <c r="S3972" s="8">
        <f t="shared" si="560"/>
        <v>42447.863553240735</v>
      </c>
      <c r="T3972" s="8" t="str">
        <f t="shared" si="561"/>
        <v>Mar</v>
      </c>
      <c r="U3972" s="8" t="str">
        <f t="shared" si="562"/>
        <v>2016</v>
      </c>
      <c r="V3972" s="8">
        <f t="shared" si="563"/>
        <v>42477.863553240735</v>
      </c>
      <c r="W3972" s="8" t="str">
        <f t="shared" si="564"/>
        <v>Apr</v>
      </c>
      <c r="X3972" s="8" t="str">
        <f t="shared" si="565"/>
        <v>2016</v>
      </c>
      <c r="Y3972" s="7">
        <f t="shared" si="566"/>
        <v>30</v>
      </c>
    </row>
    <row r="3973" spans="1:25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6">
        <f t="shared" si="558"/>
        <v>0.97142857142857131</v>
      </c>
      <c r="P3973" s="10">
        <f t="shared" si="559"/>
        <v>22.666666666666668</v>
      </c>
      <c r="Q3973" t="s">
        <v>8318</v>
      </c>
      <c r="R3973" t="s">
        <v>8319</v>
      </c>
      <c r="S3973" s="8">
        <f t="shared" si="560"/>
        <v>41811.536180555559</v>
      </c>
      <c r="T3973" s="8" t="str">
        <f t="shared" si="561"/>
        <v>Jun</v>
      </c>
      <c r="U3973" s="8" t="str">
        <f t="shared" si="562"/>
        <v>2014</v>
      </c>
      <c r="V3973" s="8">
        <f t="shared" si="563"/>
        <v>41841.536180555559</v>
      </c>
      <c r="W3973" s="8" t="str">
        <f t="shared" si="564"/>
        <v>Jul</v>
      </c>
      <c r="X3973" s="8" t="str">
        <f t="shared" si="565"/>
        <v>2014</v>
      </c>
      <c r="Y3973" s="7">
        <f t="shared" si="566"/>
        <v>30</v>
      </c>
    </row>
    <row r="3974" spans="1:25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6">
        <f t="shared" si="558"/>
        <v>21.099999999999998</v>
      </c>
      <c r="P3974" s="10">
        <f t="shared" si="559"/>
        <v>26.375</v>
      </c>
      <c r="Q3974" t="s">
        <v>8318</v>
      </c>
      <c r="R3974" t="s">
        <v>8319</v>
      </c>
      <c r="S3974" s="8">
        <f t="shared" si="560"/>
        <v>41981.067523148144</v>
      </c>
      <c r="T3974" s="8" t="str">
        <f t="shared" si="561"/>
        <v>Dec</v>
      </c>
      <c r="U3974" s="8" t="str">
        <f t="shared" si="562"/>
        <v>2014</v>
      </c>
      <c r="V3974" s="8">
        <f t="shared" si="563"/>
        <v>42041.067523148144</v>
      </c>
      <c r="W3974" s="8" t="str">
        <f t="shared" si="564"/>
        <v>Feb</v>
      </c>
      <c r="X3974" s="8" t="str">
        <f t="shared" si="565"/>
        <v>2015</v>
      </c>
      <c r="Y3974" s="7">
        <f t="shared" si="566"/>
        <v>29</v>
      </c>
    </row>
    <row r="3975" spans="1:25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6">
        <f t="shared" si="558"/>
        <v>78.100000000000009</v>
      </c>
      <c r="P3975" s="10">
        <f t="shared" si="559"/>
        <v>105.54054054054055</v>
      </c>
      <c r="Q3975" t="s">
        <v>8318</v>
      </c>
      <c r="R3975" t="s">
        <v>8319</v>
      </c>
      <c r="S3975" s="8">
        <f t="shared" si="560"/>
        <v>42469.68414351852</v>
      </c>
      <c r="T3975" s="8" t="str">
        <f t="shared" si="561"/>
        <v>Apr</v>
      </c>
      <c r="U3975" s="8" t="str">
        <f t="shared" si="562"/>
        <v>2016</v>
      </c>
      <c r="V3975" s="8">
        <f t="shared" si="563"/>
        <v>42499.166666666672</v>
      </c>
      <c r="W3975" s="8" t="str">
        <f t="shared" si="564"/>
        <v>May</v>
      </c>
      <c r="X3975" s="8" t="str">
        <f t="shared" si="565"/>
        <v>2016</v>
      </c>
      <c r="Y3975" s="7">
        <f t="shared" si="566"/>
        <v>29</v>
      </c>
    </row>
    <row r="3976" spans="1:25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6">
        <f t="shared" si="558"/>
        <v>32</v>
      </c>
      <c r="P3976" s="10">
        <f t="shared" si="559"/>
        <v>29.09090909090909</v>
      </c>
      <c r="Q3976" t="s">
        <v>8318</v>
      </c>
      <c r="R3976" t="s">
        <v>8319</v>
      </c>
      <c r="S3976" s="8">
        <f t="shared" si="560"/>
        <v>42493.546851851846</v>
      </c>
      <c r="T3976" s="8" t="str">
        <f t="shared" si="561"/>
        <v>May</v>
      </c>
      <c r="U3976" s="8" t="str">
        <f t="shared" si="562"/>
        <v>2016</v>
      </c>
      <c r="V3976" s="8">
        <f t="shared" si="563"/>
        <v>42523.546851851846</v>
      </c>
      <c r="W3976" s="8" t="str">
        <f t="shared" si="564"/>
        <v>Jun</v>
      </c>
      <c r="X3976" s="8" t="str">
        <f t="shared" si="565"/>
        <v>2016</v>
      </c>
      <c r="Y3976" s="7">
        <f t="shared" si="566"/>
        <v>30</v>
      </c>
    </row>
    <row r="3977" spans="1:25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6">
        <f t="shared" si="558"/>
        <v>0</v>
      </c>
      <c r="P3977" s="10">
        <f t="shared" si="559"/>
        <v>0</v>
      </c>
      <c r="Q3977" t="s">
        <v>8318</v>
      </c>
      <c r="R3977" t="s">
        <v>8319</v>
      </c>
      <c r="S3977" s="8">
        <f t="shared" si="560"/>
        <v>42534.866875</v>
      </c>
      <c r="T3977" s="8" t="str">
        <f t="shared" si="561"/>
        <v>Jun</v>
      </c>
      <c r="U3977" s="8" t="str">
        <f t="shared" si="562"/>
        <v>2016</v>
      </c>
      <c r="V3977" s="8">
        <f t="shared" si="563"/>
        <v>42564.866875</v>
      </c>
      <c r="W3977" s="8" t="str">
        <f t="shared" si="564"/>
        <v>Jul</v>
      </c>
      <c r="X3977" s="8" t="str">
        <f t="shared" si="565"/>
        <v>2016</v>
      </c>
      <c r="Y3977" s="7">
        <f t="shared" si="566"/>
        <v>30</v>
      </c>
    </row>
    <row r="3978" spans="1:25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6">
        <f t="shared" si="558"/>
        <v>47.692307692307693</v>
      </c>
      <c r="P3978" s="10">
        <f t="shared" si="559"/>
        <v>62</v>
      </c>
      <c r="Q3978" t="s">
        <v>8318</v>
      </c>
      <c r="R3978" t="s">
        <v>8319</v>
      </c>
      <c r="S3978" s="8">
        <f t="shared" si="560"/>
        <v>41830.858344907407</v>
      </c>
      <c r="T3978" s="8" t="str">
        <f t="shared" si="561"/>
        <v>Jul</v>
      </c>
      <c r="U3978" s="8" t="str">
        <f t="shared" si="562"/>
        <v>2014</v>
      </c>
      <c r="V3978" s="8">
        <f t="shared" si="563"/>
        <v>41852.291666666664</v>
      </c>
      <c r="W3978" s="8" t="str">
        <f t="shared" si="564"/>
        <v>Aug</v>
      </c>
      <c r="X3978" s="8" t="str">
        <f t="shared" si="565"/>
        <v>2014</v>
      </c>
      <c r="Y3978" s="7">
        <f t="shared" si="566"/>
        <v>21</v>
      </c>
    </row>
    <row r="3979" spans="1:25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6">
        <f t="shared" si="558"/>
        <v>1.4500000000000002</v>
      </c>
      <c r="P3979" s="10">
        <f t="shared" si="559"/>
        <v>217.5</v>
      </c>
      <c r="Q3979" t="s">
        <v>8318</v>
      </c>
      <c r="R3979" t="s">
        <v>8319</v>
      </c>
      <c r="S3979" s="8">
        <f t="shared" si="560"/>
        <v>42543.788564814815</v>
      </c>
      <c r="T3979" s="8" t="str">
        <f t="shared" si="561"/>
        <v>Jun</v>
      </c>
      <c r="U3979" s="8" t="str">
        <f t="shared" si="562"/>
        <v>2016</v>
      </c>
      <c r="V3979" s="8">
        <f t="shared" si="563"/>
        <v>42573.788564814815</v>
      </c>
      <c r="W3979" s="8" t="str">
        <f t="shared" si="564"/>
        <v>Jul</v>
      </c>
      <c r="X3979" s="8" t="str">
        <f t="shared" si="565"/>
        <v>2016</v>
      </c>
      <c r="Y3979" s="7">
        <f t="shared" si="566"/>
        <v>30</v>
      </c>
    </row>
    <row r="3980" spans="1:25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6">
        <f t="shared" si="558"/>
        <v>10.7</v>
      </c>
      <c r="P3980" s="10">
        <f t="shared" si="559"/>
        <v>26.75</v>
      </c>
      <c r="Q3980" t="s">
        <v>8318</v>
      </c>
      <c r="R3980" t="s">
        <v>8319</v>
      </c>
      <c r="S3980" s="8">
        <f t="shared" si="560"/>
        <v>41975.642974537041</v>
      </c>
      <c r="T3980" s="8" t="str">
        <f t="shared" si="561"/>
        <v>Dec</v>
      </c>
      <c r="U3980" s="8" t="str">
        <f t="shared" si="562"/>
        <v>2014</v>
      </c>
      <c r="V3980" s="8">
        <f t="shared" si="563"/>
        <v>42035.642974537041</v>
      </c>
      <c r="W3980" s="8" t="str">
        <f t="shared" si="564"/>
        <v>Jan</v>
      </c>
      <c r="X3980" s="8" t="str">
        <f t="shared" si="565"/>
        <v>2015</v>
      </c>
      <c r="Y3980" s="7">
        <f t="shared" si="566"/>
        <v>29</v>
      </c>
    </row>
    <row r="3981" spans="1:25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6">
        <f t="shared" si="558"/>
        <v>1.8333333333333333</v>
      </c>
      <c r="P3981" s="10">
        <f t="shared" si="559"/>
        <v>18.333333333333332</v>
      </c>
      <c r="Q3981" t="s">
        <v>8318</v>
      </c>
      <c r="R3981" t="s">
        <v>8319</v>
      </c>
      <c r="S3981" s="8">
        <f t="shared" si="560"/>
        <v>42069.903437500005</v>
      </c>
      <c r="T3981" s="8" t="str">
        <f t="shared" si="561"/>
        <v>Mar</v>
      </c>
      <c r="U3981" s="8" t="str">
        <f t="shared" si="562"/>
        <v>2015</v>
      </c>
      <c r="V3981" s="8">
        <f t="shared" si="563"/>
        <v>42092.833333333328</v>
      </c>
      <c r="W3981" s="8" t="str">
        <f t="shared" si="564"/>
        <v>Mar</v>
      </c>
      <c r="X3981" s="8" t="str">
        <f t="shared" si="565"/>
        <v>2015</v>
      </c>
      <c r="Y3981" s="7">
        <f t="shared" si="566"/>
        <v>22</v>
      </c>
    </row>
    <row r="3982" spans="1:25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6">
        <f t="shared" si="558"/>
        <v>18</v>
      </c>
      <c r="P3982" s="10">
        <f t="shared" si="559"/>
        <v>64.285714285714292</v>
      </c>
      <c r="Q3982" t="s">
        <v>8318</v>
      </c>
      <c r="R3982" t="s">
        <v>8319</v>
      </c>
      <c r="S3982" s="8">
        <f t="shared" si="560"/>
        <v>41795.598923611113</v>
      </c>
      <c r="T3982" s="8" t="str">
        <f t="shared" si="561"/>
        <v>Jun</v>
      </c>
      <c r="U3982" s="8" t="str">
        <f t="shared" si="562"/>
        <v>2014</v>
      </c>
      <c r="V3982" s="8">
        <f t="shared" si="563"/>
        <v>41825.598923611113</v>
      </c>
      <c r="W3982" s="8" t="str">
        <f t="shared" si="564"/>
        <v>Jul</v>
      </c>
      <c r="X3982" s="8" t="str">
        <f t="shared" si="565"/>
        <v>2014</v>
      </c>
      <c r="Y3982" s="7">
        <f t="shared" si="566"/>
        <v>30</v>
      </c>
    </row>
    <row r="3983" spans="1:25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6">
        <f t="shared" si="558"/>
        <v>4.083333333333333</v>
      </c>
      <c r="P3983" s="10">
        <f t="shared" si="559"/>
        <v>175</v>
      </c>
      <c r="Q3983" t="s">
        <v>8318</v>
      </c>
      <c r="R3983" t="s">
        <v>8319</v>
      </c>
      <c r="S3983" s="8">
        <f t="shared" si="560"/>
        <v>42508.179965277777</v>
      </c>
      <c r="T3983" s="8" t="str">
        <f t="shared" si="561"/>
        <v>May</v>
      </c>
      <c r="U3983" s="8" t="str">
        <f t="shared" si="562"/>
        <v>2016</v>
      </c>
      <c r="V3983" s="8">
        <f t="shared" si="563"/>
        <v>42568.179965277777</v>
      </c>
      <c r="W3983" s="8" t="str">
        <f t="shared" si="564"/>
        <v>Jul</v>
      </c>
      <c r="X3983" s="8" t="str">
        <f t="shared" si="565"/>
        <v>2016</v>
      </c>
      <c r="Y3983" s="7">
        <f t="shared" si="566"/>
        <v>29</v>
      </c>
    </row>
    <row r="3984" spans="1:25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6">
        <f t="shared" si="558"/>
        <v>20</v>
      </c>
      <c r="P3984" s="10">
        <f t="shared" si="559"/>
        <v>34</v>
      </c>
      <c r="Q3984" t="s">
        <v>8318</v>
      </c>
      <c r="R3984" t="s">
        <v>8319</v>
      </c>
      <c r="S3984" s="8">
        <f t="shared" si="560"/>
        <v>42132.809953703705</v>
      </c>
      <c r="T3984" s="8" t="str">
        <f t="shared" si="561"/>
        <v>May</v>
      </c>
      <c r="U3984" s="8" t="str">
        <f t="shared" si="562"/>
        <v>2015</v>
      </c>
      <c r="V3984" s="8">
        <f t="shared" si="563"/>
        <v>42192.809953703705</v>
      </c>
      <c r="W3984" s="8" t="str">
        <f t="shared" si="564"/>
        <v>Jul</v>
      </c>
      <c r="X3984" s="8" t="str">
        <f t="shared" si="565"/>
        <v>2015</v>
      </c>
      <c r="Y3984" s="7">
        <f t="shared" si="566"/>
        <v>29</v>
      </c>
    </row>
    <row r="3985" spans="1:25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6">
        <f t="shared" si="558"/>
        <v>34.802513464991023</v>
      </c>
      <c r="P3985" s="10">
        <f t="shared" si="559"/>
        <v>84.282608695652172</v>
      </c>
      <c r="Q3985" t="s">
        <v>8318</v>
      </c>
      <c r="R3985" t="s">
        <v>8319</v>
      </c>
      <c r="S3985" s="8">
        <f t="shared" si="560"/>
        <v>41747.86986111111</v>
      </c>
      <c r="T3985" s="8" t="str">
        <f t="shared" si="561"/>
        <v>Apr</v>
      </c>
      <c r="U3985" s="8" t="str">
        <f t="shared" si="562"/>
        <v>2014</v>
      </c>
      <c r="V3985" s="8">
        <f t="shared" si="563"/>
        <v>41779.290972222225</v>
      </c>
      <c r="W3985" s="8" t="str">
        <f t="shared" si="564"/>
        <v>May</v>
      </c>
      <c r="X3985" s="8" t="str">
        <f t="shared" si="565"/>
        <v>2014</v>
      </c>
      <c r="Y3985" s="7">
        <f t="shared" si="566"/>
        <v>31</v>
      </c>
    </row>
    <row r="3986" spans="1:25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6">
        <f t="shared" si="558"/>
        <v>6.3333333333333339</v>
      </c>
      <c r="P3986" s="10">
        <f t="shared" si="559"/>
        <v>9.5</v>
      </c>
      <c r="Q3986" t="s">
        <v>8318</v>
      </c>
      <c r="R3986" t="s">
        <v>8319</v>
      </c>
      <c r="S3986" s="8">
        <f t="shared" si="560"/>
        <v>41920.963472222218</v>
      </c>
      <c r="T3986" s="8" t="str">
        <f t="shared" si="561"/>
        <v>Oct</v>
      </c>
      <c r="U3986" s="8" t="str">
        <f t="shared" si="562"/>
        <v>2014</v>
      </c>
      <c r="V3986" s="8">
        <f t="shared" si="563"/>
        <v>41951</v>
      </c>
      <c r="W3986" s="8" t="str">
        <f t="shared" si="564"/>
        <v>Nov</v>
      </c>
      <c r="X3986" s="8" t="str">
        <f t="shared" si="565"/>
        <v>2014</v>
      </c>
      <c r="Y3986" s="7">
        <f t="shared" si="566"/>
        <v>30</v>
      </c>
    </row>
    <row r="3987" spans="1:25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6">
        <f t="shared" si="558"/>
        <v>32.049999999999997</v>
      </c>
      <c r="P3987" s="10">
        <f t="shared" si="559"/>
        <v>33.736842105263158</v>
      </c>
      <c r="Q3987" t="s">
        <v>8318</v>
      </c>
      <c r="R3987" t="s">
        <v>8319</v>
      </c>
      <c r="S3987" s="8">
        <f t="shared" si="560"/>
        <v>42399.707407407404</v>
      </c>
      <c r="T3987" s="8" t="str">
        <f t="shared" si="561"/>
        <v>Jan</v>
      </c>
      <c r="U3987" s="8" t="str">
        <f t="shared" si="562"/>
        <v>2016</v>
      </c>
      <c r="V3987" s="8">
        <f t="shared" si="563"/>
        <v>42420.878472222219</v>
      </c>
      <c r="W3987" s="8" t="str">
        <f t="shared" si="564"/>
        <v>Feb</v>
      </c>
      <c r="X3987" s="8" t="str">
        <f t="shared" si="565"/>
        <v>2016</v>
      </c>
      <c r="Y3987" s="7">
        <f t="shared" si="566"/>
        <v>21</v>
      </c>
    </row>
    <row r="3988" spans="1:25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6">
        <f t="shared" si="558"/>
        <v>9.76</v>
      </c>
      <c r="P3988" s="10">
        <f t="shared" si="559"/>
        <v>37.53846153846154</v>
      </c>
      <c r="Q3988" t="s">
        <v>8318</v>
      </c>
      <c r="R3988" t="s">
        <v>8319</v>
      </c>
      <c r="S3988" s="8">
        <f t="shared" si="560"/>
        <v>42467.548541666663</v>
      </c>
      <c r="T3988" s="8" t="str">
        <f t="shared" si="561"/>
        <v>Apr</v>
      </c>
      <c r="U3988" s="8" t="str">
        <f t="shared" si="562"/>
        <v>2016</v>
      </c>
      <c r="V3988" s="8">
        <f t="shared" si="563"/>
        <v>42496.544444444444</v>
      </c>
      <c r="W3988" s="8" t="str">
        <f t="shared" si="564"/>
        <v>May</v>
      </c>
      <c r="X3988" s="8" t="str">
        <f t="shared" si="565"/>
        <v>2016</v>
      </c>
      <c r="Y3988" s="7">
        <f t="shared" si="566"/>
        <v>28</v>
      </c>
    </row>
    <row r="3989" spans="1:25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6">
        <f t="shared" si="558"/>
        <v>37.75</v>
      </c>
      <c r="P3989" s="10">
        <f t="shared" si="559"/>
        <v>11.615384615384615</v>
      </c>
      <c r="Q3989" t="s">
        <v>8318</v>
      </c>
      <c r="R3989" t="s">
        <v>8319</v>
      </c>
      <c r="S3989" s="8">
        <f t="shared" si="560"/>
        <v>41765.92465277778</v>
      </c>
      <c r="T3989" s="8" t="str">
        <f t="shared" si="561"/>
        <v>May</v>
      </c>
      <c r="U3989" s="8" t="str">
        <f t="shared" si="562"/>
        <v>2014</v>
      </c>
      <c r="V3989" s="8">
        <f t="shared" si="563"/>
        <v>41775.92465277778</v>
      </c>
      <c r="W3989" s="8" t="str">
        <f t="shared" si="564"/>
        <v>May</v>
      </c>
      <c r="X3989" s="8" t="str">
        <f t="shared" si="565"/>
        <v>2014</v>
      </c>
      <c r="Y3989" s="7">
        <f t="shared" si="566"/>
        <v>10</v>
      </c>
    </row>
    <row r="3990" spans="1:25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6">
        <f t="shared" si="558"/>
        <v>2.1333333333333333</v>
      </c>
      <c r="P3990" s="10">
        <f t="shared" si="559"/>
        <v>8</v>
      </c>
      <c r="Q3990" t="s">
        <v>8318</v>
      </c>
      <c r="R3990" t="s">
        <v>8319</v>
      </c>
      <c r="S3990" s="8">
        <f t="shared" si="560"/>
        <v>42230.08116898148</v>
      </c>
      <c r="T3990" s="8" t="str">
        <f t="shared" si="561"/>
        <v>Aug</v>
      </c>
      <c r="U3990" s="8" t="str">
        <f t="shared" si="562"/>
        <v>2015</v>
      </c>
      <c r="V3990" s="8">
        <f t="shared" si="563"/>
        <v>42245.08116898148</v>
      </c>
      <c r="W3990" s="8" t="str">
        <f t="shared" si="564"/>
        <v>Aug</v>
      </c>
      <c r="X3990" s="8" t="str">
        <f t="shared" si="565"/>
        <v>2015</v>
      </c>
      <c r="Y3990" s="7">
        <f t="shared" si="566"/>
        <v>15</v>
      </c>
    </row>
    <row r="3991" spans="1:25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6">
        <f t="shared" si="558"/>
        <v>0</v>
      </c>
      <c r="P3991" s="10">
        <f t="shared" si="559"/>
        <v>0</v>
      </c>
      <c r="Q3991" t="s">
        <v>8318</v>
      </c>
      <c r="R3991" t="s">
        <v>8319</v>
      </c>
      <c r="S3991" s="8">
        <f t="shared" si="560"/>
        <v>42286.749780092592</v>
      </c>
      <c r="T3991" s="8" t="str">
        <f t="shared" si="561"/>
        <v>Oct</v>
      </c>
      <c r="U3991" s="8" t="str">
        <f t="shared" si="562"/>
        <v>2015</v>
      </c>
      <c r="V3991" s="8">
        <f t="shared" si="563"/>
        <v>42316.791446759264</v>
      </c>
      <c r="W3991" s="8" t="str">
        <f t="shared" si="564"/>
        <v>Nov</v>
      </c>
      <c r="X3991" s="8" t="str">
        <f t="shared" si="565"/>
        <v>2015</v>
      </c>
      <c r="Y3991" s="7">
        <f t="shared" si="566"/>
        <v>30</v>
      </c>
    </row>
    <row r="3992" spans="1:25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6">
        <f t="shared" si="558"/>
        <v>4.1818181818181817</v>
      </c>
      <c r="P3992" s="10">
        <f t="shared" si="559"/>
        <v>23</v>
      </c>
      <c r="Q3992" t="s">
        <v>8318</v>
      </c>
      <c r="R3992" t="s">
        <v>8319</v>
      </c>
      <c r="S3992" s="8">
        <f t="shared" si="560"/>
        <v>42401.672372685185</v>
      </c>
      <c r="T3992" s="8" t="str">
        <f t="shared" si="561"/>
        <v>Feb</v>
      </c>
      <c r="U3992" s="8" t="str">
        <f t="shared" si="562"/>
        <v>2016</v>
      </c>
      <c r="V3992" s="8">
        <f t="shared" si="563"/>
        <v>42431.672372685185</v>
      </c>
      <c r="W3992" s="8" t="str">
        <f t="shared" si="564"/>
        <v>Mar</v>
      </c>
      <c r="X3992" s="8" t="str">
        <f t="shared" si="565"/>
        <v>2016</v>
      </c>
      <c r="Y3992" s="7">
        <f t="shared" si="566"/>
        <v>30</v>
      </c>
    </row>
    <row r="3993" spans="1:25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6">
        <f t="shared" si="558"/>
        <v>20</v>
      </c>
      <c r="P3993" s="10">
        <f t="shared" si="559"/>
        <v>100</v>
      </c>
      <c r="Q3993" t="s">
        <v>8318</v>
      </c>
      <c r="R3993" t="s">
        <v>8319</v>
      </c>
      <c r="S3993" s="8">
        <f t="shared" si="560"/>
        <v>42125.644467592589</v>
      </c>
      <c r="T3993" s="8" t="str">
        <f t="shared" si="561"/>
        <v>May</v>
      </c>
      <c r="U3993" s="8" t="str">
        <f t="shared" si="562"/>
        <v>2015</v>
      </c>
      <c r="V3993" s="8">
        <f t="shared" si="563"/>
        <v>42155.644467592589</v>
      </c>
      <c r="W3993" s="8" t="str">
        <f t="shared" si="564"/>
        <v>May</v>
      </c>
      <c r="X3993" s="8" t="str">
        <f t="shared" si="565"/>
        <v>2015</v>
      </c>
      <c r="Y3993" s="7">
        <f t="shared" si="566"/>
        <v>30</v>
      </c>
    </row>
    <row r="3994" spans="1:25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6">
        <f t="shared" si="558"/>
        <v>5.41</v>
      </c>
      <c r="P3994" s="10">
        <f t="shared" si="559"/>
        <v>60.111111111111114</v>
      </c>
      <c r="Q3994" t="s">
        <v>8318</v>
      </c>
      <c r="R3994" t="s">
        <v>8319</v>
      </c>
      <c r="S3994" s="8">
        <f t="shared" si="560"/>
        <v>42289.94049768518</v>
      </c>
      <c r="T3994" s="8" t="str">
        <f t="shared" si="561"/>
        <v>Oct</v>
      </c>
      <c r="U3994" s="8" t="str">
        <f t="shared" si="562"/>
        <v>2015</v>
      </c>
      <c r="V3994" s="8">
        <f t="shared" si="563"/>
        <v>42349.982164351852</v>
      </c>
      <c r="W3994" s="8" t="str">
        <f t="shared" si="564"/>
        <v>Dec</v>
      </c>
      <c r="X3994" s="8" t="str">
        <f t="shared" si="565"/>
        <v>2015</v>
      </c>
      <c r="Y3994" s="7">
        <f t="shared" si="566"/>
        <v>29</v>
      </c>
    </row>
    <row r="3995" spans="1:25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6">
        <f t="shared" si="558"/>
        <v>6.0000000000000001E-3</v>
      </c>
      <c r="P3995" s="10">
        <f t="shared" si="559"/>
        <v>3</v>
      </c>
      <c r="Q3995" t="s">
        <v>8318</v>
      </c>
      <c r="R3995" t="s">
        <v>8319</v>
      </c>
      <c r="S3995" s="8">
        <f t="shared" si="560"/>
        <v>42107.864722222221</v>
      </c>
      <c r="T3995" s="8" t="str">
        <f t="shared" si="561"/>
        <v>Apr</v>
      </c>
      <c r="U3995" s="8" t="str">
        <f t="shared" si="562"/>
        <v>2015</v>
      </c>
      <c r="V3995" s="8">
        <f t="shared" si="563"/>
        <v>42137.864722222221</v>
      </c>
      <c r="W3995" s="8" t="str">
        <f t="shared" si="564"/>
        <v>May</v>
      </c>
      <c r="X3995" s="8" t="str">
        <f t="shared" si="565"/>
        <v>2015</v>
      </c>
      <c r="Y3995" s="7">
        <f t="shared" si="566"/>
        <v>30</v>
      </c>
    </row>
    <row r="3996" spans="1:25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6">
        <f t="shared" si="558"/>
        <v>0.25</v>
      </c>
      <c r="P3996" s="10">
        <f t="shared" si="559"/>
        <v>5</v>
      </c>
      <c r="Q3996" t="s">
        <v>8318</v>
      </c>
      <c r="R3996" t="s">
        <v>8319</v>
      </c>
      <c r="S3996" s="8">
        <f t="shared" si="560"/>
        <v>41809.389930555553</v>
      </c>
      <c r="T3996" s="8" t="str">
        <f t="shared" si="561"/>
        <v>Jun</v>
      </c>
      <c r="U3996" s="8" t="str">
        <f t="shared" si="562"/>
        <v>2014</v>
      </c>
      <c r="V3996" s="8">
        <f t="shared" si="563"/>
        <v>41839.389930555553</v>
      </c>
      <c r="W3996" s="8" t="str">
        <f t="shared" si="564"/>
        <v>Jul</v>
      </c>
      <c r="X3996" s="8" t="str">
        <f t="shared" si="565"/>
        <v>2014</v>
      </c>
      <c r="Y3996" s="7">
        <f t="shared" si="566"/>
        <v>30</v>
      </c>
    </row>
    <row r="3997" spans="1:25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6">
        <f t="shared" si="558"/>
        <v>35</v>
      </c>
      <c r="P3997" s="10">
        <f t="shared" si="559"/>
        <v>17.5</v>
      </c>
      <c r="Q3997" t="s">
        <v>8318</v>
      </c>
      <c r="R3997" t="s">
        <v>8319</v>
      </c>
      <c r="S3997" s="8">
        <f t="shared" si="560"/>
        <v>42019.683761574073</v>
      </c>
      <c r="T3997" s="8" t="str">
        <f t="shared" si="561"/>
        <v>Jan</v>
      </c>
      <c r="U3997" s="8" t="str">
        <f t="shared" si="562"/>
        <v>2015</v>
      </c>
      <c r="V3997" s="8">
        <f t="shared" si="563"/>
        <v>42049.477083333331</v>
      </c>
      <c r="W3997" s="8" t="str">
        <f t="shared" si="564"/>
        <v>Feb</v>
      </c>
      <c r="X3997" s="8" t="str">
        <f t="shared" si="565"/>
        <v>2015</v>
      </c>
      <c r="Y3997" s="7">
        <f t="shared" si="566"/>
        <v>29</v>
      </c>
    </row>
    <row r="3998" spans="1:25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6">
        <f t="shared" si="558"/>
        <v>16.566666666666666</v>
      </c>
      <c r="P3998" s="10">
        <f t="shared" si="559"/>
        <v>29.235294117647058</v>
      </c>
      <c r="Q3998" t="s">
        <v>8318</v>
      </c>
      <c r="R3998" t="s">
        <v>8319</v>
      </c>
      <c r="S3998" s="8">
        <f t="shared" si="560"/>
        <v>41950.26694444444</v>
      </c>
      <c r="T3998" s="8" t="str">
        <f t="shared" si="561"/>
        <v>Nov</v>
      </c>
      <c r="U3998" s="8" t="str">
        <f t="shared" si="562"/>
        <v>2014</v>
      </c>
      <c r="V3998" s="8">
        <f t="shared" si="563"/>
        <v>41963.669444444444</v>
      </c>
      <c r="W3998" s="8" t="str">
        <f t="shared" si="564"/>
        <v>Nov</v>
      </c>
      <c r="X3998" s="8" t="str">
        <f t="shared" si="565"/>
        <v>2014</v>
      </c>
      <c r="Y3998" s="7">
        <f t="shared" si="566"/>
        <v>13</v>
      </c>
    </row>
    <row r="3999" spans="1:25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6">
        <f t="shared" si="558"/>
        <v>0</v>
      </c>
      <c r="P3999" s="10">
        <f t="shared" si="559"/>
        <v>0</v>
      </c>
      <c r="Q3999" t="s">
        <v>8318</v>
      </c>
      <c r="R3999" t="s">
        <v>8319</v>
      </c>
      <c r="S3999" s="8">
        <f t="shared" si="560"/>
        <v>42069.391446759255</v>
      </c>
      <c r="T3999" s="8" t="str">
        <f t="shared" si="561"/>
        <v>Mar</v>
      </c>
      <c r="U3999" s="8" t="str">
        <f t="shared" si="562"/>
        <v>2015</v>
      </c>
      <c r="V3999" s="8">
        <f t="shared" si="563"/>
        <v>42099.349780092598</v>
      </c>
      <c r="W3999" s="8" t="str">
        <f t="shared" si="564"/>
        <v>Apr</v>
      </c>
      <c r="X3999" s="8" t="str">
        <f t="shared" si="565"/>
        <v>2015</v>
      </c>
      <c r="Y3999" s="7">
        <f t="shared" si="566"/>
        <v>29</v>
      </c>
    </row>
    <row r="4000" spans="1:25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6">
        <f t="shared" si="558"/>
        <v>57.199999999999996</v>
      </c>
      <c r="P4000" s="10">
        <f t="shared" si="559"/>
        <v>59.583333333333336</v>
      </c>
      <c r="Q4000" t="s">
        <v>8318</v>
      </c>
      <c r="R4000" t="s">
        <v>8319</v>
      </c>
      <c r="S4000" s="8">
        <f t="shared" si="560"/>
        <v>42061.963263888887</v>
      </c>
      <c r="T4000" s="8" t="str">
        <f t="shared" si="561"/>
        <v>Feb</v>
      </c>
      <c r="U4000" s="8" t="str">
        <f t="shared" si="562"/>
        <v>2015</v>
      </c>
      <c r="V4000" s="8">
        <f t="shared" si="563"/>
        <v>42091.921597222223</v>
      </c>
      <c r="W4000" s="8" t="str">
        <f t="shared" si="564"/>
        <v>Mar</v>
      </c>
      <c r="X4000" s="8" t="str">
        <f t="shared" si="565"/>
        <v>2015</v>
      </c>
      <c r="Y4000" s="7">
        <f t="shared" si="566"/>
        <v>29</v>
      </c>
    </row>
    <row r="4001" spans="1:25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6">
        <f t="shared" si="558"/>
        <v>16.514285714285716</v>
      </c>
      <c r="P4001" s="10">
        <f t="shared" si="559"/>
        <v>82.571428571428569</v>
      </c>
      <c r="Q4001" t="s">
        <v>8318</v>
      </c>
      <c r="R4001" t="s">
        <v>8319</v>
      </c>
      <c r="S4001" s="8">
        <f t="shared" si="560"/>
        <v>41842.828680555554</v>
      </c>
      <c r="T4001" s="8" t="str">
        <f t="shared" si="561"/>
        <v>Jul</v>
      </c>
      <c r="U4001" s="8" t="str">
        <f t="shared" si="562"/>
        <v>2014</v>
      </c>
      <c r="V4001" s="8">
        <f t="shared" si="563"/>
        <v>41882.827650462961</v>
      </c>
      <c r="W4001" s="8" t="str">
        <f t="shared" si="564"/>
        <v>Aug</v>
      </c>
      <c r="X4001" s="8" t="str">
        <f t="shared" si="565"/>
        <v>2014</v>
      </c>
      <c r="Y4001" s="7">
        <f t="shared" si="566"/>
        <v>8</v>
      </c>
    </row>
    <row r="4002" spans="1:25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6">
        <f t="shared" si="558"/>
        <v>0.125</v>
      </c>
      <c r="P4002" s="10">
        <f t="shared" si="559"/>
        <v>10</v>
      </c>
      <c r="Q4002" t="s">
        <v>8318</v>
      </c>
      <c r="R4002" t="s">
        <v>8319</v>
      </c>
      <c r="S4002" s="8">
        <f t="shared" si="560"/>
        <v>42437.64534722222</v>
      </c>
      <c r="T4002" s="8" t="str">
        <f t="shared" si="561"/>
        <v>Mar</v>
      </c>
      <c r="U4002" s="8" t="str">
        <f t="shared" si="562"/>
        <v>2016</v>
      </c>
      <c r="V4002" s="8">
        <f t="shared" si="563"/>
        <v>42497.603680555556</v>
      </c>
      <c r="W4002" s="8" t="str">
        <f t="shared" si="564"/>
        <v>May</v>
      </c>
      <c r="X4002" s="8" t="str">
        <f t="shared" si="565"/>
        <v>2016</v>
      </c>
      <c r="Y4002" s="7">
        <f t="shared" si="566"/>
        <v>28</v>
      </c>
    </row>
    <row r="4003" spans="1:25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6">
        <f t="shared" si="558"/>
        <v>37.75</v>
      </c>
      <c r="P4003" s="10">
        <f t="shared" si="559"/>
        <v>32.357142857142854</v>
      </c>
      <c r="Q4003" t="s">
        <v>8318</v>
      </c>
      <c r="R4003" t="s">
        <v>8319</v>
      </c>
      <c r="S4003" s="8">
        <f t="shared" si="560"/>
        <v>42775.964212962965</v>
      </c>
      <c r="T4003" s="8" t="str">
        <f t="shared" si="561"/>
        <v>Feb</v>
      </c>
      <c r="U4003" s="8" t="str">
        <f t="shared" si="562"/>
        <v>2017</v>
      </c>
      <c r="V4003" s="8">
        <f t="shared" si="563"/>
        <v>42795.791666666672</v>
      </c>
      <c r="W4003" s="8" t="str">
        <f t="shared" si="564"/>
        <v>Mar</v>
      </c>
      <c r="X4003" s="8" t="str">
        <f t="shared" si="565"/>
        <v>2017</v>
      </c>
      <c r="Y4003" s="7">
        <f t="shared" si="566"/>
        <v>19</v>
      </c>
    </row>
    <row r="4004" spans="1:25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6">
        <f t="shared" si="558"/>
        <v>1.8399999999999999</v>
      </c>
      <c r="P4004" s="10">
        <f t="shared" si="559"/>
        <v>5.75</v>
      </c>
      <c r="Q4004" t="s">
        <v>8318</v>
      </c>
      <c r="R4004" t="s">
        <v>8319</v>
      </c>
      <c r="S4004" s="8">
        <f t="shared" si="560"/>
        <v>41879.043530092589</v>
      </c>
      <c r="T4004" s="8" t="str">
        <f t="shared" si="561"/>
        <v>Aug</v>
      </c>
      <c r="U4004" s="8" t="str">
        <f t="shared" si="562"/>
        <v>2014</v>
      </c>
      <c r="V4004" s="8">
        <f t="shared" si="563"/>
        <v>41909.043530092589</v>
      </c>
      <c r="W4004" s="8" t="str">
        <f t="shared" si="564"/>
        <v>Sep</v>
      </c>
      <c r="X4004" s="8" t="str">
        <f t="shared" si="565"/>
        <v>2014</v>
      </c>
      <c r="Y4004" s="7">
        <f t="shared" si="566"/>
        <v>30</v>
      </c>
    </row>
    <row r="4005" spans="1:25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6">
        <f t="shared" si="558"/>
        <v>10.050000000000001</v>
      </c>
      <c r="P4005" s="10">
        <f t="shared" si="559"/>
        <v>100.5</v>
      </c>
      <c r="Q4005" t="s">
        <v>8318</v>
      </c>
      <c r="R4005" t="s">
        <v>8319</v>
      </c>
      <c r="S4005" s="8">
        <f t="shared" si="560"/>
        <v>42020.587349537032</v>
      </c>
      <c r="T4005" s="8" t="str">
        <f t="shared" si="561"/>
        <v>Jan</v>
      </c>
      <c r="U4005" s="8" t="str">
        <f t="shared" si="562"/>
        <v>2015</v>
      </c>
      <c r="V4005" s="8">
        <f t="shared" si="563"/>
        <v>42050.587349537032</v>
      </c>
      <c r="W4005" s="8" t="str">
        <f t="shared" si="564"/>
        <v>Feb</v>
      </c>
      <c r="X4005" s="8" t="str">
        <f t="shared" si="565"/>
        <v>2015</v>
      </c>
      <c r="Y4005" s="7">
        <f t="shared" si="566"/>
        <v>30</v>
      </c>
    </row>
    <row r="4006" spans="1:25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6">
        <f t="shared" si="558"/>
        <v>0.2</v>
      </c>
      <c r="P4006" s="10">
        <f t="shared" si="559"/>
        <v>1</v>
      </c>
      <c r="Q4006" t="s">
        <v>8318</v>
      </c>
      <c r="R4006" t="s">
        <v>8319</v>
      </c>
      <c r="S4006" s="8">
        <f t="shared" si="560"/>
        <v>41890.16269675926</v>
      </c>
      <c r="T4006" s="8" t="str">
        <f t="shared" si="561"/>
        <v>Sep</v>
      </c>
      <c r="U4006" s="8" t="str">
        <f t="shared" si="562"/>
        <v>2014</v>
      </c>
      <c r="V4006" s="8">
        <f t="shared" si="563"/>
        <v>41920.16269675926</v>
      </c>
      <c r="W4006" s="8" t="str">
        <f t="shared" si="564"/>
        <v>Oct</v>
      </c>
      <c r="X4006" s="8" t="str">
        <f t="shared" si="565"/>
        <v>2014</v>
      </c>
      <c r="Y4006" s="7">
        <f t="shared" si="566"/>
        <v>30</v>
      </c>
    </row>
    <row r="4007" spans="1:25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6">
        <f t="shared" si="558"/>
        <v>1.3333333333333335</v>
      </c>
      <c r="P4007" s="10">
        <f t="shared" si="559"/>
        <v>20</v>
      </c>
      <c r="Q4007" t="s">
        <v>8318</v>
      </c>
      <c r="R4007" t="s">
        <v>8319</v>
      </c>
      <c r="S4007" s="8">
        <f t="shared" si="560"/>
        <v>41872.807696759257</v>
      </c>
      <c r="T4007" s="8" t="str">
        <f t="shared" si="561"/>
        <v>Aug</v>
      </c>
      <c r="U4007" s="8" t="str">
        <f t="shared" si="562"/>
        <v>2014</v>
      </c>
      <c r="V4007" s="8">
        <f t="shared" si="563"/>
        <v>41932.807696759257</v>
      </c>
      <c r="W4007" s="8" t="str">
        <f t="shared" si="564"/>
        <v>Oct</v>
      </c>
      <c r="X4007" s="8" t="str">
        <f t="shared" si="565"/>
        <v>2014</v>
      </c>
      <c r="Y4007" s="7">
        <f t="shared" si="566"/>
        <v>29</v>
      </c>
    </row>
    <row r="4008" spans="1:25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6">
        <f t="shared" si="558"/>
        <v>6.6666666666666671E-3</v>
      </c>
      <c r="P4008" s="10">
        <f t="shared" si="559"/>
        <v>2</v>
      </c>
      <c r="Q4008" t="s">
        <v>8318</v>
      </c>
      <c r="R4008" t="s">
        <v>8319</v>
      </c>
      <c r="S4008" s="8">
        <f t="shared" si="560"/>
        <v>42391.772997685184</v>
      </c>
      <c r="T4008" s="8" t="str">
        <f t="shared" si="561"/>
        <v>Jan</v>
      </c>
      <c r="U4008" s="8" t="str">
        <f t="shared" si="562"/>
        <v>2016</v>
      </c>
      <c r="V4008" s="8">
        <f t="shared" si="563"/>
        <v>42416.772997685184</v>
      </c>
      <c r="W4008" s="8" t="str">
        <f t="shared" si="564"/>
        <v>Feb</v>
      </c>
      <c r="X4008" s="8" t="str">
        <f t="shared" si="565"/>
        <v>2016</v>
      </c>
      <c r="Y4008" s="7">
        <f t="shared" si="566"/>
        <v>25</v>
      </c>
    </row>
    <row r="4009" spans="1:25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6">
        <f t="shared" si="558"/>
        <v>0.25</v>
      </c>
      <c r="P4009" s="10">
        <f t="shared" si="559"/>
        <v>5</v>
      </c>
      <c r="Q4009" t="s">
        <v>8318</v>
      </c>
      <c r="R4009" t="s">
        <v>8319</v>
      </c>
      <c r="S4009" s="8">
        <f t="shared" si="560"/>
        <v>41848.772928240738</v>
      </c>
      <c r="T4009" s="8" t="str">
        <f t="shared" si="561"/>
        <v>Jul</v>
      </c>
      <c r="U4009" s="8" t="str">
        <f t="shared" si="562"/>
        <v>2014</v>
      </c>
      <c r="V4009" s="8">
        <f t="shared" si="563"/>
        <v>41877.686111111114</v>
      </c>
      <c r="W4009" s="8" t="str">
        <f t="shared" si="564"/>
        <v>Aug</v>
      </c>
      <c r="X4009" s="8" t="str">
        <f t="shared" si="565"/>
        <v>2014</v>
      </c>
      <c r="Y4009" s="7">
        <f t="shared" si="566"/>
        <v>28</v>
      </c>
    </row>
    <row r="4010" spans="1:25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6">
        <f t="shared" si="558"/>
        <v>6</v>
      </c>
      <c r="P4010" s="10">
        <f t="shared" si="559"/>
        <v>15</v>
      </c>
      <c r="Q4010" t="s">
        <v>8318</v>
      </c>
      <c r="R4010" t="s">
        <v>8319</v>
      </c>
      <c r="S4010" s="8">
        <f t="shared" si="560"/>
        <v>42177.964201388888</v>
      </c>
      <c r="T4010" s="8" t="str">
        <f t="shared" si="561"/>
        <v>Jun</v>
      </c>
      <c r="U4010" s="8" t="str">
        <f t="shared" si="562"/>
        <v>2015</v>
      </c>
      <c r="V4010" s="8">
        <f t="shared" si="563"/>
        <v>42207.964201388888</v>
      </c>
      <c r="W4010" s="8" t="str">
        <f t="shared" si="564"/>
        <v>Jul</v>
      </c>
      <c r="X4010" s="8" t="str">
        <f t="shared" si="565"/>
        <v>2015</v>
      </c>
      <c r="Y4010" s="7">
        <f t="shared" si="566"/>
        <v>30</v>
      </c>
    </row>
    <row r="4011" spans="1:25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6">
        <f t="shared" si="558"/>
        <v>3.8860103626943006</v>
      </c>
      <c r="P4011" s="10">
        <f t="shared" si="559"/>
        <v>25</v>
      </c>
      <c r="Q4011" t="s">
        <v>8318</v>
      </c>
      <c r="R4011" t="s">
        <v>8319</v>
      </c>
      <c r="S4011" s="8">
        <f t="shared" si="560"/>
        <v>41851.700925925928</v>
      </c>
      <c r="T4011" s="8" t="str">
        <f t="shared" si="561"/>
        <v>Jul</v>
      </c>
      <c r="U4011" s="8" t="str">
        <f t="shared" si="562"/>
        <v>2014</v>
      </c>
      <c r="V4011" s="8">
        <f t="shared" si="563"/>
        <v>41891.700925925928</v>
      </c>
      <c r="W4011" s="8" t="str">
        <f t="shared" si="564"/>
        <v>Sep</v>
      </c>
      <c r="X4011" s="8" t="str">
        <f t="shared" si="565"/>
        <v>2014</v>
      </c>
      <c r="Y4011" s="7">
        <f t="shared" si="566"/>
        <v>9</v>
      </c>
    </row>
    <row r="4012" spans="1:25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6">
        <f t="shared" si="558"/>
        <v>24.194444444444443</v>
      </c>
      <c r="P4012" s="10">
        <f t="shared" si="559"/>
        <v>45.842105263157897</v>
      </c>
      <c r="Q4012" t="s">
        <v>8318</v>
      </c>
      <c r="R4012" t="s">
        <v>8319</v>
      </c>
      <c r="S4012" s="8">
        <f t="shared" si="560"/>
        <v>41921.770439814813</v>
      </c>
      <c r="T4012" s="8" t="str">
        <f t="shared" si="561"/>
        <v>Oct</v>
      </c>
      <c r="U4012" s="8" t="str">
        <f t="shared" si="562"/>
        <v>2014</v>
      </c>
      <c r="V4012" s="8">
        <f t="shared" si="563"/>
        <v>41938.770439814813</v>
      </c>
      <c r="W4012" s="8" t="str">
        <f t="shared" si="564"/>
        <v>Oct</v>
      </c>
      <c r="X4012" s="8" t="str">
        <f t="shared" si="565"/>
        <v>2014</v>
      </c>
      <c r="Y4012" s="7">
        <f t="shared" si="566"/>
        <v>17</v>
      </c>
    </row>
    <row r="4013" spans="1:25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6">
        <f t="shared" si="558"/>
        <v>7.6</v>
      </c>
      <c r="P4013" s="10">
        <f t="shared" si="559"/>
        <v>4.75</v>
      </c>
      <c r="Q4013" t="s">
        <v>8318</v>
      </c>
      <c r="R4013" t="s">
        <v>8319</v>
      </c>
      <c r="S4013" s="8">
        <f t="shared" si="560"/>
        <v>42002.54488425926</v>
      </c>
      <c r="T4013" s="8" t="str">
        <f t="shared" si="561"/>
        <v>Dec</v>
      </c>
      <c r="U4013" s="8" t="str">
        <f t="shared" si="562"/>
        <v>2014</v>
      </c>
      <c r="V4013" s="8">
        <f t="shared" si="563"/>
        <v>42032.54488425926</v>
      </c>
      <c r="W4013" s="8" t="str">
        <f t="shared" si="564"/>
        <v>Jan</v>
      </c>
      <c r="X4013" s="8" t="str">
        <f t="shared" si="565"/>
        <v>2015</v>
      </c>
      <c r="Y4013" s="7">
        <f t="shared" si="566"/>
        <v>30</v>
      </c>
    </row>
    <row r="4014" spans="1:25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6">
        <f t="shared" si="558"/>
        <v>0</v>
      </c>
      <c r="P4014" s="10">
        <f t="shared" si="559"/>
        <v>0</v>
      </c>
      <c r="Q4014" t="s">
        <v>8318</v>
      </c>
      <c r="R4014" t="s">
        <v>8319</v>
      </c>
      <c r="S4014" s="8">
        <f t="shared" si="560"/>
        <v>42096.544548611113</v>
      </c>
      <c r="T4014" s="8" t="str">
        <f t="shared" si="561"/>
        <v>Apr</v>
      </c>
      <c r="U4014" s="8" t="str">
        <f t="shared" si="562"/>
        <v>2015</v>
      </c>
      <c r="V4014" s="8">
        <f t="shared" si="563"/>
        <v>42126.544548611113</v>
      </c>
      <c r="W4014" s="8" t="str">
        <f t="shared" si="564"/>
        <v>May</v>
      </c>
      <c r="X4014" s="8" t="str">
        <f t="shared" si="565"/>
        <v>2015</v>
      </c>
      <c r="Y4014" s="7">
        <f t="shared" si="566"/>
        <v>30</v>
      </c>
    </row>
    <row r="4015" spans="1:25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6">
        <f t="shared" si="558"/>
        <v>1.3</v>
      </c>
      <c r="P4015" s="10">
        <f t="shared" si="559"/>
        <v>13</v>
      </c>
      <c r="Q4015" t="s">
        <v>8318</v>
      </c>
      <c r="R4015" t="s">
        <v>8319</v>
      </c>
      <c r="S4015" s="8">
        <f t="shared" si="560"/>
        <v>42021.301192129627</v>
      </c>
      <c r="T4015" s="8" t="str">
        <f t="shared" si="561"/>
        <v>Jan</v>
      </c>
      <c r="U4015" s="8" t="str">
        <f t="shared" si="562"/>
        <v>2015</v>
      </c>
      <c r="V4015" s="8">
        <f t="shared" si="563"/>
        <v>42051.301192129627</v>
      </c>
      <c r="W4015" s="8" t="str">
        <f t="shared" si="564"/>
        <v>Feb</v>
      </c>
      <c r="X4015" s="8" t="str">
        <f t="shared" si="565"/>
        <v>2015</v>
      </c>
      <c r="Y4015" s="7">
        <f t="shared" si="566"/>
        <v>30</v>
      </c>
    </row>
    <row r="4016" spans="1:25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6">
        <f t="shared" si="558"/>
        <v>0</v>
      </c>
      <c r="P4016" s="10">
        <f t="shared" si="559"/>
        <v>0</v>
      </c>
      <c r="Q4016" t="s">
        <v>8318</v>
      </c>
      <c r="R4016" t="s">
        <v>8319</v>
      </c>
      <c r="S4016" s="8">
        <f t="shared" si="560"/>
        <v>42419.246168981481</v>
      </c>
      <c r="T4016" s="8" t="str">
        <f t="shared" si="561"/>
        <v>Feb</v>
      </c>
      <c r="U4016" s="8" t="str">
        <f t="shared" si="562"/>
        <v>2016</v>
      </c>
      <c r="V4016" s="8">
        <f t="shared" si="563"/>
        <v>42434.246168981481</v>
      </c>
      <c r="W4016" s="8" t="str">
        <f t="shared" si="564"/>
        <v>Mar</v>
      </c>
      <c r="X4016" s="8" t="str">
        <f t="shared" si="565"/>
        <v>2016</v>
      </c>
      <c r="Y4016" s="7">
        <f t="shared" si="566"/>
        <v>15</v>
      </c>
    </row>
    <row r="4017" spans="1:25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6">
        <f t="shared" si="558"/>
        <v>1.4285714285714287E-2</v>
      </c>
      <c r="P4017" s="10">
        <f t="shared" si="559"/>
        <v>1</v>
      </c>
      <c r="Q4017" t="s">
        <v>8318</v>
      </c>
      <c r="R4017" t="s">
        <v>8319</v>
      </c>
      <c r="S4017" s="8">
        <f t="shared" si="560"/>
        <v>42174.780821759254</v>
      </c>
      <c r="T4017" s="8" t="str">
        <f t="shared" si="561"/>
        <v>Jun</v>
      </c>
      <c r="U4017" s="8" t="str">
        <f t="shared" si="562"/>
        <v>2015</v>
      </c>
      <c r="V4017" s="8">
        <f t="shared" si="563"/>
        <v>42204.780821759254</v>
      </c>
      <c r="W4017" s="8" t="str">
        <f t="shared" si="564"/>
        <v>Jul</v>
      </c>
      <c r="X4017" s="8" t="str">
        <f t="shared" si="565"/>
        <v>2015</v>
      </c>
      <c r="Y4017" s="7">
        <f t="shared" si="566"/>
        <v>30</v>
      </c>
    </row>
    <row r="4018" spans="1:25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6">
        <f t="shared" si="558"/>
        <v>14.000000000000002</v>
      </c>
      <c r="P4018" s="10">
        <f t="shared" si="559"/>
        <v>10</v>
      </c>
      <c r="Q4018" t="s">
        <v>8318</v>
      </c>
      <c r="R4018" t="s">
        <v>8319</v>
      </c>
      <c r="S4018" s="8">
        <f t="shared" si="560"/>
        <v>41869.872685185182</v>
      </c>
      <c r="T4018" s="8" t="str">
        <f t="shared" si="561"/>
        <v>Aug</v>
      </c>
      <c r="U4018" s="8" t="str">
        <f t="shared" si="562"/>
        <v>2014</v>
      </c>
      <c r="V4018" s="8">
        <f t="shared" si="563"/>
        <v>41899.872685185182</v>
      </c>
      <c r="W4018" s="8" t="str">
        <f t="shared" si="564"/>
        <v>Sep</v>
      </c>
      <c r="X4018" s="8" t="str">
        <f t="shared" si="565"/>
        <v>2014</v>
      </c>
      <c r="Y4018" s="7">
        <f t="shared" si="566"/>
        <v>30</v>
      </c>
    </row>
    <row r="4019" spans="1:25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6">
        <f t="shared" si="558"/>
        <v>1.05</v>
      </c>
      <c r="P4019" s="10">
        <f t="shared" si="559"/>
        <v>52.5</v>
      </c>
      <c r="Q4019" t="s">
        <v>8318</v>
      </c>
      <c r="R4019" t="s">
        <v>8319</v>
      </c>
      <c r="S4019" s="8">
        <f t="shared" si="560"/>
        <v>41856.672152777777</v>
      </c>
      <c r="T4019" s="8" t="str">
        <f t="shared" si="561"/>
        <v>Aug</v>
      </c>
      <c r="U4019" s="8" t="str">
        <f t="shared" si="562"/>
        <v>2014</v>
      </c>
      <c r="V4019" s="8">
        <f t="shared" si="563"/>
        <v>41886.672152777777</v>
      </c>
      <c r="W4019" s="8" t="str">
        <f t="shared" si="564"/>
        <v>Sep</v>
      </c>
      <c r="X4019" s="8" t="str">
        <f t="shared" si="565"/>
        <v>2014</v>
      </c>
      <c r="Y4019" s="7">
        <f t="shared" si="566"/>
        <v>30</v>
      </c>
    </row>
    <row r="4020" spans="1:25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6">
        <f t="shared" si="558"/>
        <v>8.6666666666666679</v>
      </c>
      <c r="P4020" s="10">
        <f t="shared" si="559"/>
        <v>32.5</v>
      </c>
      <c r="Q4020" t="s">
        <v>8318</v>
      </c>
      <c r="R4020" t="s">
        <v>8319</v>
      </c>
      <c r="S4020" s="8">
        <f t="shared" si="560"/>
        <v>42620.91097222222</v>
      </c>
      <c r="T4020" s="8" t="str">
        <f t="shared" si="561"/>
        <v>Sep</v>
      </c>
      <c r="U4020" s="8" t="str">
        <f t="shared" si="562"/>
        <v>2016</v>
      </c>
      <c r="V4020" s="8">
        <f t="shared" si="563"/>
        <v>42650.91097222222</v>
      </c>
      <c r="W4020" s="8" t="str">
        <f t="shared" si="564"/>
        <v>Oct</v>
      </c>
      <c r="X4020" s="8" t="str">
        <f t="shared" si="565"/>
        <v>2016</v>
      </c>
      <c r="Y4020" s="7">
        <f t="shared" si="566"/>
        <v>30</v>
      </c>
    </row>
    <row r="4021" spans="1:25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6">
        <f t="shared" si="558"/>
        <v>0.82857142857142851</v>
      </c>
      <c r="P4021" s="10">
        <f t="shared" si="559"/>
        <v>7.25</v>
      </c>
      <c r="Q4021" t="s">
        <v>8318</v>
      </c>
      <c r="R4021" t="s">
        <v>8319</v>
      </c>
      <c r="S4021" s="8">
        <f t="shared" si="560"/>
        <v>42417.675879629634</v>
      </c>
      <c r="T4021" s="8" t="str">
        <f t="shared" si="561"/>
        <v>Feb</v>
      </c>
      <c r="U4021" s="8" t="str">
        <f t="shared" si="562"/>
        <v>2016</v>
      </c>
      <c r="V4021" s="8">
        <f t="shared" si="563"/>
        <v>42475.686111111107</v>
      </c>
      <c r="W4021" s="8" t="str">
        <f t="shared" si="564"/>
        <v>Apr</v>
      </c>
      <c r="X4021" s="8" t="str">
        <f t="shared" si="565"/>
        <v>2016</v>
      </c>
      <c r="Y4021" s="7">
        <f t="shared" si="566"/>
        <v>27</v>
      </c>
    </row>
    <row r="4022" spans="1:25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6">
        <f t="shared" si="558"/>
        <v>16.666666666666664</v>
      </c>
      <c r="P4022" s="10">
        <f t="shared" si="559"/>
        <v>33.333333333333336</v>
      </c>
      <c r="Q4022" t="s">
        <v>8318</v>
      </c>
      <c r="R4022" t="s">
        <v>8319</v>
      </c>
      <c r="S4022" s="8">
        <f t="shared" si="560"/>
        <v>42057.190960648149</v>
      </c>
      <c r="T4022" s="8" t="str">
        <f t="shared" si="561"/>
        <v>Feb</v>
      </c>
      <c r="U4022" s="8" t="str">
        <f t="shared" si="562"/>
        <v>2015</v>
      </c>
      <c r="V4022" s="8">
        <f t="shared" si="563"/>
        <v>42087.149293981478</v>
      </c>
      <c r="W4022" s="8" t="str">
        <f t="shared" si="564"/>
        <v>Mar</v>
      </c>
      <c r="X4022" s="8" t="str">
        <f t="shared" si="565"/>
        <v>2015</v>
      </c>
      <c r="Y4022" s="7">
        <f t="shared" si="566"/>
        <v>29</v>
      </c>
    </row>
    <row r="4023" spans="1:25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6">
        <f t="shared" si="558"/>
        <v>0.83333333333333337</v>
      </c>
      <c r="P4023" s="10">
        <f t="shared" si="559"/>
        <v>62.5</v>
      </c>
      <c r="Q4023" t="s">
        <v>8318</v>
      </c>
      <c r="R4023" t="s">
        <v>8319</v>
      </c>
      <c r="S4023" s="8">
        <f t="shared" si="560"/>
        <v>41878.911550925928</v>
      </c>
      <c r="T4023" s="8" t="str">
        <f t="shared" si="561"/>
        <v>Aug</v>
      </c>
      <c r="U4023" s="8" t="str">
        <f t="shared" si="562"/>
        <v>2014</v>
      </c>
      <c r="V4023" s="8">
        <f t="shared" si="563"/>
        <v>41938.911550925928</v>
      </c>
      <c r="W4023" s="8" t="str">
        <f t="shared" si="564"/>
        <v>Oct</v>
      </c>
      <c r="X4023" s="8" t="str">
        <f t="shared" si="565"/>
        <v>2014</v>
      </c>
      <c r="Y4023" s="7">
        <f t="shared" si="566"/>
        <v>29</v>
      </c>
    </row>
    <row r="4024" spans="1:25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6">
        <f t="shared" si="558"/>
        <v>69.561111111111103</v>
      </c>
      <c r="P4024" s="10">
        <f t="shared" si="559"/>
        <v>63.558375634517766</v>
      </c>
      <c r="Q4024" t="s">
        <v>8318</v>
      </c>
      <c r="R4024" t="s">
        <v>8319</v>
      </c>
      <c r="S4024" s="8">
        <f t="shared" si="560"/>
        <v>41990.584108796291</v>
      </c>
      <c r="T4024" s="8" t="str">
        <f t="shared" si="561"/>
        <v>Dec</v>
      </c>
      <c r="U4024" s="8" t="str">
        <f t="shared" si="562"/>
        <v>2014</v>
      </c>
      <c r="V4024" s="8">
        <f t="shared" si="563"/>
        <v>42036.120833333334</v>
      </c>
      <c r="W4024" s="8" t="str">
        <f t="shared" si="564"/>
        <v>Feb</v>
      </c>
      <c r="X4024" s="8" t="str">
        <f t="shared" si="565"/>
        <v>2015</v>
      </c>
      <c r="Y4024" s="7">
        <f t="shared" si="566"/>
        <v>14</v>
      </c>
    </row>
    <row r="4025" spans="1:25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6">
        <f t="shared" si="558"/>
        <v>0</v>
      </c>
      <c r="P4025" s="10">
        <f t="shared" si="559"/>
        <v>0</v>
      </c>
      <c r="Q4025" t="s">
        <v>8318</v>
      </c>
      <c r="R4025" t="s">
        <v>8319</v>
      </c>
      <c r="S4025" s="8">
        <f t="shared" si="560"/>
        <v>42408.999571759254</v>
      </c>
      <c r="T4025" s="8" t="str">
        <f t="shared" si="561"/>
        <v>Feb</v>
      </c>
      <c r="U4025" s="8" t="str">
        <f t="shared" si="562"/>
        <v>2016</v>
      </c>
      <c r="V4025" s="8">
        <f t="shared" si="563"/>
        <v>42453.957905092597</v>
      </c>
      <c r="W4025" s="8" t="str">
        <f t="shared" si="564"/>
        <v>Mar</v>
      </c>
      <c r="X4025" s="8" t="str">
        <f t="shared" si="565"/>
        <v>2016</v>
      </c>
      <c r="Y4025" s="7">
        <f t="shared" si="566"/>
        <v>13</v>
      </c>
    </row>
    <row r="4026" spans="1:25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6">
        <f t="shared" si="558"/>
        <v>1.25</v>
      </c>
      <c r="P4026" s="10">
        <f t="shared" si="559"/>
        <v>10</v>
      </c>
      <c r="Q4026" t="s">
        <v>8318</v>
      </c>
      <c r="R4026" t="s">
        <v>8319</v>
      </c>
      <c r="S4026" s="8">
        <f t="shared" si="560"/>
        <v>42217.670104166667</v>
      </c>
      <c r="T4026" s="8" t="str">
        <f t="shared" si="561"/>
        <v>Aug</v>
      </c>
      <c r="U4026" s="8" t="str">
        <f t="shared" si="562"/>
        <v>2015</v>
      </c>
      <c r="V4026" s="8">
        <f t="shared" si="563"/>
        <v>42247.670104166667</v>
      </c>
      <c r="W4026" s="8" t="str">
        <f t="shared" si="564"/>
        <v>Aug</v>
      </c>
      <c r="X4026" s="8" t="str">
        <f t="shared" si="565"/>
        <v>2015</v>
      </c>
      <c r="Y4026" s="7">
        <f t="shared" si="566"/>
        <v>30</v>
      </c>
    </row>
    <row r="4027" spans="1:25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6">
        <f t="shared" si="558"/>
        <v>5</v>
      </c>
      <c r="P4027" s="10">
        <f t="shared" si="559"/>
        <v>62.5</v>
      </c>
      <c r="Q4027" t="s">
        <v>8318</v>
      </c>
      <c r="R4027" t="s">
        <v>8319</v>
      </c>
      <c r="S4027" s="8">
        <f t="shared" si="560"/>
        <v>42151.237685185188</v>
      </c>
      <c r="T4027" s="8" t="str">
        <f t="shared" si="561"/>
        <v>May</v>
      </c>
      <c r="U4027" s="8" t="str">
        <f t="shared" si="562"/>
        <v>2015</v>
      </c>
      <c r="V4027" s="8">
        <f t="shared" si="563"/>
        <v>42211.237685185188</v>
      </c>
      <c r="W4027" s="8" t="str">
        <f t="shared" si="564"/>
        <v>Jul</v>
      </c>
      <c r="X4027" s="8" t="str">
        <f t="shared" si="565"/>
        <v>2015</v>
      </c>
      <c r="Y4027" s="7">
        <f t="shared" si="566"/>
        <v>29</v>
      </c>
    </row>
    <row r="4028" spans="1:25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6">
        <f t="shared" si="558"/>
        <v>0</v>
      </c>
      <c r="P4028" s="10">
        <f t="shared" si="559"/>
        <v>0</v>
      </c>
      <c r="Q4028" t="s">
        <v>8318</v>
      </c>
      <c r="R4028" t="s">
        <v>8319</v>
      </c>
      <c r="S4028" s="8">
        <f t="shared" si="560"/>
        <v>42282.655543981484</v>
      </c>
      <c r="T4028" s="8" t="str">
        <f t="shared" si="561"/>
        <v>Oct</v>
      </c>
      <c r="U4028" s="8" t="str">
        <f t="shared" si="562"/>
        <v>2015</v>
      </c>
      <c r="V4028" s="8">
        <f t="shared" si="563"/>
        <v>42342.697210648148</v>
      </c>
      <c r="W4028" s="8" t="str">
        <f t="shared" si="564"/>
        <v>Dec</v>
      </c>
      <c r="X4028" s="8" t="str">
        <f t="shared" si="565"/>
        <v>2015</v>
      </c>
      <c r="Y4028" s="7">
        <f t="shared" si="566"/>
        <v>29</v>
      </c>
    </row>
    <row r="4029" spans="1:25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6">
        <f t="shared" si="558"/>
        <v>7.166666666666667</v>
      </c>
      <c r="P4029" s="10">
        <f t="shared" si="559"/>
        <v>30.714285714285715</v>
      </c>
      <c r="Q4029" t="s">
        <v>8318</v>
      </c>
      <c r="R4029" t="s">
        <v>8319</v>
      </c>
      <c r="S4029" s="8">
        <f t="shared" si="560"/>
        <v>42768.97084490741</v>
      </c>
      <c r="T4029" s="8" t="str">
        <f t="shared" si="561"/>
        <v>Feb</v>
      </c>
      <c r="U4029" s="8" t="str">
        <f t="shared" si="562"/>
        <v>2017</v>
      </c>
      <c r="V4029" s="8">
        <f t="shared" si="563"/>
        <v>42789.041666666672</v>
      </c>
      <c r="W4029" s="8" t="str">
        <f t="shared" si="564"/>
        <v>Feb</v>
      </c>
      <c r="X4029" s="8" t="str">
        <f t="shared" si="565"/>
        <v>2017</v>
      </c>
      <c r="Y4029" s="7">
        <f t="shared" si="566"/>
        <v>20</v>
      </c>
    </row>
    <row r="4030" spans="1:25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6">
        <f t="shared" si="558"/>
        <v>28.050000000000004</v>
      </c>
      <c r="P4030" s="10">
        <f t="shared" si="559"/>
        <v>51</v>
      </c>
      <c r="Q4030" t="s">
        <v>8318</v>
      </c>
      <c r="R4030" t="s">
        <v>8319</v>
      </c>
      <c r="S4030" s="8">
        <f t="shared" si="560"/>
        <v>41765.938657407409</v>
      </c>
      <c r="T4030" s="8" t="str">
        <f t="shared" si="561"/>
        <v>May</v>
      </c>
      <c r="U4030" s="8" t="str">
        <f t="shared" si="562"/>
        <v>2014</v>
      </c>
      <c r="V4030" s="8">
        <f t="shared" si="563"/>
        <v>41795.938657407409</v>
      </c>
      <c r="W4030" s="8" t="str">
        <f t="shared" si="564"/>
        <v>Jun</v>
      </c>
      <c r="X4030" s="8" t="str">
        <f t="shared" si="565"/>
        <v>2014</v>
      </c>
      <c r="Y4030" s="7">
        <f t="shared" si="566"/>
        <v>30</v>
      </c>
    </row>
    <row r="4031" spans="1:25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6">
        <f t="shared" si="558"/>
        <v>0</v>
      </c>
      <c r="P4031" s="10">
        <f t="shared" si="559"/>
        <v>0</v>
      </c>
      <c r="Q4031" t="s">
        <v>8318</v>
      </c>
      <c r="R4031" t="s">
        <v>8319</v>
      </c>
      <c r="S4031" s="8">
        <f t="shared" si="560"/>
        <v>42322.025115740747</v>
      </c>
      <c r="T4031" s="8" t="str">
        <f t="shared" si="561"/>
        <v>Nov</v>
      </c>
      <c r="U4031" s="8" t="str">
        <f t="shared" si="562"/>
        <v>2015</v>
      </c>
      <c r="V4031" s="8">
        <f t="shared" si="563"/>
        <v>42352.025115740747</v>
      </c>
      <c r="W4031" s="8" t="str">
        <f t="shared" si="564"/>
        <v>Dec</v>
      </c>
      <c r="X4031" s="8" t="str">
        <f t="shared" si="565"/>
        <v>2015</v>
      </c>
      <c r="Y4031" s="7">
        <f t="shared" si="566"/>
        <v>30</v>
      </c>
    </row>
    <row r="4032" spans="1:25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6">
        <f t="shared" si="558"/>
        <v>16</v>
      </c>
      <c r="P4032" s="10">
        <f t="shared" si="559"/>
        <v>66.666666666666671</v>
      </c>
      <c r="Q4032" t="s">
        <v>8318</v>
      </c>
      <c r="R4032" t="s">
        <v>8319</v>
      </c>
      <c r="S4032" s="8">
        <f t="shared" si="560"/>
        <v>42374.655081018514</v>
      </c>
      <c r="T4032" s="8" t="str">
        <f t="shared" si="561"/>
        <v>Jan</v>
      </c>
      <c r="U4032" s="8" t="str">
        <f t="shared" si="562"/>
        <v>2016</v>
      </c>
      <c r="V4032" s="8">
        <f t="shared" si="563"/>
        <v>42403.784027777772</v>
      </c>
      <c r="W4032" s="8" t="str">
        <f t="shared" si="564"/>
        <v>Feb</v>
      </c>
      <c r="X4032" s="8" t="str">
        <f t="shared" si="565"/>
        <v>2016</v>
      </c>
      <c r="Y4032" s="7">
        <f t="shared" si="566"/>
        <v>29</v>
      </c>
    </row>
    <row r="4033" spans="1:25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6">
        <f t="shared" si="558"/>
        <v>0</v>
      </c>
      <c r="P4033" s="10">
        <f t="shared" si="559"/>
        <v>0</v>
      </c>
      <c r="Q4033" t="s">
        <v>8318</v>
      </c>
      <c r="R4033" t="s">
        <v>8319</v>
      </c>
      <c r="S4033" s="8">
        <f t="shared" si="560"/>
        <v>41941.585231481484</v>
      </c>
      <c r="T4033" s="8" t="str">
        <f t="shared" si="561"/>
        <v>Oct</v>
      </c>
      <c r="U4033" s="8" t="str">
        <f t="shared" si="562"/>
        <v>2014</v>
      </c>
      <c r="V4033" s="8">
        <f t="shared" si="563"/>
        <v>41991.626898148148</v>
      </c>
      <c r="W4033" s="8" t="str">
        <f t="shared" si="564"/>
        <v>Dec</v>
      </c>
      <c r="X4033" s="8" t="str">
        <f t="shared" si="565"/>
        <v>2014</v>
      </c>
      <c r="Y4033" s="7">
        <f t="shared" si="566"/>
        <v>19</v>
      </c>
    </row>
    <row r="4034" spans="1:25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6">
        <f t="shared" si="558"/>
        <v>6.8287037037037033</v>
      </c>
      <c r="P4034" s="10">
        <f t="shared" si="559"/>
        <v>59</v>
      </c>
      <c r="Q4034" t="s">
        <v>8318</v>
      </c>
      <c r="R4034" t="s">
        <v>8319</v>
      </c>
      <c r="S4034" s="8">
        <f t="shared" si="560"/>
        <v>42293.809212962966</v>
      </c>
      <c r="T4034" s="8" t="str">
        <f t="shared" si="561"/>
        <v>Oct</v>
      </c>
      <c r="U4034" s="8" t="str">
        <f t="shared" si="562"/>
        <v>2015</v>
      </c>
      <c r="V4034" s="8">
        <f t="shared" si="563"/>
        <v>42353.85087962963</v>
      </c>
      <c r="W4034" s="8" t="str">
        <f t="shared" si="564"/>
        <v>Dec</v>
      </c>
      <c r="X4034" s="8" t="str">
        <f t="shared" si="565"/>
        <v>2015</v>
      </c>
      <c r="Y4034" s="7">
        <f t="shared" si="566"/>
        <v>29</v>
      </c>
    </row>
    <row r="4035" spans="1:25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6">
        <f t="shared" ref="O4035:O4098" si="567">E4035/D4035*100</f>
        <v>25.698702928870294</v>
      </c>
      <c r="P4035" s="10">
        <f t="shared" ref="P4035:P4098" si="568">IFERROR(E4035/L4035,0)</f>
        <v>65.340319148936175</v>
      </c>
      <c r="Q4035" t="s">
        <v>8318</v>
      </c>
      <c r="R4035" t="s">
        <v>8319</v>
      </c>
      <c r="S4035" s="8">
        <f t="shared" ref="S4035:S4098" si="569">(((J4035/60)/60)/24)+DATE(1970,1,1)</f>
        <v>42614.268796296295</v>
      </c>
      <c r="T4035" s="8" t="str">
        <f t="shared" ref="T4035:T4098" si="570">TEXT(S4035,"MMM")</f>
        <v>Sep</v>
      </c>
      <c r="U4035" s="8" t="str">
        <f t="shared" ref="U4035:U4098" si="571">TEXT(S4035,"YYYY")</f>
        <v>2016</v>
      </c>
      <c r="V4035" s="8">
        <f t="shared" ref="V4035:V4098" si="572">(((I4035/60)/60)/24)+DATE(1970,1,1)</f>
        <v>42645.375</v>
      </c>
      <c r="W4035" s="8" t="str">
        <f t="shared" ref="W4035:W4098" si="573">TEXT(V4035,"MMM")</f>
        <v>Oct</v>
      </c>
      <c r="X4035" s="8" t="str">
        <f t="shared" ref="X4035:X4098" si="574">TEXT(V4035,"YYYY")</f>
        <v>2016</v>
      </c>
      <c r="Y4035" s="7">
        <f t="shared" ref="Y4035:Y4098" si="575">DAY(V4035-S4035)</f>
        <v>31</v>
      </c>
    </row>
    <row r="4036" spans="1:25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6">
        <f t="shared" si="567"/>
        <v>1.4814814814814816</v>
      </c>
      <c r="P4036" s="10">
        <f t="shared" si="568"/>
        <v>100</v>
      </c>
      <c r="Q4036" t="s">
        <v>8318</v>
      </c>
      <c r="R4036" t="s">
        <v>8319</v>
      </c>
      <c r="S4036" s="8">
        <f t="shared" si="569"/>
        <v>42067.947337962964</v>
      </c>
      <c r="T4036" s="8" t="str">
        <f t="shared" si="570"/>
        <v>Mar</v>
      </c>
      <c r="U4036" s="8" t="str">
        <f t="shared" si="571"/>
        <v>2015</v>
      </c>
      <c r="V4036" s="8">
        <f t="shared" si="572"/>
        <v>42097.905671296292</v>
      </c>
      <c r="W4036" s="8" t="str">
        <f t="shared" si="573"/>
        <v>Apr</v>
      </c>
      <c r="X4036" s="8" t="str">
        <f t="shared" si="574"/>
        <v>2015</v>
      </c>
      <c r="Y4036" s="7">
        <f t="shared" si="575"/>
        <v>29</v>
      </c>
    </row>
    <row r="4037" spans="1:25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6">
        <f t="shared" si="567"/>
        <v>36.85</v>
      </c>
      <c r="P4037" s="10">
        <f t="shared" si="568"/>
        <v>147.4</v>
      </c>
      <c r="Q4037" t="s">
        <v>8318</v>
      </c>
      <c r="R4037" t="s">
        <v>8319</v>
      </c>
      <c r="S4037" s="8">
        <f t="shared" si="569"/>
        <v>41903.882951388885</v>
      </c>
      <c r="T4037" s="8" t="str">
        <f t="shared" si="570"/>
        <v>Sep</v>
      </c>
      <c r="U4037" s="8" t="str">
        <f t="shared" si="571"/>
        <v>2014</v>
      </c>
      <c r="V4037" s="8">
        <f t="shared" si="572"/>
        <v>41933.882951388885</v>
      </c>
      <c r="W4037" s="8" t="str">
        <f t="shared" si="573"/>
        <v>Oct</v>
      </c>
      <c r="X4037" s="8" t="str">
        <f t="shared" si="574"/>
        <v>2014</v>
      </c>
      <c r="Y4037" s="7">
        <f t="shared" si="575"/>
        <v>30</v>
      </c>
    </row>
    <row r="4038" spans="1:25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6">
        <f t="shared" si="567"/>
        <v>47.05</v>
      </c>
      <c r="P4038" s="10">
        <f t="shared" si="568"/>
        <v>166.05882352941177</v>
      </c>
      <c r="Q4038" t="s">
        <v>8318</v>
      </c>
      <c r="R4038" t="s">
        <v>8319</v>
      </c>
      <c r="S4038" s="8">
        <f t="shared" si="569"/>
        <v>41804.937083333331</v>
      </c>
      <c r="T4038" s="8" t="str">
        <f t="shared" si="570"/>
        <v>Jun</v>
      </c>
      <c r="U4038" s="8" t="str">
        <f t="shared" si="571"/>
        <v>2014</v>
      </c>
      <c r="V4038" s="8">
        <f t="shared" si="572"/>
        <v>41821.9375</v>
      </c>
      <c r="W4038" s="8" t="str">
        <f t="shared" si="573"/>
        <v>Jul</v>
      </c>
      <c r="X4038" s="8" t="str">
        <f t="shared" si="574"/>
        <v>2014</v>
      </c>
      <c r="Y4038" s="7">
        <f t="shared" si="575"/>
        <v>17</v>
      </c>
    </row>
    <row r="4039" spans="1:25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6">
        <f t="shared" si="567"/>
        <v>11.428571428571429</v>
      </c>
      <c r="P4039" s="10">
        <f t="shared" si="568"/>
        <v>40</v>
      </c>
      <c r="Q4039" t="s">
        <v>8318</v>
      </c>
      <c r="R4039" t="s">
        <v>8319</v>
      </c>
      <c r="S4039" s="8">
        <f t="shared" si="569"/>
        <v>42497.070775462969</v>
      </c>
      <c r="T4039" s="8" t="str">
        <f t="shared" si="570"/>
        <v>May</v>
      </c>
      <c r="U4039" s="8" t="str">
        <f t="shared" si="571"/>
        <v>2016</v>
      </c>
      <c r="V4039" s="8">
        <f t="shared" si="572"/>
        <v>42514.600694444445</v>
      </c>
      <c r="W4039" s="8" t="str">
        <f t="shared" si="573"/>
        <v>May</v>
      </c>
      <c r="X4039" s="8" t="str">
        <f t="shared" si="574"/>
        <v>2016</v>
      </c>
      <c r="Y4039" s="7">
        <f t="shared" si="575"/>
        <v>17</v>
      </c>
    </row>
    <row r="4040" spans="1:25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6">
        <f t="shared" si="567"/>
        <v>12.04</v>
      </c>
      <c r="P4040" s="10">
        <f t="shared" si="568"/>
        <v>75.25</v>
      </c>
      <c r="Q4040" t="s">
        <v>8318</v>
      </c>
      <c r="R4040" t="s">
        <v>8319</v>
      </c>
      <c r="S4040" s="8">
        <f t="shared" si="569"/>
        <v>41869.798726851855</v>
      </c>
      <c r="T4040" s="8" t="str">
        <f t="shared" si="570"/>
        <v>Aug</v>
      </c>
      <c r="U4040" s="8" t="str">
        <f t="shared" si="571"/>
        <v>2014</v>
      </c>
      <c r="V4040" s="8">
        <f t="shared" si="572"/>
        <v>41929.798726851855</v>
      </c>
      <c r="W4040" s="8" t="str">
        <f t="shared" si="573"/>
        <v>Oct</v>
      </c>
      <c r="X4040" s="8" t="str">
        <f t="shared" si="574"/>
        <v>2014</v>
      </c>
      <c r="Y4040" s="7">
        <f t="shared" si="575"/>
        <v>29</v>
      </c>
    </row>
    <row r="4041" spans="1:25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6">
        <f t="shared" si="567"/>
        <v>60</v>
      </c>
      <c r="P4041" s="10">
        <f t="shared" si="568"/>
        <v>60</v>
      </c>
      <c r="Q4041" t="s">
        <v>8318</v>
      </c>
      <c r="R4041" t="s">
        <v>8319</v>
      </c>
      <c r="S4041" s="8">
        <f t="shared" si="569"/>
        <v>42305.670914351853</v>
      </c>
      <c r="T4041" s="8" t="str">
        <f t="shared" si="570"/>
        <v>Oct</v>
      </c>
      <c r="U4041" s="8" t="str">
        <f t="shared" si="571"/>
        <v>2015</v>
      </c>
      <c r="V4041" s="8">
        <f t="shared" si="572"/>
        <v>42339.249305555553</v>
      </c>
      <c r="W4041" s="8" t="str">
        <f t="shared" si="573"/>
        <v>Dec</v>
      </c>
      <c r="X4041" s="8" t="str">
        <f t="shared" si="574"/>
        <v>2015</v>
      </c>
      <c r="Y4041" s="7">
        <f t="shared" si="575"/>
        <v>2</v>
      </c>
    </row>
    <row r="4042" spans="1:25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6">
        <f t="shared" si="567"/>
        <v>31.25</v>
      </c>
      <c r="P4042" s="10">
        <f t="shared" si="568"/>
        <v>1250</v>
      </c>
      <c r="Q4042" t="s">
        <v>8318</v>
      </c>
      <c r="R4042" t="s">
        <v>8319</v>
      </c>
      <c r="S4042" s="8">
        <f t="shared" si="569"/>
        <v>42144.231527777782</v>
      </c>
      <c r="T4042" s="8" t="str">
        <f t="shared" si="570"/>
        <v>May</v>
      </c>
      <c r="U4042" s="8" t="str">
        <f t="shared" si="571"/>
        <v>2015</v>
      </c>
      <c r="V4042" s="8">
        <f t="shared" si="572"/>
        <v>42203.125</v>
      </c>
      <c r="W4042" s="8" t="str">
        <f t="shared" si="573"/>
        <v>Jul</v>
      </c>
      <c r="X4042" s="8" t="str">
        <f t="shared" si="574"/>
        <v>2015</v>
      </c>
      <c r="Y4042" s="7">
        <f t="shared" si="575"/>
        <v>27</v>
      </c>
    </row>
    <row r="4043" spans="1:25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6">
        <f t="shared" si="567"/>
        <v>0.42</v>
      </c>
      <c r="P4043" s="10">
        <f t="shared" si="568"/>
        <v>10.5</v>
      </c>
      <c r="Q4043" t="s">
        <v>8318</v>
      </c>
      <c r="R4043" t="s">
        <v>8319</v>
      </c>
      <c r="S4043" s="8">
        <f t="shared" si="569"/>
        <v>42559.474004629628</v>
      </c>
      <c r="T4043" s="8" t="str">
        <f t="shared" si="570"/>
        <v>Jul</v>
      </c>
      <c r="U4043" s="8" t="str">
        <f t="shared" si="571"/>
        <v>2016</v>
      </c>
      <c r="V4043" s="8">
        <f t="shared" si="572"/>
        <v>42619.474004629628</v>
      </c>
      <c r="W4043" s="8" t="str">
        <f t="shared" si="573"/>
        <v>Sep</v>
      </c>
      <c r="X4043" s="8" t="str">
        <f t="shared" si="574"/>
        <v>2016</v>
      </c>
      <c r="Y4043" s="7">
        <f t="shared" si="575"/>
        <v>29</v>
      </c>
    </row>
    <row r="4044" spans="1:25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6">
        <f t="shared" si="567"/>
        <v>0.21</v>
      </c>
      <c r="P4044" s="10">
        <f t="shared" si="568"/>
        <v>7</v>
      </c>
      <c r="Q4044" t="s">
        <v>8318</v>
      </c>
      <c r="R4044" t="s">
        <v>8319</v>
      </c>
      <c r="S4044" s="8">
        <f t="shared" si="569"/>
        <v>41995.084074074075</v>
      </c>
      <c r="T4044" s="8" t="str">
        <f t="shared" si="570"/>
        <v>Dec</v>
      </c>
      <c r="U4044" s="8" t="str">
        <f t="shared" si="571"/>
        <v>2014</v>
      </c>
      <c r="V4044" s="8">
        <f t="shared" si="572"/>
        <v>42024.802777777775</v>
      </c>
      <c r="W4044" s="8" t="str">
        <f t="shared" si="573"/>
        <v>Jan</v>
      </c>
      <c r="X4044" s="8" t="str">
        <f t="shared" si="574"/>
        <v>2015</v>
      </c>
      <c r="Y4044" s="7">
        <f t="shared" si="575"/>
        <v>29</v>
      </c>
    </row>
    <row r="4045" spans="1:25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6">
        <f t="shared" si="567"/>
        <v>0</v>
      </c>
      <c r="P4045" s="10">
        <f t="shared" si="568"/>
        <v>0</v>
      </c>
      <c r="Q4045" t="s">
        <v>8318</v>
      </c>
      <c r="R4045" t="s">
        <v>8319</v>
      </c>
      <c r="S4045" s="8">
        <f t="shared" si="569"/>
        <v>41948.957465277781</v>
      </c>
      <c r="T4045" s="8" t="str">
        <f t="shared" si="570"/>
        <v>Nov</v>
      </c>
      <c r="U4045" s="8" t="str">
        <f t="shared" si="571"/>
        <v>2014</v>
      </c>
      <c r="V4045" s="8">
        <f t="shared" si="572"/>
        <v>41963.957465277781</v>
      </c>
      <c r="W4045" s="8" t="str">
        <f t="shared" si="573"/>
        <v>Nov</v>
      </c>
      <c r="X4045" s="8" t="str">
        <f t="shared" si="574"/>
        <v>2014</v>
      </c>
      <c r="Y4045" s="7">
        <f t="shared" si="575"/>
        <v>15</v>
      </c>
    </row>
    <row r="4046" spans="1:25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6">
        <f t="shared" si="567"/>
        <v>37.5</v>
      </c>
      <c r="P4046" s="10">
        <f t="shared" si="568"/>
        <v>56.25</v>
      </c>
      <c r="Q4046" t="s">
        <v>8318</v>
      </c>
      <c r="R4046" t="s">
        <v>8319</v>
      </c>
      <c r="S4046" s="8">
        <f t="shared" si="569"/>
        <v>42074.219699074078</v>
      </c>
      <c r="T4046" s="8" t="str">
        <f t="shared" si="570"/>
        <v>Mar</v>
      </c>
      <c r="U4046" s="8" t="str">
        <f t="shared" si="571"/>
        <v>2015</v>
      </c>
      <c r="V4046" s="8">
        <f t="shared" si="572"/>
        <v>42104.208333333328</v>
      </c>
      <c r="W4046" s="8" t="str">
        <f t="shared" si="573"/>
        <v>Apr</v>
      </c>
      <c r="X4046" s="8" t="str">
        <f t="shared" si="574"/>
        <v>2015</v>
      </c>
      <c r="Y4046" s="7">
        <f t="shared" si="575"/>
        <v>29</v>
      </c>
    </row>
    <row r="4047" spans="1:25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6">
        <f t="shared" si="567"/>
        <v>0.02</v>
      </c>
      <c r="P4047" s="10">
        <f t="shared" si="568"/>
        <v>1</v>
      </c>
      <c r="Q4047" t="s">
        <v>8318</v>
      </c>
      <c r="R4047" t="s">
        <v>8319</v>
      </c>
      <c r="S4047" s="8">
        <f t="shared" si="569"/>
        <v>41842.201261574075</v>
      </c>
      <c r="T4047" s="8" t="str">
        <f t="shared" si="570"/>
        <v>Jul</v>
      </c>
      <c r="U4047" s="8" t="str">
        <f t="shared" si="571"/>
        <v>2014</v>
      </c>
      <c r="V4047" s="8">
        <f t="shared" si="572"/>
        <v>41872.201261574075</v>
      </c>
      <c r="W4047" s="8" t="str">
        <f t="shared" si="573"/>
        <v>Aug</v>
      </c>
      <c r="X4047" s="8" t="str">
        <f t="shared" si="574"/>
        <v>2014</v>
      </c>
      <c r="Y4047" s="7">
        <f t="shared" si="575"/>
        <v>30</v>
      </c>
    </row>
    <row r="4048" spans="1:25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6">
        <f t="shared" si="567"/>
        <v>8.2142857142857135</v>
      </c>
      <c r="P4048" s="10">
        <f t="shared" si="568"/>
        <v>38.333333333333336</v>
      </c>
      <c r="Q4048" t="s">
        <v>8318</v>
      </c>
      <c r="R4048" t="s">
        <v>8319</v>
      </c>
      <c r="S4048" s="8">
        <f t="shared" si="569"/>
        <v>41904.650578703702</v>
      </c>
      <c r="T4048" s="8" t="str">
        <f t="shared" si="570"/>
        <v>Sep</v>
      </c>
      <c r="U4048" s="8" t="str">
        <f t="shared" si="571"/>
        <v>2014</v>
      </c>
      <c r="V4048" s="8">
        <f t="shared" si="572"/>
        <v>41934.650578703702</v>
      </c>
      <c r="W4048" s="8" t="str">
        <f t="shared" si="573"/>
        <v>Oct</v>
      </c>
      <c r="X4048" s="8" t="str">
        <f t="shared" si="574"/>
        <v>2014</v>
      </c>
      <c r="Y4048" s="7">
        <f t="shared" si="575"/>
        <v>30</v>
      </c>
    </row>
    <row r="4049" spans="1:25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6">
        <f t="shared" si="567"/>
        <v>2.1999999999999997</v>
      </c>
      <c r="P4049" s="10">
        <f t="shared" si="568"/>
        <v>27.5</v>
      </c>
      <c r="Q4049" t="s">
        <v>8318</v>
      </c>
      <c r="R4049" t="s">
        <v>8319</v>
      </c>
      <c r="S4049" s="8">
        <f t="shared" si="569"/>
        <v>41991.022488425922</v>
      </c>
      <c r="T4049" s="8" t="str">
        <f t="shared" si="570"/>
        <v>Dec</v>
      </c>
      <c r="U4049" s="8" t="str">
        <f t="shared" si="571"/>
        <v>2014</v>
      </c>
      <c r="V4049" s="8">
        <f t="shared" si="572"/>
        <v>42015.041666666672</v>
      </c>
      <c r="W4049" s="8" t="str">
        <f t="shared" si="573"/>
        <v>Jan</v>
      </c>
      <c r="X4049" s="8" t="str">
        <f t="shared" si="574"/>
        <v>2015</v>
      </c>
      <c r="Y4049" s="7">
        <f t="shared" si="575"/>
        <v>24</v>
      </c>
    </row>
    <row r="4050" spans="1:25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6">
        <f t="shared" si="567"/>
        <v>17.652941176470588</v>
      </c>
      <c r="P4050" s="10">
        <f t="shared" si="568"/>
        <v>32.978021978021978</v>
      </c>
      <c r="Q4050" t="s">
        <v>8318</v>
      </c>
      <c r="R4050" t="s">
        <v>8319</v>
      </c>
      <c r="S4050" s="8">
        <f t="shared" si="569"/>
        <v>42436.509108796294</v>
      </c>
      <c r="T4050" s="8" t="str">
        <f t="shared" si="570"/>
        <v>Mar</v>
      </c>
      <c r="U4050" s="8" t="str">
        <f t="shared" si="571"/>
        <v>2016</v>
      </c>
      <c r="V4050" s="8">
        <f t="shared" si="572"/>
        <v>42471.467442129629</v>
      </c>
      <c r="W4050" s="8" t="str">
        <f t="shared" si="573"/>
        <v>Apr</v>
      </c>
      <c r="X4050" s="8" t="str">
        <f t="shared" si="574"/>
        <v>2016</v>
      </c>
      <c r="Y4050" s="7">
        <f t="shared" si="575"/>
        <v>3</v>
      </c>
    </row>
    <row r="4051" spans="1:25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6">
        <f t="shared" si="567"/>
        <v>0.08</v>
      </c>
      <c r="P4051" s="10">
        <f t="shared" si="568"/>
        <v>16</v>
      </c>
      <c r="Q4051" t="s">
        <v>8318</v>
      </c>
      <c r="R4051" t="s">
        <v>8319</v>
      </c>
      <c r="S4051" s="8">
        <f t="shared" si="569"/>
        <v>42169.958506944444</v>
      </c>
      <c r="T4051" s="8" t="str">
        <f t="shared" si="570"/>
        <v>Jun</v>
      </c>
      <c r="U4051" s="8" t="str">
        <f t="shared" si="571"/>
        <v>2015</v>
      </c>
      <c r="V4051" s="8">
        <f t="shared" si="572"/>
        <v>42199.958506944444</v>
      </c>
      <c r="W4051" s="8" t="str">
        <f t="shared" si="573"/>
        <v>Jul</v>
      </c>
      <c r="X4051" s="8" t="str">
        <f t="shared" si="574"/>
        <v>2015</v>
      </c>
      <c r="Y4051" s="7">
        <f t="shared" si="575"/>
        <v>30</v>
      </c>
    </row>
    <row r="4052" spans="1:25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6">
        <f t="shared" si="567"/>
        <v>6.6666666666666666E-2</v>
      </c>
      <c r="P4052" s="10">
        <f t="shared" si="568"/>
        <v>1</v>
      </c>
      <c r="Q4052" t="s">
        <v>8318</v>
      </c>
      <c r="R4052" t="s">
        <v>8319</v>
      </c>
      <c r="S4052" s="8">
        <f t="shared" si="569"/>
        <v>41905.636469907404</v>
      </c>
      <c r="T4052" s="8" t="str">
        <f t="shared" si="570"/>
        <v>Sep</v>
      </c>
      <c r="U4052" s="8" t="str">
        <f t="shared" si="571"/>
        <v>2014</v>
      </c>
      <c r="V4052" s="8">
        <f t="shared" si="572"/>
        <v>41935.636469907404</v>
      </c>
      <c r="W4052" s="8" t="str">
        <f t="shared" si="573"/>
        <v>Oct</v>
      </c>
      <c r="X4052" s="8" t="str">
        <f t="shared" si="574"/>
        <v>2014</v>
      </c>
      <c r="Y4052" s="7">
        <f t="shared" si="575"/>
        <v>30</v>
      </c>
    </row>
    <row r="4053" spans="1:25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6">
        <f t="shared" si="567"/>
        <v>0</v>
      </c>
      <c r="P4053" s="10">
        <f t="shared" si="568"/>
        <v>0</v>
      </c>
      <c r="Q4053" t="s">
        <v>8318</v>
      </c>
      <c r="R4053" t="s">
        <v>8319</v>
      </c>
      <c r="S4053" s="8">
        <f t="shared" si="569"/>
        <v>41761.810150462967</v>
      </c>
      <c r="T4053" s="8" t="str">
        <f t="shared" si="570"/>
        <v>May</v>
      </c>
      <c r="U4053" s="8" t="str">
        <f t="shared" si="571"/>
        <v>2014</v>
      </c>
      <c r="V4053" s="8">
        <f t="shared" si="572"/>
        <v>41768.286805555559</v>
      </c>
      <c r="W4053" s="8" t="str">
        <f t="shared" si="573"/>
        <v>May</v>
      </c>
      <c r="X4053" s="8" t="str">
        <f t="shared" si="574"/>
        <v>2014</v>
      </c>
      <c r="Y4053" s="7">
        <f t="shared" si="575"/>
        <v>6</v>
      </c>
    </row>
    <row r="4054" spans="1:25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6">
        <f t="shared" si="567"/>
        <v>37.533333333333339</v>
      </c>
      <c r="P4054" s="10">
        <f t="shared" si="568"/>
        <v>86.615384615384613</v>
      </c>
      <c r="Q4054" t="s">
        <v>8318</v>
      </c>
      <c r="R4054" t="s">
        <v>8319</v>
      </c>
      <c r="S4054" s="8">
        <f t="shared" si="569"/>
        <v>41865.878657407404</v>
      </c>
      <c r="T4054" s="8" t="str">
        <f t="shared" si="570"/>
        <v>Aug</v>
      </c>
      <c r="U4054" s="8" t="str">
        <f t="shared" si="571"/>
        <v>2014</v>
      </c>
      <c r="V4054" s="8">
        <f t="shared" si="572"/>
        <v>41925.878657407404</v>
      </c>
      <c r="W4054" s="8" t="str">
        <f t="shared" si="573"/>
        <v>Oct</v>
      </c>
      <c r="X4054" s="8" t="str">
        <f t="shared" si="574"/>
        <v>2014</v>
      </c>
      <c r="Y4054" s="7">
        <f t="shared" si="575"/>
        <v>29</v>
      </c>
    </row>
    <row r="4055" spans="1:25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6">
        <f t="shared" si="567"/>
        <v>22</v>
      </c>
      <c r="P4055" s="10">
        <f t="shared" si="568"/>
        <v>55</v>
      </c>
      <c r="Q4055" t="s">
        <v>8318</v>
      </c>
      <c r="R4055" t="s">
        <v>8319</v>
      </c>
      <c r="S4055" s="8">
        <f t="shared" si="569"/>
        <v>41928.690138888887</v>
      </c>
      <c r="T4055" s="8" t="str">
        <f t="shared" si="570"/>
        <v>Oct</v>
      </c>
      <c r="U4055" s="8" t="str">
        <f t="shared" si="571"/>
        <v>2014</v>
      </c>
      <c r="V4055" s="8">
        <f t="shared" si="572"/>
        <v>41958.833333333328</v>
      </c>
      <c r="W4055" s="8" t="str">
        <f t="shared" si="573"/>
        <v>Nov</v>
      </c>
      <c r="X4055" s="8" t="str">
        <f t="shared" si="574"/>
        <v>2014</v>
      </c>
      <c r="Y4055" s="7">
        <f t="shared" si="575"/>
        <v>30</v>
      </c>
    </row>
    <row r="4056" spans="1:25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6">
        <f t="shared" si="567"/>
        <v>0</v>
      </c>
      <c r="P4056" s="10">
        <f t="shared" si="568"/>
        <v>0</v>
      </c>
      <c r="Q4056" t="s">
        <v>8318</v>
      </c>
      <c r="R4056" t="s">
        <v>8319</v>
      </c>
      <c r="S4056" s="8">
        <f t="shared" si="569"/>
        <v>42613.841261574074</v>
      </c>
      <c r="T4056" s="8" t="str">
        <f t="shared" si="570"/>
        <v>Aug</v>
      </c>
      <c r="U4056" s="8" t="str">
        <f t="shared" si="571"/>
        <v>2016</v>
      </c>
      <c r="V4056" s="8">
        <f t="shared" si="572"/>
        <v>42644.166666666672</v>
      </c>
      <c r="W4056" s="8" t="str">
        <f t="shared" si="573"/>
        <v>Oct</v>
      </c>
      <c r="X4056" s="8" t="str">
        <f t="shared" si="574"/>
        <v>2016</v>
      </c>
      <c r="Y4056" s="7">
        <f t="shared" si="575"/>
        <v>30</v>
      </c>
    </row>
    <row r="4057" spans="1:25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6">
        <f t="shared" si="567"/>
        <v>17.62</v>
      </c>
      <c r="P4057" s="10">
        <f t="shared" si="568"/>
        <v>41.952380952380949</v>
      </c>
      <c r="Q4057" t="s">
        <v>8318</v>
      </c>
      <c r="R4057" t="s">
        <v>8319</v>
      </c>
      <c r="S4057" s="8">
        <f t="shared" si="569"/>
        <v>41779.648506944446</v>
      </c>
      <c r="T4057" s="8" t="str">
        <f t="shared" si="570"/>
        <v>May</v>
      </c>
      <c r="U4057" s="8" t="str">
        <f t="shared" si="571"/>
        <v>2014</v>
      </c>
      <c r="V4057" s="8">
        <f t="shared" si="572"/>
        <v>41809.648506944446</v>
      </c>
      <c r="W4057" s="8" t="str">
        <f t="shared" si="573"/>
        <v>Jun</v>
      </c>
      <c r="X4057" s="8" t="str">
        <f t="shared" si="574"/>
        <v>2014</v>
      </c>
      <c r="Y4057" s="7">
        <f t="shared" si="575"/>
        <v>30</v>
      </c>
    </row>
    <row r="4058" spans="1:25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6">
        <f t="shared" si="567"/>
        <v>53</v>
      </c>
      <c r="P4058" s="10">
        <f t="shared" si="568"/>
        <v>88.333333333333329</v>
      </c>
      <c r="Q4058" t="s">
        <v>8318</v>
      </c>
      <c r="R4058" t="s">
        <v>8319</v>
      </c>
      <c r="S4058" s="8">
        <f t="shared" si="569"/>
        <v>42534.933321759265</v>
      </c>
      <c r="T4058" s="8" t="str">
        <f t="shared" si="570"/>
        <v>Jun</v>
      </c>
      <c r="U4058" s="8" t="str">
        <f t="shared" si="571"/>
        <v>2016</v>
      </c>
      <c r="V4058" s="8">
        <f t="shared" si="572"/>
        <v>42554.832638888889</v>
      </c>
      <c r="W4058" s="8" t="str">
        <f t="shared" si="573"/>
        <v>Jul</v>
      </c>
      <c r="X4058" s="8" t="str">
        <f t="shared" si="574"/>
        <v>2016</v>
      </c>
      <c r="Y4058" s="7">
        <f t="shared" si="575"/>
        <v>19</v>
      </c>
    </row>
    <row r="4059" spans="1:25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6">
        <f t="shared" si="567"/>
        <v>22.142857142857142</v>
      </c>
      <c r="P4059" s="10">
        <f t="shared" si="568"/>
        <v>129.16666666666666</v>
      </c>
      <c r="Q4059" t="s">
        <v>8318</v>
      </c>
      <c r="R4059" t="s">
        <v>8319</v>
      </c>
      <c r="S4059" s="8">
        <f t="shared" si="569"/>
        <v>42310.968518518523</v>
      </c>
      <c r="T4059" s="8" t="str">
        <f t="shared" si="570"/>
        <v>Nov</v>
      </c>
      <c r="U4059" s="8" t="str">
        <f t="shared" si="571"/>
        <v>2015</v>
      </c>
      <c r="V4059" s="8">
        <f t="shared" si="572"/>
        <v>42333.958333333328</v>
      </c>
      <c r="W4059" s="8" t="str">
        <f t="shared" si="573"/>
        <v>Nov</v>
      </c>
      <c r="X4059" s="8" t="str">
        <f t="shared" si="574"/>
        <v>2015</v>
      </c>
      <c r="Y4059" s="7">
        <f t="shared" si="575"/>
        <v>22</v>
      </c>
    </row>
    <row r="4060" spans="1:25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6">
        <f t="shared" si="567"/>
        <v>2.5333333333333332</v>
      </c>
      <c r="P4060" s="10">
        <f t="shared" si="568"/>
        <v>23.75</v>
      </c>
      <c r="Q4060" t="s">
        <v>8318</v>
      </c>
      <c r="R4060" t="s">
        <v>8319</v>
      </c>
      <c r="S4060" s="8">
        <f t="shared" si="569"/>
        <v>42446.060694444444</v>
      </c>
      <c r="T4060" s="8" t="str">
        <f t="shared" si="570"/>
        <v>Mar</v>
      </c>
      <c r="U4060" s="8" t="str">
        <f t="shared" si="571"/>
        <v>2016</v>
      </c>
      <c r="V4060" s="8">
        <f t="shared" si="572"/>
        <v>42461.165972222225</v>
      </c>
      <c r="W4060" s="8" t="str">
        <f t="shared" si="573"/>
        <v>Apr</v>
      </c>
      <c r="X4060" s="8" t="str">
        <f t="shared" si="574"/>
        <v>2016</v>
      </c>
      <c r="Y4060" s="7">
        <f t="shared" si="575"/>
        <v>15</v>
      </c>
    </row>
    <row r="4061" spans="1:25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6">
        <f t="shared" si="567"/>
        <v>2.5</v>
      </c>
      <c r="P4061" s="10">
        <f t="shared" si="568"/>
        <v>35.714285714285715</v>
      </c>
      <c r="Q4061" t="s">
        <v>8318</v>
      </c>
      <c r="R4061" t="s">
        <v>8319</v>
      </c>
      <c r="S4061" s="8">
        <f t="shared" si="569"/>
        <v>41866.640648148146</v>
      </c>
      <c r="T4061" s="8" t="str">
        <f t="shared" si="570"/>
        <v>Aug</v>
      </c>
      <c r="U4061" s="8" t="str">
        <f t="shared" si="571"/>
        <v>2014</v>
      </c>
      <c r="V4061" s="8">
        <f t="shared" si="572"/>
        <v>41898.125</v>
      </c>
      <c r="W4061" s="8" t="str">
        <f t="shared" si="573"/>
        <v>Sep</v>
      </c>
      <c r="X4061" s="8" t="str">
        <f t="shared" si="574"/>
        <v>2014</v>
      </c>
      <c r="Y4061" s="7">
        <f t="shared" si="575"/>
        <v>31</v>
      </c>
    </row>
    <row r="4062" spans="1:25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6">
        <f t="shared" si="567"/>
        <v>2.85</v>
      </c>
      <c r="P4062" s="10">
        <f t="shared" si="568"/>
        <v>57</v>
      </c>
      <c r="Q4062" t="s">
        <v>8318</v>
      </c>
      <c r="R4062" t="s">
        <v>8319</v>
      </c>
      <c r="S4062" s="8">
        <f t="shared" si="569"/>
        <v>41779.695092592592</v>
      </c>
      <c r="T4062" s="8" t="str">
        <f t="shared" si="570"/>
        <v>May</v>
      </c>
      <c r="U4062" s="8" t="str">
        <f t="shared" si="571"/>
        <v>2014</v>
      </c>
      <c r="V4062" s="8">
        <f t="shared" si="572"/>
        <v>41813.666666666664</v>
      </c>
      <c r="W4062" s="8" t="str">
        <f t="shared" si="573"/>
        <v>Jun</v>
      </c>
      <c r="X4062" s="8" t="str">
        <f t="shared" si="574"/>
        <v>2014</v>
      </c>
      <c r="Y4062" s="7">
        <f t="shared" si="575"/>
        <v>2</v>
      </c>
    </row>
    <row r="4063" spans="1:25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6">
        <f t="shared" si="567"/>
        <v>0</v>
      </c>
      <c r="P4063" s="10">
        <f t="shared" si="568"/>
        <v>0</v>
      </c>
      <c r="Q4063" t="s">
        <v>8318</v>
      </c>
      <c r="R4063" t="s">
        <v>8319</v>
      </c>
      <c r="S4063" s="8">
        <f t="shared" si="569"/>
        <v>42421.141469907408</v>
      </c>
      <c r="T4063" s="8" t="str">
        <f t="shared" si="570"/>
        <v>Feb</v>
      </c>
      <c r="U4063" s="8" t="str">
        <f t="shared" si="571"/>
        <v>2016</v>
      </c>
      <c r="V4063" s="8">
        <f t="shared" si="572"/>
        <v>42481.099803240737</v>
      </c>
      <c r="W4063" s="8" t="str">
        <f t="shared" si="573"/>
        <v>Apr</v>
      </c>
      <c r="X4063" s="8" t="str">
        <f t="shared" si="574"/>
        <v>2016</v>
      </c>
      <c r="Y4063" s="7">
        <f t="shared" si="575"/>
        <v>28</v>
      </c>
    </row>
    <row r="4064" spans="1:25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6">
        <f t="shared" si="567"/>
        <v>2.4500000000000002</v>
      </c>
      <c r="P4064" s="10">
        <f t="shared" si="568"/>
        <v>163.33333333333334</v>
      </c>
      <c r="Q4064" t="s">
        <v>8318</v>
      </c>
      <c r="R4064" t="s">
        <v>8319</v>
      </c>
      <c r="S4064" s="8">
        <f t="shared" si="569"/>
        <v>42523.739212962959</v>
      </c>
      <c r="T4064" s="8" t="str">
        <f t="shared" si="570"/>
        <v>Jun</v>
      </c>
      <c r="U4064" s="8" t="str">
        <f t="shared" si="571"/>
        <v>2016</v>
      </c>
      <c r="V4064" s="8">
        <f t="shared" si="572"/>
        <v>42553.739212962959</v>
      </c>
      <c r="W4064" s="8" t="str">
        <f t="shared" si="573"/>
        <v>Jul</v>
      </c>
      <c r="X4064" s="8" t="str">
        <f t="shared" si="574"/>
        <v>2016</v>
      </c>
      <c r="Y4064" s="7">
        <f t="shared" si="575"/>
        <v>30</v>
      </c>
    </row>
    <row r="4065" spans="1:25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6">
        <f t="shared" si="567"/>
        <v>1.4210526315789473</v>
      </c>
      <c r="P4065" s="10">
        <f t="shared" si="568"/>
        <v>15</v>
      </c>
      <c r="Q4065" t="s">
        <v>8318</v>
      </c>
      <c r="R4065" t="s">
        <v>8319</v>
      </c>
      <c r="S4065" s="8">
        <f t="shared" si="569"/>
        <v>41787.681527777779</v>
      </c>
      <c r="T4065" s="8" t="str">
        <f t="shared" si="570"/>
        <v>May</v>
      </c>
      <c r="U4065" s="8" t="str">
        <f t="shared" si="571"/>
        <v>2014</v>
      </c>
      <c r="V4065" s="8">
        <f t="shared" si="572"/>
        <v>41817.681527777779</v>
      </c>
      <c r="W4065" s="8" t="str">
        <f t="shared" si="573"/>
        <v>Jun</v>
      </c>
      <c r="X4065" s="8" t="str">
        <f t="shared" si="574"/>
        <v>2014</v>
      </c>
      <c r="Y4065" s="7">
        <f t="shared" si="575"/>
        <v>30</v>
      </c>
    </row>
    <row r="4066" spans="1:25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6">
        <f t="shared" si="567"/>
        <v>19.25</v>
      </c>
      <c r="P4066" s="10">
        <f t="shared" si="568"/>
        <v>64.166666666666671</v>
      </c>
      <c r="Q4066" t="s">
        <v>8318</v>
      </c>
      <c r="R4066" t="s">
        <v>8319</v>
      </c>
      <c r="S4066" s="8">
        <f t="shared" si="569"/>
        <v>42093.588263888887</v>
      </c>
      <c r="T4066" s="8" t="str">
        <f t="shared" si="570"/>
        <v>Mar</v>
      </c>
      <c r="U4066" s="8" t="str">
        <f t="shared" si="571"/>
        <v>2015</v>
      </c>
      <c r="V4066" s="8">
        <f t="shared" si="572"/>
        <v>42123.588263888887</v>
      </c>
      <c r="W4066" s="8" t="str">
        <f t="shared" si="573"/>
        <v>Apr</v>
      </c>
      <c r="X4066" s="8" t="str">
        <f t="shared" si="574"/>
        <v>2015</v>
      </c>
      <c r="Y4066" s="7">
        <f t="shared" si="575"/>
        <v>30</v>
      </c>
    </row>
    <row r="4067" spans="1:25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6">
        <f t="shared" si="567"/>
        <v>0.67500000000000004</v>
      </c>
      <c r="P4067" s="10">
        <f t="shared" si="568"/>
        <v>6.75</v>
      </c>
      <c r="Q4067" t="s">
        <v>8318</v>
      </c>
      <c r="R4067" t="s">
        <v>8319</v>
      </c>
      <c r="S4067" s="8">
        <f t="shared" si="569"/>
        <v>41833.951516203706</v>
      </c>
      <c r="T4067" s="8" t="str">
        <f t="shared" si="570"/>
        <v>Jul</v>
      </c>
      <c r="U4067" s="8" t="str">
        <f t="shared" si="571"/>
        <v>2014</v>
      </c>
      <c r="V4067" s="8">
        <f t="shared" si="572"/>
        <v>41863.951516203706</v>
      </c>
      <c r="W4067" s="8" t="str">
        <f t="shared" si="573"/>
        <v>Aug</v>
      </c>
      <c r="X4067" s="8" t="str">
        <f t="shared" si="574"/>
        <v>2014</v>
      </c>
      <c r="Y4067" s="7">
        <f t="shared" si="575"/>
        <v>30</v>
      </c>
    </row>
    <row r="4068" spans="1:25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6">
        <f t="shared" si="567"/>
        <v>0.16666666666666669</v>
      </c>
      <c r="P4068" s="10">
        <f t="shared" si="568"/>
        <v>25</v>
      </c>
      <c r="Q4068" t="s">
        <v>8318</v>
      </c>
      <c r="R4068" t="s">
        <v>8319</v>
      </c>
      <c r="S4068" s="8">
        <f t="shared" si="569"/>
        <v>42479.039212962962</v>
      </c>
      <c r="T4068" s="8" t="str">
        <f t="shared" si="570"/>
        <v>Apr</v>
      </c>
      <c r="U4068" s="8" t="str">
        <f t="shared" si="571"/>
        <v>2016</v>
      </c>
      <c r="V4068" s="8">
        <f t="shared" si="572"/>
        <v>42509.039212962962</v>
      </c>
      <c r="W4068" s="8" t="str">
        <f t="shared" si="573"/>
        <v>May</v>
      </c>
      <c r="X4068" s="8" t="str">
        <f t="shared" si="574"/>
        <v>2016</v>
      </c>
      <c r="Y4068" s="7">
        <f t="shared" si="575"/>
        <v>30</v>
      </c>
    </row>
    <row r="4069" spans="1:25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6">
        <f t="shared" si="567"/>
        <v>60.9</v>
      </c>
      <c r="P4069" s="10">
        <f t="shared" si="568"/>
        <v>179.11764705882354</v>
      </c>
      <c r="Q4069" t="s">
        <v>8318</v>
      </c>
      <c r="R4069" t="s">
        <v>8319</v>
      </c>
      <c r="S4069" s="8">
        <f t="shared" si="569"/>
        <v>42235.117476851854</v>
      </c>
      <c r="T4069" s="8" t="str">
        <f t="shared" si="570"/>
        <v>Aug</v>
      </c>
      <c r="U4069" s="8" t="str">
        <f t="shared" si="571"/>
        <v>2015</v>
      </c>
      <c r="V4069" s="8">
        <f t="shared" si="572"/>
        <v>42275.117476851854</v>
      </c>
      <c r="W4069" s="8" t="str">
        <f t="shared" si="573"/>
        <v>Sep</v>
      </c>
      <c r="X4069" s="8" t="str">
        <f t="shared" si="574"/>
        <v>2015</v>
      </c>
      <c r="Y4069" s="7">
        <f t="shared" si="575"/>
        <v>9</v>
      </c>
    </row>
    <row r="4070" spans="1:25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6">
        <f t="shared" si="567"/>
        <v>1</v>
      </c>
      <c r="P4070" s="10">
        <f t="shared" si="568"/>
        <v>34.950000000000003</v>
      </c>
      <c r="Q4070" t="s">
        <v>8318</v>
      </c>
      <c r="R4070" t="s">
        <v>8319</v>
      </c>
      <c r="S4070" s="8">
        <f t="shared" si="569"/>
        <v>42718.963599537034</v>
      </c>
      <c r="T4070" s="8" t="str">
        <f t="shared" si="570"/>
        <v>Dec</v>
      </c>
      <c r="U4070" s="8" t="str">
        <f t="shared" si="571"/>
        <v>2016</v>
      </c>
      <c r="V4070" s="8">
        <f t="shared" si="572"/>
        <v>42748.961805555555</v>
      </c>
      <c r="W4070" s="8" t="str">
        <f t="shared" si="573"/>
        <v>Jan</v>
      </c>
      <c r="X4070" s="8" t="str">
        <f t="shared" si="574"/>
        <v>2017</v>
      </c>
      <c r="Y4070" s="7">
        <f t="shared" si="575"/>
        <v>29</v>
      </c>
    </row>
    <row r="4071" spans="1:25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6">
        <f t="shared" si="567"/>
        <v>34.4</v>
      </c>
      <c r="P4071" s="10">
        <f t="shared" si="568"/>
        <v>33.07692307692308</v>
      </c>
      <c r="Q4071" t="s">
        <v>8318</v>
      </c>
      <c r="R4071" t="s">
        <v>8319</v>
      </c>
      <c r="S4071" s="8">
        <f t="shared" si="569"/>
        <v>42022.661527777775</v>
      </c>
      <c r="T4071" s="8" t="str">
        <f t="shared" si="570"/>
        <v>Jan</v>
      </c>
      <c r="U4071" s="8" t="str">
        <f t="shared" si="571"/>
        <v>2015</v>
      </c>
      <c r="V4071" s="8">
        <f t="shared" si="572"/>
        <v>42063.5</v>
      </c>
      <c r="W4071" s="8" t="str">
        <f t="shared" si="573"/>
        <v>Feb</v>
      </c>
      <c r="X4071" s="8" t="str">
        <f t="shared" si="574"/>
        <v>2015</v>
      </c>
      <c r="Y4071" s="7">
        <f t="shared" si="575"/>
        <v>9</v>
      </c>
    </row>
    <row r="4072" spans="1:25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6">
        <f t="shared" si="567"/>
        <v>16.5</v>
      </c>
      <c r="P4072" s="10">
        <f t="shared" si="568"/>
        <v>27.5</v>
      </c>
      <c r="Q4072" t="s">
        <v>8318</v>
      </c>
      <c r="R4072" t="s">
        <v>8319</v>
      </c>
      <c r="S4072" s="8">
        <f t="shared" si="569"/>
        <v>42031.666898148149</v>
      </c>
      <c r="T4072" s="8" t="str">
        <f t="shared" si="570"/>
        <v>Jan</v>
      </c>
      <c r="U4072" s="8" t="str">
        <f t="shared" si="571"/>
        <v>2015</v>
      </c>
      <c r="V4072" s="8">
        <f t="shared" si="572"/>
        <v>42064.125</v>
      </c>
      <c r="W4072" s="8" t="str">
        <f t="shared" si="573"/>
        <v>Mar</v>
      </c>
      <c r="X4072" s="8" t="str">
        <f t="shared" si="574"/>
        <v>2015</v>
      </c>
      <c r="Y4072" s="7">
        <f t="shared" si="575"/>
        <v>1</v>
      </c>
    </row>
    <row r="4073" spans="1:25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6">
        <f t="shared" si="567"/>
        <v>0</v>
      </c>
      <c r="P4073" s="10">
        <f t="shared" si="568"/>
        <v>0</v>
      </c>
      <c r="Q4073" t="s">
        <v>8318</v>
      </c>
      <c r="R4073" t="s">
        <v>8319</v>
      </c>
      <c r="S4073" s="8">
        <f t="shared" si="569"/>
        <v>42700.804756944446</v>
      </c>
      <c r="T4073" s="8" t="str">
        <f t="shared" si="570"/>
        <v>Nov</v>
      </c>
      <c r="U4073" s="8" t="str">
        <f t="shared" si="571"/>
        <v>2016</v>
      </c>
      <c r="V4073" s="8">
        <f t="shared" si="572"/>
        <v>42730.804756944446</v>
      </c>
      <c r="W4073" s="8" t="str">
        <f t="shared" si="573"/>
        <v>Dec</v>
      </c>
      <c r="X4073" s="8" t="str">
        <f t="shared" si="574"/>
        <v>2016</v>
      </c>
      <c r="Y4073" s="7">
        <f t="shared" si="575"/>
        <v>30</v>
      </c>
    </row>
    <row r="4074" spans="1:25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6">
        <f t="shared" si="567"/>
        <v>0.4</v>
      </c>
      <c r="P4074" s="10">
        <f t="shared" si="568"/>
        <v>2</v>
      </c>
      <c r="Q4074" t="s">
        <v>8318</v>
      </c>
      <c r="R4074" t="s">
        <v>8319</v>
      </c>
      <c r="S4074" s="8">
        <f t="shared" si="569"/>
        <v>41812.77443287037</v>
      </c>
      <c r="T4074" s="8" t="str">
        <f t="shared" si="570"/>
        <v>Jun</v>
      </c>
      <c r="U4074" s="8" t="str">
        <f t="shared" si="571"/>
        <v>2014</v>
      </c>
      <c r="V4074" s="8">
        <f t="shared" si="572"/>
        <v>41872.77443287037</v>
      </c>
      <c r="W4074" s="8" t="str">
        <f t="shared" si="573"/>
        <v>Aug</v>
      </c>
      <c r="X4074" s="8" t="str">
        <f t="shared" si="574"/>
        <v>2014</v>
      </c>
      <c r="Y4074" s="7">
        <f t="shared" si="575"/>
        <v>29</v>
      </c>
    </row>
    <row r="4075" spans="1:25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6">
        <f t="shared" si="567"/>
        <v>1.0571428571428572</v>
      </c>
      <c r="P4075" s="10">
        <f t="shared" si="568"/>
        <v>18.5</v>
      </c>
      <c r="Q4075" t="s">
        <v>8318</v>
      </c>
      <c r="R4075" t="s">
        <v>8319</v>
      </c>
      <c r="S4075" s="8">
        <f t="shared" si="569"/>
        <v>42078.34520833334</v>
      </c>
      <c r="T4075" s="8" t="str">
        <f t="shared" si="570"/>
        <v>Mar</v>
      </c>
      <c r="U4075" s="8" t="str">
        <f t="shared" si="571"/>
        <v>2015</v>
      </c>
      <c r="V4075" s="8">
        <f t="shared" si="572"/>
        <v>42133.166666666672</v>
      </c>
      <c r="W4075" s="8" t="str">
        <f t="shared" si="573"/>
        <v>May</v>
      </c>
      <c r="X4075" s="8" t="str">
        <f t="shared" si="574"/>
        <v>2015</v>
      </c>
      <c r="Y4075" s="7">
        <f t="shared" si="575"/>
        <v>23</v>
      </c>
    </row>
    <row r="4076" spans="1:25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6">
        <f t="shared" si="567"/>
        <v>26.727272727272727</v>
      </c>
      <c r="P4076" s="10">
        <f t="shared" si="568"/>
        <v>35</v>
      </c>
      <c r="Q4076" t="s">
        <v>8318</v>
      </c>
      <c r="R4076" t="s">
        <v>8319</v>
      </c>
      <c r="S4076" s="8">
        <f t="shared" si="569"/>
        <v>42283.552951388891</v>
      </c>
      <c r="T4076" s="8" t="str">
        <f t="shared" si="570"/>
        <v>Oct</v>
      </c>
      <c r="U4076" s="8" t="str">
        <f t="shared" si="571"/>
        <v>2015</v>
      </c>
      <c r="V4076" s="8">
        <f t="shared" si="572"/>
        <v>42313.594618055555</v>
      </c>
      <c r="W4076" s="8" t="str">
        <f t="shared" si="573"/>
        <v>Nov</v>
      </c>
      <c r="X4076" s="8" t="str">
        <f t="shared" si="574"/>
        <v>2015</v>
      </c>
      <c r="Y4076" s="7">
        <f t="shared" si="575"/>
        <v>30</v>
      </c>
    </row>
    <row r="4077" spans="1:25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6">
        <f t="shared" si="567"/>
        <v>28.799999999999997</v>
      </c>
      <c r="P4077" s="10">
        <f t="shared" si="568"/>
        <v>44.307692307692307</v>
      </c>
      <c r="Q4077" t="s">
        <v>8318</v>
      </c>
      <c r="R4077" t="s">
        <v>8319</v>
      </c>
      <c r="S4077" s="8">
        <f t="shared" si="569"/>
        <v>41779.045937499999</v>
      </c>
      <c r="T4077" s="8" t="str">
        <f t="shared" si="570"/>
        <v>May</v>
      </c>
      <c r="U4077" s="8" t="str">
        <f t="shared" si="571"/>
        <v>2014</v>
      </c>
      <c r="V4077" s="8">
        <f t="shared" si="572"/>
        <v>41820.727777777778</v>
      </c>
      <c r="W4077" s="8" t="str">
        <f t="shared" si="573"/>
        <v>Jun</v>
      </c>
      <c r="X4077" s="8" t="str">
        <f t="shared" si="574"/>
        <v>2014</v>
      </c>
      <c r="Y4077" s="7">
        <f t="shared" si="575"/>
        <v>10</v>
      </c>
    </row>
    <row r="4078" spans="1:25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6">
        <f t="shared" si="567"/>
        <v>0</v>
      </c>
      <c r="P4078" s="10">
        <f t="shared" si="568"/>
        <v>0</v>
      </c>
      <c r="Q4078" t="s">
        <v>8318</v>
      </c>
      <c r="R4078" t="s">
        <v>8319</v>
      </c>
      <c r="S4078" s="8">
        <f t="shared" si="569"/>
        <v>41905.795706018522</v>
      </c>
      <c r="T4078" s="8" t="str">
        <f t="shared" si="570"/>
        <v>Sep</v>
      </c>
      <c r="U4078" s="8" t="str">
        <f t="shared" si="571"/>
        <v>2014</v>
      </c>
      <c r="V4078" s="8">
        <f t="shared" si="572"/>
        <v>41933.82708333333</v>
      </c>
      <c r="W4078" s="8" t="str">
        <f t="shared" si="573"/>
        <v>Oct</v>
      </c>
      <c r="X4078" s="8" t="str">
        <f t="shared" si="574"/>
        <v>2014</v>
      </c>
      <c r="Y4078" s="7">
        <f t="shared" si="575"/>
        <v>28</v>
      </c>
    </row>
    <row r="4079" spans="1:25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6">
        <f t="shared" si="567"/>
        <v>8.9</v>
      </c>
      <c r="P4079" s="10">
        <f t="shared" si="568"/>
        <v>222.5</v>
      </c>
      <c r="Q4079" t="s">
        <v>8318</v>
      </c>
      <c r="R4079" t="s">
        <v>8319</v>
      </c>
      <c r="S4079" s="8">
        <f t="shared" si="569"/>
        <v>42695.7105787037</v>
      </c>
      <c r="T4079" s="8" t="str">
        <f t="shared" si="570"/>
        <v>Nov</v>
      </c>
      <c r="U4079" s="8" t="str">
        <f t="shared" si="571"/>
        <v>2016</v>
      </c>
      <c r="V4079" s="8">
        <f t="shared" si="572"/>
        <v>42725.7105787037</v>
      </c>
      <c r="W4079" s="8" t="str">
        <f t="shared" si="573"/>
        <v>Dec</v>
      </c>
      <c r="X4079" s="8" t="str">
        <f t="shared" si="574"/>
        <v>2016</v>
      </c>
      <c r="Y4079" s="7">
        <f t="shared" si="575"/>
        <v>30</v>
      </c>
    </row>
    <row r="4080" spans="1:25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6">
        <f t="shared" si="567"/>
        <v>0</v>
      </c>
      <c r="P4080" s="10">
        <f t="shared" si="568"/>
        <v>0</v>
      </c>
      <c r="Q4080" t="s">
        <v>8318</v>
      </c>
      <c r="R4080" t="s">
        <v>8319</v>
      </c>
      <c r="S4080" s="8">
        <f t="shared" si="569"/>
        <v>42732.787523148145</v>
      </c>
      <c r="T4080" s="8" t="str">
        <f t="shared" si="570"/>
        <v>Dec</v>
      </c>
      <c r="U4080" s="8" t="str">
        <f t="shared" si="571"/>
        <v>2016</v>
      </c>
      <c r="V4080" s="8">
        <f t="shared" si="572"/>
        <v>42762.787523148145</v>
      </c>
      <c r="W4080" s="8" t="str">
        <f t="shared" si="573"/>
        <v>Jan</v>
      </c>
      <c r="X4080" s="8" t="str">
        <f t="shared" si="574"/>
        <v>2017</v>
      </c>
      <c r="Y4080" s="7">
        <f t="shared" si="575"/>
        <v>30</v>
      </c>
    </row>
    <row r="4081" spans="1:25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6">
        <f t="shared" si="567"/>
        <v>0.16666666666666669</v>
      </c>
      <c r="P4081" s="10">
        <f t="shared" si="568"/>
        <v>5</v>
      </c>
      <c r="Q4081" t="s">
        <v>8318</v>
      </c>
      <c r="R4081" t="s">
        <v>8319</v>
      </c>
      <c r="S4081" s="8">
        <f t="shared" si="569"/>
        <v>42510.938900462963</v>
      </c>
      <c r="T4081" s="8" t="str">
        <f t="shared" si="570"/>
        <v>May</v>
      </c>
      <c r="U4081" s="8" t="str">
        <f t="shared" si="571"/>
        <v>2016</v>
      </c>
      <c r="V4081" s="8">
        <f t="shared" si="572"/>
        <v>42540.938900462963</v>
      </c>
      <c r="W4081" s="8" t="str">
        <f t="shared" si="573"/>
        <v>Jun</v>
      </c>
      <c r="X4081" s="8" t="str">
        <f t="shared" si="574"/>
        <v>2016</v>
      </c>
      <c r="Y4081" s="7">
        <f t="shared" si="575"/>
        <v>30</v>
      </c>
    </row>
    <row r="4082" spans="1:25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6">
        <f t="shared" si="567"/>
        <v>0</v>
      </c>
      <c r="P4082" s="10">
        <f t="shared" si="568"/>
        <v>0</v>
      </c>
      <c r="Q4082" t="s">
        <v>8318</v>
      </c>
      <c r="R4082" t="s">
        <v>8319</v>
      </c>
      <c r="S4082" s="8">
        <f t="shared" si="569"/>
        <v>42511.698101851856</v>
      </c>
      <c r="T4082" s="8" t="str">
        <f t="shared" si="570"/>
        <v>May</v>
      </c>
      <c r="U4082" s="8" t="str">
        <f t="shared" si="571"/>
        <v>2016</v>
      </c>
      <c r="V4082" s="8">
        <f t="shared" si="572"/>
        <v>42535.787500000006</v>
      </c>
      <c r="W4082" s="8" t="str">
        <f t="shared" si="573"/>
        <v>Jun</v>
      </c>
      <c r="X4082" s="8" t="str">
        <f t="shared" si="574"/>
        <v>2016</v>
      </c>
      <c r="Y4082" s="7">
        <f t="shared" si="575"/>
        <v>24</v>
      </c>
    </row>
    <row r="4083" spans="1:25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6">
        <f t="shared" si="567"/>
        <v>15.737410071942445</v>
      </c>
      <c r="P4083" s="10">
        <f t="shared" si="568"/>
        <v>29.166666666666668</v>
      </c>
      <c r="Q4083" t="s">
        <v>8318</v>
      </c>
      <c r="R4083" t="s">
        <v>8319</v>
      </c>
      <c r="S4083" s="8">
        <f t="shared" si="569"/>
        <v>42041.581307870365</v>
      </c>
      <c r="T4083" s="8" t="str">
        <f t="shared" si="570"/>
        <v>Feb</v>
      </c>
      <c r="U4083" s="8" t="str">
        <f t="shared" si="571"/>
        <v>2015</v>
      </c>
      <c r="V4083" s="8">
        <f t="shared" si="572"/>
        <v>42071.539641203708</v>
      </c>
      <c r="W4083" s="8" t="str">
        <f t="shared" si="573"/>
        <v>Mar</v>
      </c>
      <c r="X4083" s="8" t="str">
        <f t="shared" si="574"/>
        <v>2015</v>
      </c>
      <c r="Y4083" s="7">
        <f t="shared" si="575"/>
        <v>29</v>
      </c>
    </row>
    <row r="4084" spans="1:25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6">
        <f t="shared" si="567"/>
        <v>2</v>
      </c>
      <c r="P4084" s="10">
        <f t="shared" si="568"/>
        <v>1.5</v>
      </c>
      <c r="Q4084" t="s">
        <v>8318</v>
      </c>
      <c r="R4084" t="s">
        <v>8319</v>
      </c>
      <c r="S4084" s="8">
        <f t="shared" si="569"/>
        <v>42307.189270833333</v>
      </c>
      <c r="T4084" s="8" t="str">
        <f t="shared" si="570"/>
        <v>Oct</v>
      </c>
      <c r="U4084" s="8" t="str">
        <f t="shared" si="571"/>
        <v>2015</v>
      </c>
      <c r="V4084" s="8">
        <f t="shared" si="572"/>
        <v>42322.958333333328</v>
      </c>
      <c r="W4084" s="8" t="str">
        <f t="shared" si="573"/>
        <v>Nov</v>
      </c>
      <c r="X4084" s="8" t="str">
        <f t="shared" si="574"/>
        <v>2015</v>
      </c>
      <c r="Y4084" s="7">
        <f t="shared" si="575"/>
        <v>15</v>
      </c>
    </row>
    <row r="4085" spans="1:25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6">
        <f t="shared" si="567"/>
        <v>21.685714285714287</v>
      </c>
      <c r="P4085" s="10">
        <f t="shared" si="568"/>
        <v>126.5</v>
      </c>
      <c r="Q4085" t="s">
        <v>8318</v>
      </c>
      <c r="R4085" t="s">
        <v>8319</v>
      </c>
      <c r="S4085" s="8">
        <f t="shared" si="569"/>
        <v>42353.761759259258</v>
      </c>
      <c r="T4085" s="8" t="str">
        <f t="shared" si="570"/>
        <v>Dec</v>
      </c>
      <c r="U4085" s="8" t="str">
        <f t="shared" si="571"/>
        <v>2015</v>
      </c>
      <c r="V4085" s="8">
        <f t="shared" si="572"/>
        <v>42383.761759259258</v>
      </c>
      <c r="W4085" s="8" t="str">
        <f t="shared" si="573"/>
        <v>Jan</v>
      </c>
      <c r="X4085" s="8" t="str">
        <f t="shared" si="574"/>
        <v>2016</v>
      </c>
      <c r="Y4085" s="7">
        <f t="shared" si="575"/>
        <v>30</v>
      </c>
    </row>
    <row r="4086" spans="1:25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6">
        <f t="shared" si="567"/>
        <v>0.33333333333333337</v>
      </c>
      <c r="P4086" s="10">
        <f t="shared" si="568"/>
        <v>10</v>
      </c>
      <c r="Q4086" t="s">
        <v>8318</v>
      </c>
      <c r="R4086" t="s">
        <v>8319</v>
      </c>
      <c r="S4086" s="8">
        <f t="shared" si="569"/>
        <v>42622.436412037037</v>
      </c>
      <c r="T4086" s="8" t="str">
        <f t="shared" si="570"/>
        <v>Sep</v>
      </c>
      <c r="U4086" s="8" t="str">
        <f t="shared" si="571"/>
        <v>2016</v>
      </c>
      <c r="V4086" s="8">
        <f t="shared" si="572"/>
        <v>42652.436412037037</v>
      </c>
      <c r="W4086" s="8" t="str">
        <f t="shared" si="573"/>
        <v>Oct</v>
      </c>
      <c r="X4086" s="8" t="str">
        <f t="shared" si="574"/>
        <v>2016</v>
      </c>
      <c r="Y4086" s="7">
        <f t="shared" si="575"/>
        <v>30</v>
      </c>
    </row>
    <row r="4087" spans="1:25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6">
        <f t="shared" si="567"/>
        <v>0.2857142857142857</v>
      </c>
      <c r="P4087" s="10">
        <f t="shared" si="568"/>
        <v>10</v>
      </c>
      <c r="Q4087" t="s">
        <v>8318</v>
      </c>
      <c r="R4087" t="s">
        <v>8319</v>
      </c>
      <c r="S4087" s="8">
        <f t="shared" si="569"/>
        <v>42058.603877314818</v>
      </c>
      <c r="T4087" s="8" t="str">
        <f t="shared" si="570"/>
        <v>Feb</v>
      </c>
      <c r="U4087" s="8" t="str">
        <f t="shared" si="571"/>
        <v>2015</v>
      </c>
      <c r="V4087" s="8">
        <f t="shared" si="572"/>
        <v>42087.165972222225</v>
      </c>
      <c r="W4087" s="8" t="str">
        <f t="shared" si="573"/>
        <v>Mar</v>
      </c>
      <c r="X4087" s="8" t="str">
        <f t="shared" si="574"/>
        <v>2015</v>
      </c>
      <c r="Y4087" s="7">
        <f t="shared" si="575"/>
        <v>28</v>
      </c>
    </row>
    <row r="4088" spans="1:25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6">
        <f t="shared" si="567"/>
        <v>4.7</v>
      </c>
      <c r="P4088" s="10">
        <f t="shared" si="568"/>
        <v>9.4</v>
      </c>
      <c r="Q4088" t="s">
        <v>8318</v>
      </c>
      <c r="R4088" t="s">
        <v>8319</v>
      </c>
      <c r="S4088" s="8">
        <f t="shared" si="569"/>
        <v>42304.940960648149</v>
      </c>
      <c r="T4088" s="8" t="str">
        <f t="shared" si="570"/>
        <v>Oct</v>
      </c>
      <c r="U4088" s="8" t="str">
        <f t="shared" si="571"/>
        <v>2015</v>
      </c>
      <c r="V4088" s="8">
        <f t="shared" si="572"/>
        <v>42329.166666666672</v>
      </c>
      <c r="W4088" s="8" t="str">
        <f t="shared" si="573"/>
        <v>Nov</v>
      </c>
      <c r="X4088" s="8" t="str">
        <f t="shared" si="574"/>
        <v>2015</v>
      </c>
      <c r="Y4088" s="7">
        <f t="shared" si="575"/>
        <v>24</v>
      </c>
    </row>
    <row r="4089" spans="1:25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6">
        <f t="shared" si="567"/>
        <v>0</v>
      </c>
      <c r="P4089" s="10">
        <f t="shared" si="568"/>
        <v>0</v>
      </c>
      <c r="Q4089" t="s">
        <v>8318</v>
      </c>
      <c r="R4089" t="s">
        <v>8319</v>
      </c>
      <c r="S4089" s="8">
        <f t="shared" si="569"/>
        <v>42538.742893518516</v>
      </c>
      <c r="T4089" s="8" t="str">
        <f t="shared" si="570"/>
        <v>Jun</v>
      </c>
      <c r="U4089" s="8" t="str">
        <f t="shared" si="571"/>
        <v>2016</v>
      </c>
      <c r="V4089" s="8">
        <f t="shared" si="572"/>
        <v>42568.742893518516</v>
      </c>
      <c r="W4089" s="8" t="str">
        <f t="shared" si="573"/>
        <v>Jul</v>
      </c>
      <c r="X4089" s="8" t="str">
        <f t="shared" si="574"/>
        <v>2016</v>
      </c>
      <c r="Y4089" s="7">
        <f t="shared" si="575"/>
        <v>30</v>
      </c>
    </row>
    <row r="4090" spans="1:25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6">
        <f t="shared" si="567"/>
        <v>10.8</v>
      </c>
      <c r="P4090" s="10">
        <f t="shared" si="568"/>
        <v>72</v>
      </c>
      <c r="Q4090" t="s">
        <v>8318</v>
      </c>
      <c r="R4090" t="s">
        <v>8319</v>
      </c>
      <c r="S4090" s="8">
        <f t="shared" si="569"/>
        <v>41990.612546296295</v>
      </c>
      <c r="T4090" s="8" t="str">
        <f t="shared" si="570"/>
        <v>Dec</v>
      </c>
      <c r="U4090" s="8" t="str">
        <f t="shared" si="571"/>
        <v>2014</v>
      </c>
      <c r="V4090" s="8">
        <f t="shared" si="572"/>
        <v>42020.434722222228</v>
      </c>
      <c r="W4090" s="8" t="str">
        <f t="shared" si="573"/>
        <v>Jan</v>
      </c>
      <c r="X4090" s="8" t="str">
        <f t="shared" si="574"/>
        <v>2015</v>
      </c>
      <c r="Y4090" s="7">
        <f t="shared" si="575"/>
        <v>29</v>
      </c>
    </row>
    <row r="4091" spans="1:25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6">
        <f t="shared" si="567"/>
        <v>4.8</v>
      </c>
      <c r="P4091" s="10">
        <f t="shared" si="568"/>
        <v>30</v>
      </c>
      <c r="Q4091" t="s">
        <v>8318</v>
      </c>
      <c r="R4091" t="s">
        <v>8319</v>
      </c>
      <c r="S4091" s="8">
        <f t="shared" si="569"/>
        <v>42122.732499999998</v>
      </c>
      <c r="T4091" s="8" t="str">
        <f t="shared" si="570"/>
        <v>Apr</v>
      </c>
      <c r="U4091" s="8" t="str">
        <f t="shared" si="571"/>
        <v>2015</v>
      </c>
      <c r="V4091" s="8">
        <f t="shared" si="572"/>
        <v>42155.732638888891</v>
      </c>
      <c r="W4091" s="8" t="str">
        <f t="shared" si="573"/>
        <v>May</v>
      </c>
      <c r="X4091" s="8" t="str">
        <f t="shared" si="574"/>
        <v>2015</v>
      </c>
      <c r="Y4091" s="7">
        <f t="shared" si="575"/>
        <v>2</v>
      </c>
    </row>
    <row r="4092" spans="1:25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6">
        <f t="shared" si="567"/>
        <v>3.2</v>
      </c>
      <c r="P4092" s="10">
        <f t="shared" si="568"/>
        <v>10.666666666666666</v>
      </c>
      <c r="Q4092" t="s">
        <v>8318</v>
      </c>
      <c r="R4092" t="s">
        <v>8319</v>
      </c>
      <c r="S4092" s="8">
        <f t="shared" si="569"/>
        <v>42209.67288194444</v>
      </c>
      <c r="T4092" s="8" t="str">
        <f t="shared" si="570"/>
        <v>Jul</v>
      </c>
      <c r="U4092" s="8" t="str">
        <f t="shared" si="571"/>
        <v>2015</v>
      </c>
      <c r="V4092" s="8">
        <f t="shared" si="572"/>
        <v>42223.625</v>
      </c>
      <c r="W4092" s="8" t="str">
        <f t="shared" si="573"/>
        <v>Aug</v>
      </c>
      <c r="X4092" s="8" t="str">
        <f t="shared" si="574"/>
        <v>2015</v>
      </c>
      <c r="Y4092" s="7">
        <f t="shared" si="575"/>
        <v>13</v>
      </c>
    </row>
    <row r="4093" spans="1:25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6">
        <f t="shared" si="567"/>
        <v>12.75</v>
      </c>
      <c r="P4093" s="10">
        <f t="shared" si="568"/>
        <v>25.5</v>
      </c>
      <c r="Q4093" t="s">
        <v>8318</v>
      </c>
      <c r="R4093" t="s">
        <v>8319</v>
      </c>
      <c r="S4093" s="8">
        <f t="shared" si="569"/>
        <v>41990.506377314814</v>
      </c>
      <c r="T4093" s="8" t="str">
        <f t="shared" si="570"/>
        <v>Dec</v>
      </c>
      <c r="U4093" s="8" t="str">
        <f t="shared" si="571"/>
        <v>2014</v>
      </c>
      <c r="V4093" s="8">
        <f t="shared" si="572"/>
        <v>42020.506377314814</v>
      </c>
      <c r="W4093" s="8" t="str">
        <f t="shared" si="573"/>
        <v>Jan</v>
      </c>
      <c r="X4093" s="8" t="str">
        <f t="shared" si="574"/>
        <v>2015</v>
      </c>
      <c r="Y4093" s="7">
        <f t="shared" si="575"/>
        <v>30</v>
      </c>
    </row>
    <row r="4094" spans="1:25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6">
        <f t="shared" si="567"/>
        <v>1.8181818181818181E-2</v>
      </c>
      <c r="P4094" s="10">
        <f t="shared" si="568"/>
        <v>20</v>
      </c>
      <c r="Q4094" t="s">
        <v>8318</v>
      </c>
      <c r="R4094" t="s">
        <v>8319</v>
      </c>
      <c r="S4094" s="8">
        <f t="shared" si="569"/>
        <v>42039.194988425923</v>
      </c>
      <c r="T4094" s="8" t="str">
        <f t="shared" si="570"/>
        <v>Feb</v>
      </c>
      <c r="U4094" s="8" t="str">
        <f t="shared" si="571"/>
        <v>2015</v>
      </c>
      <c r="V4094" s="8">
        <f t="shared" si="572"/>
        <v>42099.153321759266</v>
      </c>
      <c r="W4094" s="8" t="str">
        <f t="shared" si="573"/>
        <v>Apr</v>
      </c>
      <c r="X4094" s="8" t="str">
        <f t="shared" si="574"/>
        <v>2015</v>
      </c>
      <c r="Y4094" s="7">
        <f t="shared" si="575"/>
        <v>28</v>
      </c>
    </row>
    <row r="4095" spans="1:25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6">
        <f t="shared" si="567"/>
        <v>2.4</v>
      </c>
      <c r="P4095" s="10">
        <f t="shared" si="568"/>
        <v>15</v>
      </c>
      <c r="Q4095" t="s">
        <v>8318</v>
      </c>
      <c r="R4095" t="s">
        <v>8319</v>
      </c>
      <c r="S4095" s="8">
        <f t="shared" si="569"/>
        <v>42178.815891203703</v>
      </c>
      <c r="T4095" s="8" t="str">
        <f t="shared" si="570"/>
        <v>Jun</v>
      </c>
      <c r="U4095" s="8" t="str">
        <f t="shared" si="571"/>
        <v>2015</v>
      </c>
      <c r="V4095" s="8">
        <f t="shared" si="572"/>
        <v>42238.815891203703</v>
      </c>
      <c r="W4095" s="8" t="str">
        <f t="shared" si="573"/>
        <v>Aug</v>
      </c>
      <c r="X4095" s="8" t="str">
        <f t="shared" si="574"/>
        <v>2015</v>
      </c>
      <c r="Y4095" s="7">
        <f t="shared" si="575"/>
        <v>29</v>
      </c>
    </row>
    <row r="4096" spans="1:25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6">
        <f t="shared" si="567"/>
        <v>36.5</v>
      </c>
      <c r="P4096" s="10">
        <f t="shared" si="568"/>
        <v>91.25</v>
      </c>
      <c r="Q4096" t="s">
        <v>8318</v>
      </c>
      <c r="R4096" t="s">
        <v>8319</v>
      </c>
      <c r="S4096" s="8">
        <f t="shared" si="569"/>
        <v>41890.086805555555</v>
      </c>
      <c r="T4096" s="8" t="str">
        <f t="shared" si="570"/>
        <v>Sep</v>
      </c>
      <c r="U4096" s="8" t="str">
        <f t="shared" si="571"/>
        <v>2014</v>
      </c>
      <c r="V4096" s="8">
        <f t="shared" si="572"/>
        <v>41934.207638888889</v>
      </c>
      <c r="W4096" s="8" t="str">
        <f t="shared" si="573"/>
        <v>Oct</v>
      </c>
      <c r="X4096" s="8" t="str">
        <f t="shared" si="574"/>
        <v>2014</v>
      </c>
      <c r="Y4096" s="7">
        <f t="shared" si="575"/>
        <v>13</v>
      </c>
    </row>
    <row r="4097" spans="1:25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6">
        <f t="shared" si="567"/>
        <v>2.666666666666667</v>
      </c>
      <c r="P4097" s="10">
        <f t="shared" si="568"/>
        <v>800</v>
      </c>
      <c r="Q4097" t="s">
        <v>8318</v>
      </c>
      <c r="R4097" t="s">
        <v>8319</v>
      </c>
      <c r="S4097" s="8">
        <f t="shared" si="569"/>
        <v>42693.031828703708</v>
      </c>
      <c r="T4097" s="8" t="str">
        <f t="shared" si="570"/>
        <v>Nov</v>
      </c>
      <c r="U4097" s="8" t="str">
        <f t="shared" si="571"/>
        <v>2016</v>
      </c>
      <c r="V4097" s="8">
        <f t="shared" si="572"/>
        <v>42723.031828703708</v>
      </c>
      <c r="W4097" s="8" t="str">
        <f t="shared" si="573"/>
        <v>Dec</v>
      </c>
      <c r="X4097" s="8" t="str">
        <f t="shared" si="574"/>
        <v>2016</v>
      </c>
      <c r="Y4097" s="7">
        <f t="shared" si="575"/>
        <v>30</v>
      </c>
    </row>
    <row r="4098" spans="1:25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6">
        <f t="shared" si="567"/>
        <v>11.428571428571429</v>
      </c>
      <c r="P4098" s="10">
        <f t="shared" si="568"/>
        <v>80</v>
      </c>
      <c r="Q4098" t="s">
        <v>8318</v>
      </c>
      <c r="R4098" t="s">
        <v>8319</v>
      </c>
      <c r="S4098" s="8">
        <f t="shared" si="569"/>
        <v>42750.530312499999</v>
      </c>
      <c r="T4098" s="8" t="str">
        <f t="shared" si="570"/>
        <v>Jan</v>
      </c>
      <c r="U4098" s="8" t="str">
        <f t="shared" si="571"/>
        <v>2017</v>
      </c>
      <c r="V4098" s="8">
        <f t="shared" si="572"/>
        <v>42794.368749999994</v>
      </c>
      <c r="W4098" s="8" t="str">
        <f t="shared" si="573"/>
        <v>Feb</v>
      </c>
      <c r="X4098" s="8" t="str">
        <f t="shared" si="574"/>
        <v>2017</v>
      </c>
      <c r="Y4098" s="7">
        <f t="shared" si="575"/>
        <v>12</v>
      </c>
    </row>
    <row r="4099" spans="1:25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6">
        <f t="shared" ref="O4099:O4115" si="576">E4099/D4099*100</f>
        <v>0</v>
      </c>
      <c r="P4099" s="10">
        <f t="shared" ref="P4099:P4115" si="577">IFERROR(E4099/L4099,0)</f>
        <v>0</v>
      </c>
      <c r="Q4099" t="s">
        <v>8318</v>
      </c>
      <c r="R4099" t="s">
        <v>8319</v>
      </c>
      <c r="S4099" s="8">
        <f t="shared" ref="S4099:S4115" si="578">(((J4099/60)/60)/24)+DATE(1970,1,1)</f>
        <v>42344.824502314819</v>
      </c>
      <c r="T4099" s="8" t="str">
        <f t="shared" ref="T4099:T4115" si="579">TEXT(S4099,"MMM")</f>
        <v>Dec</v>
      </c>
      <c r="U4099" s="8" t="str">
        <f t="shared" ref="U4099:U4115" si="580">TEXT(S4099,"YYYY")</f>
        <v>2015</v>
      </c>
      <c r="V4099" s="8">
        <f t="shared" ref="V4099:V4115" si="581">(((I4099/60)/60)/24)+DATE(1970,1,1)</f>
        <v>42400.996527777781</v>
      </c>
      <c r="W4099" s="8" t="str">
        <f t="shared" ref="W4099:W4115" si="582">TEXT(V4099,"MMM")</f>
        <v>Jan</v>
      </c>
      <c r="X4099" s="8" t="str">
        <f t="shared" ref="X4099:X4115" si="583">TEXT(V4099,"YYYY")</f>
        <v>2016</v>
      </c>
      <c r="Y4099" s="7">
        <f t="shared" ref="Y4099:Y4115" si="584">DAY(V4099-S4099)</f>
        <v>25</v>
      </c>
    </row>
    <row r="4100" spans="1:25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6">
        <f t="shared" si="576"/>
        <v>0</v>
      </c>
      <c r="P4100" s="10">
        <f t="shared" si="577"/>
        <v>0</v>
      </c>
      <c r="Q4100" t="s">
        <v>8318</v>
      </c>
      <c r="R4100" t="s">
        <v>8319</v>
      </c>
      <c r="S4100" s="8">
        <f t="shared" si="578"/>
        <v>42495.722187499996</v>
      </c>
      <c r="T4100" s="8" t="str">
        <f t="shared" si="579"/>
        <v>May</v>
      </c>
      <c r="U4100" s="8" t="str">
        <f t="shared" si="580"/>
        <v>2016</v>
      </c>
      <c r="V4100" s="8">
        <f t="shared" si="581"/>
        <v>42525.722187499996</v>
      </c>
      <c r="W4100" s="8" t="str">
        <f t="shared" si="582"/>
        <v>Jun</v>
      </c>
      <c r="X4100" s="8" t="str">
        <f t="shared" si="583"/>
        <v>2016</v>
      </c>
      <c r="Y4100" s="7">
        <f t="shared" si="584"/>
        <v>30</v>
      </c>
    </row>
    <row r="4101" spans="1:25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6">
        <f t="shared" si="576"/>
        <v>1.1111111111111112</v>
      </c>
      <c r="P4101" s="10">
        <f t="shared" si="577"/>
        <v>50</v>
      </c>
      <c r="Q4101" t="s">
        <v>8318</v>
      </c>
      <c r="R4101" t="s">
        <v>8319</v>
      </c>
      <c r="S4101" s="8">
        <f t="shared" si="578"/>
        <v>42570.850381944445</v>
      </c>
      <c r="T4101" s="8" t="str">
        <f t="shared" si="579"/>
        <v>Jul</v>
      </c>
      <c r="U4101" s="8" t="str">
        <f t="shared" si="580"/>
        <v>2016</v>
      </c>
      <c r="V4101" s="8">
        <f t="shared" si="581"/>
        <v>42615.850381944445</v>
      </c>
      <c r="W4101" s="8" t="str">
        <f t="shared" si="582"/>
        <v>Sep</v>
      </c>
      <c r="X4101" s="8" t="str">
        <f t="shared" si="583"/>
        <v>2016</v>
      </c>
      <c r="Y4101" s="7">
        <f t="shared" si="584"/>
        <v>14</v>
      </c>
    </row>
    <row r="4102" spans="1:25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6">
        <f t="shared" si="576"/>
        <v>0</v>
      </c>
      <c r="P4102" s="10">
        <f t="shared" si="577"/>
        <v>0</v>
      </c>
      <c r="Q4102" t="s">
        <v>8318</v>
      </c>
      <c r="R4102" t="s">
        <v>8319</v>
      </c>
      <c r="S4102" s="8">
        <f t="shared" si="578"/>
        <v>41927.124884259261</v>
      </c>
      <c r="T4102" s="8" t="str">
        <f t="shared" si="579"/>
        <v>Oct</v>
      </c>
      <c r="U4102" s="8" t="str">
        <f t="shared" si="580"/>
        <v>2014</v>
      </c>
      <c r="V4102" s="8">
        <f t="shared" si="581"/>
        <v>41937.124884259261</v>
      </c>
      <c r="W4102" s="8" t="str">
        <f t="shared" si="582"/>
        <v>Oct</v>
      </c>
      <c r="X4102" s="8" t="str">
        <f t="shared" si="583"/>
        <v>2014</v>
      </c>
      <c r="Y4102" s="7">
        <f t="shared" si="584"/>
        <v>10</v>
      </c>
    </row>
    <row r="4103" spans="1:25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6">
        <f t="shared" si="576"/>
        <v>0</v>
      </c>
      <c r="P4103" s="10">
        <f t="shared" si="577"/>
        <v>0</v>
      </c>
      <c r="Q4103" t="s">
        <v>8318</v>
      </c>
      <c r="R4103" t="s">
        <v>8319</v>
      </c>
      <c r="S4103" s="8">
        <f t="shared" si="578"/>
        <v>42730.903726851851</v>
      </c>
      <c r="T4103" s="8" t="str">
        <f t="shared" si="579"/>
        <v>Dec</v>
      </c>
      <c r="U4103" s="8" t="str">
        <f t="shared" si="580"/>
        <v>2016</v>
      </c>
      <c r="V4103" s="8">
        <f t="shared" si="581"/>
        <v>42760.903726851851</v>
      </c>
      <c r="W4103" s="8" t="str">
        <f t="shared" si="582"/>
        <v>Jan</v>
      </c>
      <c r="X4103" s="8" t="str">
        <f t="shared" si="583"/>
        <v>2017</v>
      </c>
      <c r="Y4103" s="7">
        <f t="shared" si="584"/>
        <v>30</v>
      </c>
    </row>
    <row r="4104" spans="1:25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6">
        <f t="shared" si="576"/>
        <v>27.400000000000002</v>
      </c>
      <c r="P4104" s="10">
        <f t="shared" si="577"/>
        <v>22.833333333333332</v>
      </c>
      <c r="Q4104" t="s">
        <v>8318</v>
      </c>
      <c r="R4104" t="s">
        <v>8319</v>
      </c>
      <c r="S4104" s="8">
        <f t="shared" si="578"/>
        <v>42475.848067129627</v>
      </c>
      <c r="T4104" s="8" t="str">
        <f t="shared" si="579"/>
        <v>Apr</v>
      </c>
      <c r="U4104" s="8" t="str">
        <f t="shared" si="580"/>
        <v>2016</v>
      </c>
      <c r="V4104" s="8">
        <f t="shared" si="581"/>
        <v>42505.848067129627</v>
      </c>
      <c r="W4104" s="8" t="str">
        <f t="shared" si="582"/>
        <v>May</v>
      </c>
      <c r="X4104" s="8" t="str">
        <f t="shared" si="583"/>
        <v>2016</v>
      </c>
      <c r="Y4104" s="7">
        <f t="shared" si="584"/>
        <v>30</v>
      </c>
    </row>
    <row r="4105" spans="1:25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6">
        <f t="shared" si="576"/>
        <v>10</v>
      </c>
      <c r="P4105" s="10">
        <f t="shared" si="577"/>
        <v>16.666666666666668</v>
      </c>
      <c r="Q4105" t="s">
        <v>8318</v>
      </c>
      <c r="R4105" t="s">
        <v>8319</v>
      </c>
      <c r="S4105" s="8">
        <f t="shared" si="578"/>
        <v>42188.83293981482</v>
      </c>
      <c r="T4105" s="8" t="str">
        <f t="shared" si="579"/>
        <v>Jul</v>
      </c>
      <c r="U4105" s="8" t="str">
        <f t="shared" si="580"/>
        <v>2015</v>
      </c>
      <c r="V4105" s="8">
        <f t="shared" si="581"/>
        <v>42242.772222222222</v>
      </c>
      <c r="W4105" s="8" t="str">
        <f t="shared" si="582"/>
        <v>Aug</v>
      </c>
      <c r="X4105" s="8" t="str">
        <f t="shared" si="583"/>
        <v>2015</v>
      </c>
      <c r="Y4105" s="7">
        <f t="shared" si="584"/>
        <v>22</v>
      </c>
    </row>
    <row r="4106" spans="1:25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6">
        <f t="shared" si="576"/>
        <v>21.366666666666667</v>
      </c>
      <c r="P4106" s="10">
        <f t="shared" si="577"/>
        <v>45.785714285714285</v>
      </c>
      <c r="Q4106" t="s">
        <v>8318</v>
      </c>
      <c r="R4106" t="s">
        <v>8319</v>
      </c>
      <c r="S4106" s="8">
        <f t="shared" si="578"/>
        <v>42640.278171296297</v>
      </c>
      <c r="T4106" s="8" t="str">
        <f t="shared" si="579"/>
        <v>Sep</v>
      </c>
      <c r="U4106" s="8" t="str">
        <f t="shared" si="580"/>
        <v>2016</v>
      </c>
      <c r="V4106" s="8">
        <f t="shared" si="581"/>
        <v>42670.278171296297</v>
      </c>
      <c r="W4106" s="8" t="str">
        <f t="shared" si="582"/>
        <v>Oct</v>
      </c>
      <c r="X4106" s="8" t="str">
        <f t="shared" si="583"/>
        <v>2016</v>
      </c>
      <c r="Y4106" s="7">
        <f t="shared" si="584"/>
        <v>30</v>
      </c>
    </row>
    <row r="4107" spans="1:25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6">
        <f t="shared" si="576"/>
        <v>6.9696969696969706</v>
      </c>
      <c r="P4107" s="10">
        <f t="shared" si="577"/>
        <v>383.33333333333331</v>
      </c>
      <c r="Q4107" t="s">
        <v>8318</v>
      </c>
      <c r="R4107" t="s">
        <v>8319</v>
      </c>
      <c r="S4107" s="8">
        <f t="shared" si="578"/>
        <v>42697.010520833333</v>
      </c>
      <c r="T4107" s="8" t="str">
        <f t="shared" si="579"/>
        <v>Nov</v>
      </c>
      <c r="U4107" s="8" t="str">
        <f t="shared" si="580"/>
        <v>2016</v>
      </c>
      <c r="V4107" s="8">
        <f t="shared" si="581"/>
        <v>42730.010520833333</v>
      </c>
      <c r="W4107" s="8" t="str">
        <f t="shared" si="582"/>
        <v>Dec</v>
      </c>
      <c r="X4107" s="8" t="str">
        <f t="shared" si="583"/>
        <v>2016</v>
      </c>
      <c r="Y4107" s="7">
        <f t="shared" si="584"/>
        <v>2</v>
      </c>
    </row>
    <row r="4108" spans="1:25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6">
        <f t="shared" si="576"/>
        <v>70.599999999999994</v>
      </c>
      <c r="P4108" s="10">
        <f t="shared" si="577"/>
        <v>106.96969696969697</v>
      </c>
      <c r="Q4108" t="s">
        <v>8318</v>
      </c>
      <c r="R4108" t="s">
        <v>8319</v>
      </c>
      <c r="S4108" s="8">
        <f t="shared" si="578"/>
        <v>42053.049375000002</v>
      </c>
      <c r="T4108" s="8" t="str">
        <f t="shared" si="579"/>
        <v>Feb</v>
      </c>
      <c r="U4108" s="8" t="str">
        <f t="shared" si="580"/>
        <v>2015</v>
      </c>
      <c r="V4108" s="8">
        <f t="shared" si="581"/>
        <v>42096.041666666672</v>
      </c>
      <c r="W4108" s="8" t="str">
        <f t="shared" si="582"/>
        <v>Apr</v>
      </c>
      <c r="X4108" s="8" t="str">
        <f t="shared" si="583"/>
        <v>2015</v>
      </c>
      <c r="Y4108" s="7">
        <f t="shared" si="584"/>
        <v>11</v>
      </c>
    </row>
    <row r="4109" spans="1:25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6">
        <f t="shared" si="576"/>
        <v>2.0500000000000003</v>
      </c>
      <c r="P4109" s="10">
        <f t="shared" si="577"/>
        <v>10.25</v>
      </c>
      <c r="Q4109" t="s">
        <v>8318</v>
      </c>
      <c r="R4109" t="s">
        <v>8319</v>
      </c>
      <c r="S4109" s="8">
        <f t="shared" si="578"/>
        <v>41883.916678240741</v>
      </c>
      <c r="T4109" s="8" t="str">
        <f t="shared" si="579"/>
        <v>Sep</v>
      </c>
      <c r="U4109" s="8" t="str">
        <f t="shared" si="580"/>
        <v>2014</v>
      </c>
      <c r="V4109" s="8">
        <f t="shared" si="581"/>
        <v>41906.916678240741</v>
      </c>
      <c r="W4109" s="8" t="str">
        <f t="shared" si="582"/>
        <v>Sep</v>
      </c>
      <c r="X4109" s="8" t="str">
        <f t="shared" si="583"/>
        <v>2014</v>
      </c>
      <c r="Y4109" s="7">
        <f t="shared" si="584"/>
        <v>23</v>
      </c>
    </row>
    <row r="4110" spans="1:25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6">
        <f t="shared" si="576"/>
        <v>1.9666666666666666</v>
      </c>
      <c r="P4110" s="10">
        <f t="shared" si="577"/>
        <v>59</v>
      </c>
      <c r="Q4110" t="s">
        <v>8318</v>
      </c>
      <c r="R4110" t="s">
        <v>8319</v>
      </c>
      <c r="S4110" s="8">
        <f t="shared" si="578"/>
        <v>42767.031678240746</v>
      </c>
      <c r="T4110" s="8" t="str">
        <f t="shared" si="579"/>
        <v>Feb</v>
      </c>
      <c r="U4110" s="8" t="str">
        <f t="shared" si="580"/>
        <v>2017</v>
      </c>
      <c r="V4110" s="8">
        <f t="shared" si="581"/>
        <v>42797.208333333328</v>
      </c>
      <c r="W4110" s="8" t="str">
        <f t="shared" si="582"/>
        <v>Mar</v>
      </c>
      <c r="X4110" s="8" t="str">
        <f t="shared" si="583"/>
        <v>2017</v>
      </c>
      <c r="Y4110" s="7">
        <f t="shared" si="584"/>
        <v>30</v>
      </c>
    </row>
    <row r="4111" spans="1:25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6">
        <f t="shared" si="576"/>
        <v>0</v>
      </c>
      <c r="P4111" s="10">
        <f t="shared" si="577"/>
        <v>0</v>
      </c>
      <c r="Q4111" t="s">
        <v>8318</v>
      </c>
      <c r="R4111" t="s">
        <v>8319</v>
      </c>
      <c r="S4111" s="8">
        <f t="shared" si="578"/>
        <v>42307.539398148147</v>
      </c>
      <c r="T4111" s="8" t="str">
        <f t="shared" si="579"/>
        <v>Oct</v>
      </c>
      <c r="U4111" s="8" t="str">
        <f t="shared" si="580"/>
        <v>2015</v>
      </c>
      <c r="V4111" s="8">
        <f t="shared" si="581"/>
        <v>42337.581064814818</v>
      </c>
      <c r="W4111" s="8" t="str">
        <f t="shared" si="582"/>
        <v>Nov</v>
      </c>
      <c r="X4111" s="8" t="str">
        <f t="shared" si="583"/>
        <v>2015</v>
      </c>
      <c r="Y4111" s="7">
        <f t="shared" si="584"/>
        <v>30</v>
      </c>
    </row>
    <row r="4112" spans="1:25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6">
        <f t="shared" si="576"/>
        <v>28.666666666666668</v>
      </c>
      <c r="P4112" s="10">
        <f t="shared" si="577"/>
        <v>14.333333333333334</v>
      </c>
      <c r="Q4112" t="s">
        <v>8318</v>
      </c>
      <c r="R4112" t="s">
        <v>8319</v>
      </c>
      <c r="S4112" s="8">
        <f t="shared" si="578"/>
        <v>42512.626747685179</v>
      </c>
      <c r="T4112" s="8" t="str">
        <f t="shared" si="579"/>
        <v>May</v>
      </c>
      <c r="U4112" s="8" t="str">
        <f t="shared" si="580"/>
        <v>2016</v>
      </c>
      <c r="V4112" s="8">
        <f t="shared" si="581"/>
        <v>42572.626747685179</v>
      </c>
      <c r="W4112" s="8" t="str">
        <f t="shared" si="582"/>
        <v>Jul</v>
      </c>
      <c r="X4112" s="8" t="str">
        <f t="shared" si="583"/>
        <v>2016</v>
      </c>
      <c r="Y4112" s="7">
        <f t="shared" si="584"/>
        <v>29</v>
      </c>
    </row>
    <row r="4113" spans="1:25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6">
        <f t="shared" si="576"/>
        <v>3.1333333333333333</v>
      </c>
      <c r="P4113" s="10">
        <f t="shared" si="577"/>
        <v>15.666666666666666</v>
      </c>
      <c r="Q4113" t="s">
        <v>8318</v>
      </c>
      <c r="R4113" t="s">
        <v>8319</v>
      </c>
      <c r="S4113" s="8">
        <f t="shared" si="578"/>
        <v>42029.135879629626</v>
      </c>
      <c r="T4113" s="8" t="str">
        <f t="shared" si="579"/>
        <v>Jan</v>
      </c>
      <c r="U4113" s="8" t="str">
        <f t="shared" si="580"/>
        <v>2015</v>
      </c>
      <c r="V4113" s="8">
        <f t="shared" si="581"/>
        <v>42059.135879629626</v>
      </c>
      <c r="W4113" s="8" t="str">
        <f t="shared" si="582"/>
        <v>Feb</v>
      </c>
      <c r="X4113" s="8" t="str">
        <f t="shared" si="583"/>
        <v>2015</v>
      </c>
      <c r="Y4113" s="7">
        <f t="shared" si="584"/>
        <v>30</v>
      </c>
    </row>
    <row r="4114" spans="1:25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6">
        <f t="shared" si="576"/>
        <v>0.04</v>
      </c>
      <c r="P4114" s="10">
        <f t="shared" si="577"/>
        <v>1</v>
      </c>
      <c r="Q4114" t="s">
        <v>8318</v>
      </c>
      <c r="R4114" t="s">
        <v>8319</v>
      </c>
      <c r="S4114" s="8">
        <f t="shared" si="578"/>
        <v>42400.946597222224</v>
      </c>
      <c r="T4114" s="8" t="str">
        <f t="shared" si="579"/>
        <v>Jan</v>
      </c>
      <c r="U4114" s="8" t="str">
        <f t="shared" si="580"/>
        <v>2016</v>
      </c>
      <c r="V4114" s="8">
        <f t="shared" si="581"/>
        <v>42428</v>
      </c>
      <c r="W4114" s="8" t="str">
        <f t="shared" si="582"/>
        <v>Feb</v>
      </c>
      <c r="X4114" s="8" t="str">
        <f t="shared" si="583"/>
        <v>2016</v>
      </c>
      <c r="Y4114" s="7">
        <f t="shared" si="584"/>
        <v>27</v>
      </c>
    </row>
    <row r="4115" spans="1:25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6">
        <f t="shared" si="576"/>
        <v>0.2</v>
      </c>
      <c r="P4115" s="10">
        <f t="shared" si="577"/>
        <v>1</v>
      </c>
      <c r="Q4115" t="s">
        <v>8318</v>
      </c>
      <c r="R4115" t="s">
        <v>8319</v>
      </c>
      <c r="S4115" s="8">
        <f t="shared" si="578"/>
        <v>42358.573182870372</v>
      </c>
      <c r="T4115" s="8" t="str">
        <f t="shared" si="579"/>
        <v>Dec</v>
      </c>
      <c r="U4115" s="8" t="str">
        <f t="shared" si="580"/>
        <v>2015</v>
      </c>
      <c r="V4115" s="8">
        <f t="shared" si="581"/>
        <v>42377.273611111115</v>
      </c>
      <c r="W4115" s="8" t="str">
        <f t="shared" si="582"/>
        <v>Jan</v>
      </c>
      <c r="X4115" s="8" t="str">
        <f t="shared" si="583"/>
        <v>2016</v>
      </c>
      <c r="Y4115" s="7">
        <f t="shared" si="584"/>
        <v>18</v>
      </c>
    </row>
  </sheetData>
  <autoFilter ref="A1:Y4115" xr:uid="{8D8F9665-9C56-284E-8138-8DCE87D2141B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">
      <formula>NOT(ISERROR(SEARCH("fail",F1)))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B046-31C3-2A4E-95C0-64115C77A142}">
  <sheetPr>
    <tabColor theme="9" tint="-0.249977111117893"/>
  </sheetPr>
  <dimension ref="A1:F14"/>
  <sheetViews>
    <sheetView showGridLines="0" zoomScale="130" zoomScaleNormal="130" workbookViewId="0">
      <selection activeCell="A24" sqref="A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3" spans="1:6">
      <c r="A3" s="5" t="s">
        <v>8365</v>
      </c>
      <c r="B3" s="5" t="s">
        <v>8364</v>
      </c>
    </row>
    <row r="4" spans="1:6">
      <c r="A4" s="5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8332</v>
      </c>
      <c r="B8" s="7"/>
      <c r="C8" s="7"/>
      <c r="D8" s="7">
        <v>24</v>
      </c>
      <c r="E8" s="7"/>
      <c r="F8" s="7">
        <v>24</v>
      </c>
    </row>
    <row r="9" spans="1:6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BE2D-A1F3-A848-8BF1-B50FB2A7BC81}">
  <sheetPr>
    <tabColor theme="9" tint="-0.249977111117893"/>
  </sheetPr>
  <dimension ref="A1:F47"/>
  <sheetViews>
    <sheetView showGridLines="0" workbookViewId="0">
      <selection activeCell="A50" sqref="A5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2" spans="1:6">
      <c r="A2" s="5" t="s">
        <v>8366</v>
      </c>
      <c r="B2" t="s">
        <v>8361</v>
      </c>
    </row>
    <row r="4" spans="1:6">
      <c r="A4" s="5" t="s">
        <v>8365</v>
      </c>
      <c r="B4" s="5" t="s">
        <v>8364</v>
      </c>
    </row>
    <row r="5" spans="1:6">
      <c r="A5" s="5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6" t="s">
        <v>8317</v>
      </c>
      <c r="B6" s="7"/>
      <c r="C6" s="7">
        <v>100</v>
      </c>
      <c r="D6" s="7"/>
      <c r="E6" s="7"/>
      <c r="F6" s="7">
        <v>100</v>
      </c>
    </row>
    <row r="7" spans="1:6">
      <c r="A7" s="6" t="s">
        <v>8345</v>
      </c>
      <c r="B7" s="7"/>
      <c r="C7" s="7"/>
      <c r="D7" s="7">
        <v>20</v>
      </c>
      <c r="E7" s="7"/>
      <c r="F7" s="7">
        <v>20</v>
      </c>
    </row>
    <row r="8" spans="1:6">
      <c r="A8" s="6" t="s">
        <v>8333</v>
      </c>
      <c r="B8" s="7"/>
      <c r="C8" s="7"/>
      <c r="D8" s="7">
        <v>24</v>
      </c>
      <c r="E8" s="7"/>
      <c r="F8" s="7">
        <v>24</v>
      </c>
    </row>
    <row r="9" spans="1:6">
      <c r="A9" s="6" t="s">
        <v>8359</v>
      </c>
      <c r="B9" s="7"/>
      <c r="C9" s="7">
        <v>40</v>
      </c>
      <c r="D9" s="7"/>
      <c r="E9" s="7"/>
      <c r="F9" s="7">
        <v>40</v>
      </c>
    </row>
    <row r="10" spans="1:6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9E78-B2D3-C346-B9D1-3D9B3B176416}">
  <sheetPr>
    <tabColor theme="9" tint="-0.249977111117893"/>
  </sheetPr>
  <dimension ref="A1:E18"/>
  <sheetViews>
    <sheetView showGridLines="0" workbookViewId="0">
      <selection activeCell="A23" sqref="A23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5" t="s">
        <v>8366</v>
      </c>
      <c r="B1" t="s">
        <v>8361</v>
      </c>
    </row>
    <row r="2" spans="1:5">
      <c r="A2" s="5" t="s">
        <v>8368</v>
      </c>
      <c r="B2" t="s">
        <v>8361</v>
      </c>
    </row>
    <row r="4" spans="1:5">
      <c r="A4" s="5" t="s">
        <v>8365</v>
      </c>
      <c r="B4" s="5" t="s">
        <v>8364</v>
      </c>
    </row>
    <row r="5" spans="1:5">
      <c r="A5" s="5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6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6" t="s">
        <v>8370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6" t="s">
        <v>8371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6" t="s">
        <v>8372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6" t="s">
        <v>8373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6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6" t="s">
        <v>8375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6" t="s">
        <v>8376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6" t="s">
        <v>8377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6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6" t="s">
        <v>8379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6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3BB8-ECB7-9143-9619-44C3DD4D021E}">
  <sheetPr>
    <tabColor theme="9" tint="0.39997558519241921"/>
  </sheetPr>
  <dimension ref="A1:D14"/>
  <sheetViews>
    <sheetView showGridLines="0" workbookViewId="0">
      <selection activeCell="A6" sqref="A6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>
      <c r="A1" s="5" t="s">
        <v>8366</v>
      </c>
      <c r="B1" t="s">
        <v>8361</v>
      </c>
    </row>
    <row r="3" spans="1:4">
      <c r="A3" s="5" t="s">
        <v>8365</v>
      </c>
      <c r="B3" s="5" t="s">
        <v>8364</v>
      </c>
    </row>
    <row r="4" spans="1:4">
      <c r="A4" s="5" t="s">
        <v>8362</v>
      </c>
      <c r="B4" t="s">
        <v>8219</v>
      </c>
      <c r="C4" t="s">
        <v>8221</v>
      </c>
      <c r="D4" t="s">
        <v>8363</v>
      </c>
    </row>
    <row r="5" spans="1:4">
      <c r="A5" s="6" t="s">
        <v>8389</v>
      </c>
      <c r="B5" s="7">
        <v>9</v>
      </c>
      <c r="C5" s="7">
        <v>4</v>
      </c>
      <c r="D5" s="7">
        <v>13</v>
      </c>
    </row>
    <row r="6" spans="1:4">
      <c r="A6" s="6" t="s">
        <v>8381</v>
      </c>
      <c r="B6" s="7">
        <v>49</v>
      </c>
      <c r="C6" s="7">
        <v>15</v>
      </c>
      <c r="D6" s="7">
        <v>64</v>
      </c>
    </row>
    <row r="7" spans="1:4">
      <c r="A7" s="6" t="s">
        <v>8382</v>
      </c>
      <c r="B7" s="7">
        <v>136</v>
      </c>
      <c r="C7" s="7">
        <v>28</v>
      </c>
      <c r="D7" s="7">
        <v>164</v>
      </c>
    </row>
    <row r="8" spans="1:4">
      <c r="A8" s="6" t="s">
        <v>8383</v>
      </c>
      <c r="B8" s="7">
        <v>216</v>
      </c>
      <c r="C8" s="7">
        <v>60</v>
      </c>
      <c r="D8" s="7">
        <v>276</v>
      </c>
    </row>
    <row r="9" spans="1:4">
      <c r="A9" s="6" t="s">
        <v>8384</v>
      </c>
      <c r="B9" s="7">
        <v>200</v>
      </c>
      <c r="C9" s="7">
        <v>67</v>
      </c>
      <c r="D9" s="7">
        <v>267</v>
      </c>
    </row>
    <row r="10" spans="1:4">
      <c r="A10" s="6" t="s">
        <v>8385</v>
      </c>
      <c r="B10" s="7">
        <v>474</v>
      </c>
      <c r="C10" s="7">
        <v>422</v>
      </c>
      <c r="D10" s="7">
        <v>896</v>
      </c>
    </row>
    <row r="11" spans="1:4">
      <c r="A11" s="6" t="s">
        <v>8386</v>
      </c>
      <c r="B11" s="7">
        <v>567</v>
      </c>
      <c r="C11" s="7">
        <v>527</v>
      </c>
      <c r="D11" s="7">
        <v>1094</v>
      </c>
    </row>
    <row r="12" spans="1:4">
      <c r="A12" s="6" t="s">
        <v>8387</v>
      </c>
      <c r="B12" s="7">
        <v>475</v>
      </c>
      <c r="C12" s="7">
        <v>376</v>
      </c>
      <c r="D12" s="7">
        <v>851</v>
      </c>
    </row>
    <row r="13" spans="1:4">
      <c r="A13" s="6" t="s">
        <v>8388</v>
      </c>
      <c r="B13" s="7">
        <v>59</v>
      </c>
      <c r="C13" s="7">
        <v>31</v>
      </c>
      <c r="D13" s="7">
        <v>90</v>
      </c>
    </row>
    <row r="14" spans="1:4">
      <c r="A14" s="6" t="s">
        <v>8363</v>
      </c>
      <c r="B14" s="7">
        <v>2185</v>
      </c>
      <c r="C14" s="7">
        <v>1530</v>
      </c>
      <c r="D14" s="7">
        <v>3715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0F40-DA95-6743-9C47-947640B856E2}">
  <sheetPr>
    <tabColor theme="9" tint="0.39997558519241921"/>
  </sheetPr>
  <dimension ref="A1:H27"/>
  <sheetViews>
    <sheetView showGridLines="0" workbookViewId="0">
      <selection activeCell="X9" sqref="X9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8308</v>
      </c>
      <c r="B2" t="s">
        <v>8361</v>
      </c>
    </row>
    <row r="4" spans="1:8">
      <c r="A4" s="5" t="s">
        <v>8365</v>
      </c>
      <c r="B4" s="5" t="s">
        <v>8364</v>
      </c>
    </row>
    <row r="5" spans="1:8">
      <c r="A5" s="5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8">
      <c r="A6" s="6" t="s">
        <v>8239</v>
      </c>
      <c r="B6" s="7">
        <v>3</v>
      </c>
      <c r="C6" s="7">
        <v>1</v>
      </c>
      <c r="D6" s="7">
        <v>2</v>
      </c>
      <c r="E6" s="7"/>
      <c r="F6" s="7">
        <v>6</v>
      </c>
    </row>
    <row r="7" spans="1:8">
      <c r="A7" s="6" t="s">
        <v>8226</v>
      </c>
      <c r="B7" s="7">
        <v>19</v>
      </c>
      <c r="C7" s="7"/>
      <c r="D7" s="7">
        <v>41</v>
      </c>
      <c r="E7" s="7">
        <v>14</v>
      </c>
      <c r="F7" s="7">
        <v>74</v>
      </c>
    </row>
    <row r="8" spans="1:8">
      <c r="A8" s="6" t="s">
        <v>8242</v>
      </c>
      <c r="B8" s="7">
        <v>1</v>
      </c>
      <c r="C8" s="7"/>
      <c r="D8" s="7">
        <v>1</v>
      </c>
      <c r="E8" s="7"/>
      <c r="F8" s="7">
        <v>2</v>
      </c>
    </row>
    <row r="9" spans="1:8">
      <c r="A9" s="6" t="s">
        <v>8229</v>
      </c>
      <c r="B9" s="7">
        <v>64</v>
      </c>
      <c r="C9" s="7">
        <v>1</v>
      </c>
      <c r="D9" s="7">
        <v>64</v>
      </c>
      <c r="E9" s="7">
        <v>17</v>
      </c>
      <c r="F9" s="7">
        <v>146</v>
      </c>
    </row>
    <row r="10" spans="1:8">
      <c r="A10" s="6" t="s">
        <v>8240</v>
      </c>
      <c r="B10" s="7">
        <v>1</v>
      </c>
      <c r="C10" s="7"/>
      <c r="D10" s="7">
        <v>2</v>
      </c>
      <c r="E10" s="7">
        <v>3</v>
      </c>
      <c r="F10" s="7">
        <v>6</v>
      </c>
    </row>
    <row r="11" spans="1:8">
      <c r="A11" s="6" t="s">
        <v>8236</v>
      </c>
      <c r="B11" s="7">
        <v>23</v>
      </c>
      <c r="C11" s="7"/>
      <c r="D11" s="7">
        <v>27</v>
      </c>
      <c r="E11" s="7">
        <v>3</v>
      </c>
      <c r="F11" s="7">
        <v>53</v>
      </c>
    </row>
    <row r="12" spans="1:8">
      <c r="A12" s="6" t="s">
        <v>8232</v>
      </c>
      <c r="B12" s="7">
        <v>4</v>
      </c>
      <c r="C12" s="7"/>
      <c r="D12" s="7">
        <v>6</v>
      </c>
      <c r="E12" s="7">
        <v>4</v>
      </c>
      <c r="F12" s="7">
        <v>14</v>
      </c>
    </row>
    <row r="13" spans="1:8">
      <c r="A13" s="6" t="s">
        <v>8227</v>
      </c>
      <c r="B13" s="7">
        <v>11</v>
      </c>
      <c r="C13" s="7"/>
      <c r="D13" s="7">
        <v>9</v>
      </c>
      <c r="E13" s="7">
        <v>1</v>
      </c>
      <c r="F13" s="7">
        <v>21</v>
      </c>
    </row>
    <row r="14" spans="1:8">
      <c r="A14" s="6" t="s">
        <v>8230</v>
      </c>
      <c r="B14" s="7">
        <v>10</v>
      </c>
      <c r="C14" s="7">
        <v>2</v>
      </c>
      <c r="D14" s="7">
        <v>10</v>
      </c>
      <c r="E14" s="7">
        <v>5</v>
      </c>
      <c r="F14" s="7">
        <v>27</v>
      </c>
      <c r="H14" s="14"/>
    </row>
    <row r="15" spans="1:8">
      <c r="A15" s="6" t="s">
        <v>8225</v>
      </c>
      <c r="B15" s="7">
        <v>366</v>
      </c>
      <c r="C15" s="7">
        <v>8</v>
      </c>
      <c r="D15" s="7">
        <v>205</v>
      </c>
      <c r="E15" s="7">
        <v>25</v>
      </c>
      <c r="F15" s="7">
        <v>604</v>
      </c>
      <c r="H15" s="14"/>
    </row>
    <row r="16" spans="1:8">
      <c r="A16" s="6" t="s">
        <v>8231</v>
      </c>
      <c r="B16" s="7"/>
      <c r="C16" s="7"/>
      <c r="D16" s="7">
        <v>2</v>
      </c>
      <c r="E16" s="7">
        <v>1</v>
      </c>
      <c r="F16" s="7">
        <v>3</v>
      </c>
    </row>
    <row r="17" spans="1:6">
      <c r="A17" s="6" t="s">
        <v>8241</v>
      </c>
      <c r="B17" s="7">
        <v>8</v>
      </c>
      <c r="C17" s="7">
        <v>1</v>
      </c>
      <c r="D17" s="7">
        <v>4</v>
      </c>
      <c r="E17" s="7">
        <v>2</v>
      </c>
      <c r="F17" s="7">
        <v>15</v>
      </c>
    </row>
    <row r="18" spans="1:6">
      <c r="A18" s="6" t="s">
        <v>8237</v>
      </c>
      <c r="B18" s="7">
        <v>7</v>
      </c>
      <c r="C18" s="7"/>
      <c r="D18" s="7">
        <v>19</v>
      </c>
      <c r="E18" s="7">
        <v>3</v>
      </c>
      <c r="F18" s="7">
        <v>29</v>
      </c>
    </row>
    <row r="19" spans="1:6">
      <c r="A19" s="6" t="s">
        <v>8243</v>
      </c>
      <c r="B19" s="7">
        <v>2</v>
      </c>
      <c r="C19" s="7"/>
      <c r="D19" s="7"/>
      <c r="E19" s="7"/>
      <c r="F19" s="7">
        <v>2</v>
      </c>
    </row>
    <row r="20" spans="1:6">
      <c r="A20" s="6" t="s">
        <v>8238</v>
      </c>
      <c r="B20" s="7"/>
      <c r="C20" s="7">
        <v>3</v>
      </c>
      <c r="D20" s="7">
        <v>8</v>
      </c>
      <c r="E20" s="7">
        <v>1</v>
      </c>
      <c r="F20" s="7">
        <v>12</v>
      </c>
    </row>
    <row r="21" spans="1:6">
      <c r="A21" s="6" t="s">
        <v>8233</v>
      </c>
      <c r="B21" s="7">
        <v>2</v>
      </c>
      <c r="C21" s="7">
        <v>1</v>
      </c>
      <c r="D21" s="7">
        <v>14</v>
      </c>
      <c r="E21" s="7">
        <v>4</v>
      </c>
      <c r="F21" s="7">
        <v>21</v>
      </c>
    </row>
    <row r="22" spans="1:6">
      <c r="A22" s="6" t="s">
        <v>8234</v>
      </c>
      <c r="B22" s="7">
        <v>2</v>
      </c>
      <c r="C22" s="7"/>
      <c r="D22" s="7">
        <v>5</v>
      </c>
      <c r="E22" s="7"/>
      <c r="F22" s="7">
        <v>7</v>
      </c>
    </row>
    <row r="23" spans="1:6">
      <c r="A23" s="6" t="s">
        <v>8228</v>
      </c>
      <c r="B23" s="7">
        <v>3</v>
      </c>
      <c r="C23" s="7"/>
      <c r="D23" s="7">
        <v>5</v>
      </c>
      <c r="E23" s="7">
        <v>4</v>
      </c>
      <c r="F23" s="7">
        <v>12</v>
      </c>
    </row>
    <row r="24" spans="1:6">
      <c r="A24" s="6" t="s">
        <v>8235</v>
      </c>
      <c r="B24" s="7">
        <v>7</v>
      </c>
      <c r="C24" s="7"/>
      <c r="D24" s="7">
        <v>9</v>
      </c>
      <c r="E24" s="7">
        <v>5</v>
      </c>
      <c r="F24" s="7">
        <v>21</v>
      </c>
    </row>
    <row r="25" spans="1:6">
      <c r="A25" s="6" t="s">
        <v>8244</v>
      </c>
      <c r="B25" s="7">
        <v>1</v>
      </c>
      <c r="C25" s="7"/>
      <c r="D25" s="7"/>
      <c r="E25" s="7"/>
      <c r="F25" s="7">
        <v>1</v>
      </c>
    </row>
    <row r="26" spans="1:6">
      <c r="A26" s="6" t="s">
        <v>8224</v>
      </c>
      <c r="B26" s="7">
        <v>1651</v>
      </c>
      <c r="C26" s="7">
        <v>33</v>
      </c>
      <c r="D26" s="7">
        <v>1097</v>
      </c>
      <c r="E26" s="7">
        <v>257</v>
      </c>
      <c r="F26" s="7">
        <v>3038</v>
      </c>
    </row>
    <row r="27" spans="1:6">
      <c r="A27" s="6" t="s">
        <v>8363</v>
      </c>
      <c r="B27" s="7">
        <v>2185</v>
      </c>
      <c r="C27" s="7">
        <v>50</v>
      </c>
      <c r="D27" s="7">
        <v>1530</v>
      </c>
      <c r="E27" s="7">
        <v>349</v>
      </c>
      <c r="F2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0CC7-2981-F24F-B161-EDAAD4E31784}">
  <sheetPr>
    <tabColor theme="9" tint="0.39997558519241921"/>
  </sheetPr>
  <dimension ref="A1:H43"/>
  <sheetViews>
    <sheetView showGridLines="0" workbookViewId="0">
      <selection activeCell="P34" sqref="P34"/>
    </sheetView>
  </sheetViews>
  <sheetFormatPr baseColWidth="10" defaultRowHeight="15"/>
  <cols>
    <col min="1" max="1" width="14.5" bestFit="1" customWidth="1"/>
    <col min="2" max="2" width="18" bestFit="1" customWidth="1"/>
    <col min="3" max="3" width="11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8368</v>
      </c>
      <c r="B2" t="s">
        <v>8361</v>
      </c>
    </row>
    <row r="3" spans="1:8">
      <c r="A3" s="5" t="s">
        <v>8218</v>
      </c>
      <c r="B3" t="s">
        <v>8410</v>
      </c>
    </row>
    <row r="5" spans="1:8">
      <c r="A5" s="5" t="s">
        <v>8362</v>
      </c>
      <c r="B5" t="s">
        <v>8411</v>
      </c>
    </row>
    <row r="6" spans="1:8">
      <c r="A6" s="6" t="s">
        <v>8317</v>
      </c>
      <c r="B6" s="7">
        <v>1406</v>
      </c>
    </row>
    <row r="7" spans="1:8">
      <c r="A7" s="6" t="s">
        <v>8359</v>
      </c>
      <c r="B7" s="7">
        <v>359</v>
      </c>
    </row>
    <row r="8" spans="1:8">
      <c r="A8" s="6" t="s">
        <v>8355</v>
      </c>
      <c r="B8" s="7">
        <v>2252</v>
      </c>
    </row>
    <row r="9" spans="1:8">
      <c r="A9" s="6" t="s">
        <v>8316</v>
      </c>
      <c r="B9" s="7">
        <v>46243</v>
      </c>
    </row>
    <row r="10" spans="1:8">
      <c r="A10" s="6" t="s">
        <v>8315</v>
      </c>
      <c r="B10" s="7">
        <v>1805</v>
      </c>
    </row>
    <row r="11" spans="1:8">
      <c r="A11" s="6" t="s">
        <v>8331</v>
      </c>
      <c r="B11" s="7">
        <v>4959</v>
      </c>
    </row>
    <row r="12" spans="1:8">
      <c r="A12" s="6" t="s">
        <v>8348</v>
      </c>
      <c r="B12" s="7">
        <v>171</v>
      </c>
    </row>
    <row r="13" spans="1:8">
      <c r="A13" s="6" t="s">
        <v>8325</v>
      </c>
      <c r="B13" s="7">
        <v>265</v>
      </c>
    </row>
    <row r="14" spans="1:8">
      <c r="A14" s="6" t="s">
        <v>8338</v>
      </c>
      <c r="B14" s="7">
        <v>878</v>
      </c>
      <c r="H14" s="14"/>
    </row>
    <row r="15" spans="1:8">
      <c r="A15" s="6" t="s">
        <v>8349</v>
      </c>
      <c r="B15" s="7">
        <v>778</v>
      </c>
      <c r="H15" s="14"/>
    </row>
    <row r="16" spans="1:8">
      <c r="A16" s="6" t="s">
        <v>8350</v>
      </c>
      <c r="B16" s="7">
        <v>134238</v>
      </c>
    </row>
    <row r="17" spans="1:2">
      <c r="A17" s="6" t="s">
        <v>8330</v>
      </c>
      <c r="B17" s="7">
        <v>11323</v>
      </c>
    </row>
    <row r="18" spans="1:2">
      <c r="A18" s="6" t="s">
        <v>8329</v>
      </c>
      <c r="B18" s="7">
        <v>580</v>
      </c>
    </row>
    <row r="19" spans="1:2">
      <c r="A19" s="6" t="s">
        <v>8357</v>
      </c>
      <c r="B19" s="7">
        <v>1111</v>
      </c>
    </row>
    <row r="20" spans="1:2">
      <c r="A20" s="6" t="s">
        <v>8328</v>
      </c>
      <c r="B20" s="7">
        <v>2012</v>
      </c>
    </row>
    <row r="21" spans="1:2">
      <c r="A21" s="6" t="s">
        <v>8336</v>
      </c>
      <c r="B21" s="7">
        <v>352</v>
      </c>
    </row>
    <row r="22" spans="1:2">
      <c r="A22" s="6" t="s">
        <v>8360</v>
      </c>
      <c r="B22" s="7">
        <v>3168</v>
      </c>
    </row>
    <row r="23" spans="1:2">
      <c r="A23" s="6" t="s">
        <v>8344</v>
      </c>
      <c r="B23" s="7">
        <v>67</v>
      </c>
    </row>
    <row r="24" spans="1:2">
      <c r="A24" s="6" t="s">
        <v>8324</v>
      </c>
      <c r="B24" s="7">
        <v>5221</v>
      </c>
    </row>
    <row r="25" spans="1:2">
      <c r="A25" s="6" t="s">
        <v>8351</v>
      </c>
      <c r="B25" s="7">
        <v>118</v>
      </c>
    </row>
    <row r="26" spans="1:2">
      <c r="A26" s="6" t="s">
        <v>8340</v>
      </c>
      <c r="B26" s="7">
        <v>21473</v>
      </c>
    </row>
    <row r="27" spans="1:2">
      <c r="A27" s="6" t="s">
        <v>8346</v>
      </c>
      <c r="B27" s="7">
        <v>145</v>
      </c>
    </row>
    <row r="28" spans="1:2">
      <c r="A28" s="6" t="s">
        <v>8319</v>
      </c>
      <c r="B28" s="7">
        <v>41816</v>
      </c>
    </row>
    <row r="29" spans="1:2">
      <c r="A29" s="6" t="s">
        <v>8347</v>
      </c>
      <c r="B29" s="7">
        <v>2652</v>
      </c>
    </row>
    <row r="30" spans="1:2">
      <c r="A30" s="6" t="s">
        <v>8343</v>
      </c>
      <c r="B30" s="7">
        <v>28370</v>
      </c>
    </row>
    <row r="31" spans="1:2">
      <c r="A31" s="6" t="s">
        <v>8354</v>
      </c>
      <c r="B31" s="7">
        <v>97</v>
      </c>
    </row>
    <row r="32" spans="1:2">
      <c r="A32" s="6" t="s">
        <v>8327</v>
      </c>
      <c r="B32" s="7">
        <v>21893</v>
      </c>
    </row>
    <row r="33" spans="1:2">
      <c r="A33" s="6" t="s">
        <v>8313</v>
      </c>
      <c r="B33" s="7">
        <v>2443</v>
      </c>
    </row>
    <row r="34" spans="1:2">
      <c r="A34" s="6" t="s">
        <v>8353</v>
      </c>
      <c r="B34" s="7">
        <v>11853</v>
      </c>
    </row>
    <row r="35" spans="1:2">
      <c r="A35" s="6" t="s">
        <v>8356</v>
      </c>
      <c r="B35" s="7">
        <v>16311</v>
      </c>
    </row>
    <row r="36" spans="1:2">
      <c r="A36" s="6" t="s">
        <v>8358</v>
      </c>
      <c r="B36" s="7">
        <v>18239</v>
      </c>
    </row>
    <row r="37" spans="1:2">
      <c r="A37" s="6" t="s">
        <v>8352</v>
      </c>
      <c r="B37" s="7">
        <v>44208</v>
      </c>
    </row>
    <row r="38" spans="1:2">
      <c r="A38" s="6" t="s">
        <v>8312</v>
      </c>
      <c r="B38" s="7">
        <v>6072</v>
      </c>
    </row>
    <row r="39" spans="1:2">
      <c r="A39" s="6" t="s">
        <v>8342</v>
      </c>
      <c r="B39" s="7">
        <v>224</v>
      </c>
    </row>
    <row r="40" spans="1:2">
      <c r="A40" s="6" t="s">
        <v>8335</v>
      </c>
      <c r="B40" s="7">
        <v>4262</v>
      </c>
    </row>
    <row r="41" spans="1:2">
      <c r="A41" s="6" t="s">
        <v>8322</v>
      </c>
      <c r="B41" s="7">
        <v>14308</v>
      </c>
    </row>
    <row r="42" spans="1:2">
      <c r="A42" s="6" t="s">
        <v>8321</v>
      </c>
      <c r="B42" s="7">
        <v>243</v>
      </c>
    </row>
    <row r="43" spans="1:2">
      <c r="A43" s="6" t="s">
        <v>8363</v>
      </c>
      <c r="B43" s="7">
        <v>451915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9800-E219-CA4D-8804-D3BF3AA00F97}">
  <sheetPr>
    <tabColor rgb="FFC00000"/>
  </sheetPr>
  <dimension ref="A1:J14"/>
  <sheetViews>
    <sheetView showGridLines="0" zoomScaleNormal="100" workbookViewId="0">
      <selection activeCell="I22" sqref="I22"/>
    </sheetView>
  </sheetViews>
  <sheetFormatPr baseColWidth="10" defaultColWidth="25" defaultRowHeight="15"/>
  <cols>
    <col min="1" max="1" width="24.83203125" style="12" bestFit="1" customWidth="1"/>
    <col min="2" max="2" width="20" style="12" bestFit="1" customWidth="1"/>
    <col min="3" max="3" width="15.33203125" style="12" bestFit="1" customWidth="1"/>
    <col min="4" max="4" width="18.6640625" style="12" bestFit="1" customWidth="1"/>
    <col min="5" max="5" width="14.6640625" style="12" bestFit="1" customWidth="1"/>
    <col min="6" max="6" width="23.1640625" style="12" bestFit="1" customWidth="1"/>
    <col min="7" max="7" width="18.5" style="12" bestFit="1" customWidth="1"/>
    <col min="8" max="8" width="21.83203125" style="12" bestFit="1" customWidth="1"/>
    <col min="9" max="9" width="26.1640625" style="12" bestFit="1" customWidth="1"/>
    <col min="10" max="16384" width="25" style="12"/>
  </cols>
  <sheetData>
    <row r="1" spans="1:10" ht="19">
      <c r="A1" s="29" t="s">
        <v>8390</v>
      </c>
      <c r="B1" s="29" t="s">
        <v>8391</v>
      </c>
      <c r="C1" s="29" t="s">
        <v>8392</v>
      </c>
      <c r="D1" s="29" t="s">
        <v>8393</v>
      </c>
      <c r="E1" s="29" t="s">
        <v>8394</v>
      </c>
      <c r="F1" s="29" t="s">
        <v>8395</v>
      </c>
      <c r="G1" s="29" t="s">
        <v>8396</v>
      </c>
      <c r="H1" s="29" t="s">
        <v>8397</v>
      </c>
      <c r="I1" s="30" t="s">
        <v>8430</v>
      </c>
    </row>
    <row r="2" spans="1:10">
      <c r="A2" s="31" t="s">
        <v>8398</v>
      </c>
      <c r="B2" s="31">
        <f>COUNTIFS(Data!$D:$D,"&lt;1000",Data!$F:$F,"successful")</f>
        <v>322</v>
      </c>
      <c r="C2" s="31">
        <f>COUNTIFS(Data!$D:$D,"&lt;1000",Data!$F:$F,"failed")</f>
        <v>113</v>
      </c>
      <c r="D2" s="31">
        <f>COUNTIFS(Data!$D:$D,"&lt;1000",Data!$F:$F,"canceled")</f>
        <v>18</v>
      </c>
      <c r="E2" s="31">
        <f>SUM(B2:D2)</f>
        <v>453</v>
      </c>
      <c r="F2" s="32">
        <f>B2/$E2</f>
        <v>0.71081677704194257</v>
      </c>
      <c r="G2" s="32">
        <f>C2/$E2</f>
        <v>0.24944812362030905</v>
      </c>
      <c r="H2" s="32">
        <f>D2/$E2</f>
        <v>3.9735099337748346E-2</v>
      </c>
      <c r="I2" s="33">
        <f>AVERAGEIFS(Data!$P:$P,Data!$D:$D,"&lt;1000",Data!$F:$F,"successful")</f>
        <v>40.434077168426555</v>
      </c>
      <c r="J2" s="24"/>
    </row>
    <row r="3" spans="1:10">
      <c r="A3" s="31" t="s">
        <v>8399</v>
      </c>
      <c r="B3" s="31">
        <f>COUNTIFS(Data!$D:$D,"&gt;=1000",Data!$D:$D,"&lt;=4999",Data!$F:$F,"successful")</f>
        <v>932</v>
      </c>
      <c r="C3" s="31">
        <f>COUNTIFS(Data!$D:$D,"&gt;=1000",Data!$D:$D,"&lt;=4999",Data!$F:$F,"failed")</f>
        <v>420</v>
      </c>
      <c r="D3" s="31">
        <f>COUNTIFS(Data!$D:$D,"&gt;=1000",Data!$D:$D,"&lt;=4999",Data!$F:$F,"canceled")</f>
        <v>60</v>
      </c>
      <c r="E3" s="31">
        <f t="shared" ref="E3:E13" si="0">SUM(B3:D3)</f>
        <v>1412</v>
      </c>
      <c r="F3" s="32">
        <f t="shared" ref="F3:F13" si="1">B3/$E3</f>
        <v>0.66005665722379603</v>
      </c>
      <c r="G3" s="32">
        <f t="shared" ref="G3:G13" si="2">C3/$E3</f>
        <v>0.29745042492917845</v>
      </c>
      <c r="H3" s="32">
        <f t="shared" ref="H3:H13" si="3">D3/$E3</f>
        <v>4.2492917847025496E-2</v>
      </c>
      <c r="I3" s="33">
        <f>AVERAGEIFS(Data!$P:$P,Data!$D:$D,"&gt;=1000",Data!$D:$D,"&lt;=4999",Data!$F:$F,"successful")</f>
        <v>70.547370865319209</v>
      </c>
      <c r="J3" s="24"/>
    </row>
    <row r="4" spans="1:10">
      <c r="A4" s="31" t="s">
        <v>8400</v>
      </c>
      <c r="B4" s="31">
        <f>COUNTIFS(Data!$D:$D,"&gt;=5000",Data!$D:$D,"&lt;=9999",Data!$F:$F,"successful")</f>
        <v>381</v>
      </c>
      <c r="C4" s="31">
        <f>COUNTIFS(Data!$D:$D,"&gt;=5000",Data!$D:$D,"&lt;=9999",Data!$F:$F,"failed")</f>
        <v>283</v>
      </c>
      <c r="D4" s="31">
        <f>COUNTIFS(Data!$D:$D,"&gt;=5000",Data!$D:$D,"&lt;=9999",Data!$F:$F,"canceled")</f>
        <v>52</v>
      </c>
      <c r="E4" s="31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  <c r="I4" s="33">
        <f>AVERAGEIFS(Data!$P:$P,Data!$D:$D,"&gt;=5000",Data!$D:$D,"&lt;=9999",Data!$F:$F,"successful")</f>
        <v>104.14177664187847</v>
      </c>
      <c r="J4" s="24"/>
    </row>
    <row r="5" spans="1:10">
      <c r="A5" s="31" t="s">
        <v>8401</v>
      </c>
      <c r="B5" s="31">
        <f>COUNTIFS(Data!$D:$D,"&gt;=10000",Data!$D:$D,"&lt;=14999",Data!$F:$F,"successful")</f>
        <v>168</v>
      </c>
      <c r="C5" s="31">
        <f>COUNTIFS(Data!$D:$D,"&gt;=10000",Data!$D:$D,"&lt;=14999",Data!$F:$F,"failed")</f>
        <v>144</v>
      </c>
      <c r="D5" s="31">
        <f>COUNTIFS(Data!$D:$D,"&gt;=10000",Data!$D:$D,"&lt;=14999",Data!$F:$F,"canceled")</f>
        <v>40</v>
      </c>
      <c r="E5" s="31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  <c r="I5" s="33">
        <f>AVERAGEIFS(Data!$P:$P,Data!$D:$D,"&gt;=10000",Data!$D:$D,"&lt;=14999",Data!$F:$F,"successful")</f>
        <v>114.24809624532747</v>
      </c>
      <c r="J5" s="24"/>
    </row>
    <row r="6" spans="1:10">
      <c r="A6" s="31" t="s">
        <v>8402</v>
      </c>
      <c r="B6" s="31">
        <f>COUNTIFS(Data!$D:$D,"&gt;=15000",Data!$D:$D,"&lt;=19999",Data!$F:$F,"successful")</f>
        <v>94</v>
      </c>
      <c r="C6" s="31">
        <f>COUNTIFS(Data!$D:$D,"&gt;=15000",Data!$D:$D,"&lt;=19999",Data!$F:$F,"failed")</f>
        <v>90</v>
      </c>
      <c r="D6" s="31">
        <f>COUNTIFS(Data!$D:$D,"&gt;=15000",Data!$D:$D,"&lt;=19999",Data!$F:$F,"canceled")</f>
        <v>17</v>
      </c>
      <c r="E6" s="31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  <c r="I6" s="33">
        <f>AVERAGEIFS(Data!$P:$P,Data!$D:$D,"&gt;=15000",Data!$D:$D,"&lt;=19999",Data!$F:$F,"successful")</f>
        <v>116.29161565743097</v>
      </c>
      <c r="J6" s="24"/>
    </row>
    <row r="7" spans="1:10">
      <c r="A7" s="31" t="s">
        <v>8403</v>
      </c>
      <c r="B7" s="31">
        <f>COUNTIFS(Data!$D:$D,"&gt;=20000",Data!$D:$D,"&lt;=24999",Data!$F:$F,"successful")</f>
        <v>62</v>
      </c>
      <c r="C7" s="31">
        <f>COUNTIFS(Data!$D:$D,"&gt;=20000",Data!$D:$D,"&lt;=24999",Data!$F:$F,"failed")</f>
        <v>72</v>
      </c>
      <c r="D7" s="31">
        <f>COUNTIFS(Data!$D:$D,"&gt;=20000",Data!$D:$D,"&lt;=24999",Data!$F:$F,"canceled")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  <c r="I7" s="33">
        <f>AVERAGEIFS(Data!$P:$P,Data!$D:$D,"&gt;=20000",Data!$D:$D,"&lt;=24999",Data!$F:$F,"successful")</f>
        <v>156.22126099849072</v>
      </c>
      <c r="J7" s="24"/>
    </row>
    <row r="8" spans="1:10">
      <c r="A8" s="31" t="s">
        <v>8404</v>
      </c>
      <c r="B8" s="31">
        <f>COUNTIFS(Data!$D:$D,"&gt;=25000",Data!$D:$D,"&lt;=29999",Data!$F:$F,"successful")</f>
        <v>55</v>
      </c>
      <c r="C8" s="31">
        <f>COUNTIFS(Data!$D:$D,"&gt;=25000",Data!$D:$D,"&lt;=29999",Data!$F:$F,"failed")</f>
        <v>64</v>
      </c>
      <c r="D8" s="31">
        <f>COUNTIFS(Data!$D:$D,"&gt;=25000",Data!$D:$D,"&lt;=29999",Data!$F:$F,"canceled")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  <c r="I8" s="33">
        <f>AVERAGEIFS(Data!$P:$P,Data!$D:$D,"&gt;=25000",Data!$D:$D,"&lt;=29999",Data!$F:$F,"successful")</f>
        <v>146.80188734250146</v>
      </c>
      <c r="J8" s="24"/>
    </row>
    <row r="9" spans="1:10">
      <c r="A9" s="31" t="s">
        <v>8405</v>
      </c>
      <c r="B9" s="31">
        <f>COUNTIFS(Data!$D:$D,"&gt;=30000",Data!$D:$D,"&lt;=34999",Data!$F:$F,"successful")</f>
        <v>32</v>
      </c>
      <c r="C9" s="31">
        <f>COUNTIFS(Data!$D:$D,"&gt;=30000",Data!$D:$D,"&lt;=34999",Data!$F:$F,"failed")</f>
        <v>37</v>
      </c>
      <c r="D9" s="31">
        <f>COUNTIFS(Data!$D:$D,"&gt;=30000",Data!$D:$D,"&lt;=34999",Data!$F:$F,"canceled")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  <c r="I9" s="33">
        <f>AVERAGEIFS(Data!$P:$P,Data!$D:$D,"&gt;=30000",Data!$D:$D,"&lt;=34999",Data!$F:$F,"successful")</f>
        <v>126.78051727053467</v>
      </c>
      <c r="J9" s="24"/>
    </row>
    <row r="10" spans="1:10">
      <c r="A10" s="31" t="s">
        <v>8406</v>
      </c>
      <c r="B10" s="31">
        <f>COUNTIFS(Data!$D:$D,"&gt;=35000",Data!$D:$D,"&lt;=39999",Data!$F:$F,"successful")</f>
        <v>26</v>
      </c>
      <c r="C10" s="31">
        <f>COUNTIFS(Data!$D:$D,"&gt;=35000",Data!$D:$D,"&lt;=39999",Data!$F:$F,"failed")</f>
        <v>22</v>
      </c>
      <c r="D10" s="31">
        <f>COUNTIFS(Data!$D:$D,"&gt;=35000",Data!$D:$D,"&lt;=39999",Data!$F:$F,"canceled")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s="33">
        <f>AVERAGEIFS(Data!$P:$P,Data!$D:$D,"&gt;=35000",Data!$D:$D,"&lt;=39999",Data!$F:$F,"successful")</f>
        <v>197.50305266035912</v>
      </c>
      <c r="J10" s="24"/>
    </row>
    <row r="11" spans="1:10">
      <c r="A11" s="31" t="s">
        <v>8407</v>
      </c>
      <c r="B11" s="31">
        <f>COUNTIFS(Data!$D:$D,"&gt;=40000",Data!$D:$D,"&lt;=44999",Data!$F:$F,"successful")</f>
        <v>21</v>
      </c>
      <c r="C11" s="31">
        <f>COUNTIFS(Data!$D:$D,"&gt;=40000",Data!$D:$D,"&lt;=44999",Data!$F:$F,"failed")</f>
        <v>16</v>
      </c>
      <c r="D11" s="31">
        <f>COUNTIFS(Data!$D:$D,"&gt;=40000",Data!$D:$D,"&lt;=44999",Data!$F:$F,"canceled")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  <c r="I11" s="33">
        <f>AVERAGEIFS(Data!$P:$P,Data!$D:$D,"&gt;=40000",Data!$D:$D,"&lt;=44999",Data!$F:$F,"successful")</f>
        <v>199.15956100127863</v>
      </c>
      <c r="J11" s="24"/>
    </row>
    <row r="12" spans="1:10">
      <c r="A12" s="31" t="s">
        <v>8408</v>
      </c>
      <c r="B12" s="31">
        <f>COUNTIFS(Data!$D:$D,"&gt;=45000",Data!$D:$D,"&lt;=49999",Data!$F:$F,"successful")</f>
        <v>6</v>
      </c>
      <c r="C12" s="31">
        <f>COUNTIFS(Data!$D:$D,"&gt;=45000",Data!$D:$D,"&lt;=49999",Data!$F:$F,"failed")</f>
        <v>11</v>
      </c>
      <c r="D12" s="31">
        <f>COUNTIFS(Data!$D:$D,"&gt;=45000",Data!$D:$D,"&lt;=49999",Data!$F:$F,"canceled")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  <c r="I12" s="33">
        <f>AVERAGEIFS(Data!$P:$P,Data!$D:$D,"&gt;=45000",Data!$D:$D,"&lt;=49999",Data!$F:$F,"successful")</f>
        <v>231.14630704075111</v>
      </c>
      <c r="J12" s="24"/>
    </row>
    <row r="13" spans="1:10">
      <c r="A13" s="31" t="s">
        <v>8409</v>
      </c>
      <c r="B13" s="31">
        <f>COUNTIFS(Data!$D:$D,"&gt;=50000",Data!$F:$F,"successful")</f>
        <v>86</v>
      </c>
      <c r="C13" s="31">
        <f>COUNTIFS(Data!$D:$D,"&gt;=50000",Data!$F:$F,"failed")</f>
        <v>258</v>
      </c>
      <c r="D13" s="31">
        <f>COUNTIFS(Data!$D:$D,"&gt;=50000",Data!$F:$F,"canceled")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  <c r="I13" s="33">
        <f>AVERAGEIFS(Data!$P:$P,Data!$D:$D,"&gt;=50000",Data!$F:$F,"successful")</f>
        <v>273.82790346354278</v>
      </c>
      <c r="J13" s="24"/>
    </row>
    <row r="14" spans="1:10">
      <c r="F14" s="1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9AA5-9DD1-3141-8482-0E2DF1192511}">
  <sheetPr>
    <tabColor rgb="FFC00000"/>
  </sheetPr>
  <dimension ref="A1:O22"/>
  <sheetViews>
    <sheetView showGridLines="0" zoomScale="130" zoomScaleNormal="130" workbookViewId="0">
      <selection activeCell="A5" sqref="A5"/>
    </sheetView>
  </sheetViews>
  <sheetFormatPr baseColWidth="10" defaultRowHeight="15"/>
  <cols>
    <col min="1" max="1" width="15" bestFit="1" customWidth="1"/>
    <col min="2" max="2" width="14.1640625" bestFit="1" customWidth="1"/>
    <col min="3" max="3" width="15.6640625" bestFit="1" customWidth="1"/>
    <col min="4" max="4" width="14.33203125" bestFit="1" customWidth="1"/>
    <col min="5" max="5" width="12.6640625" bestFit="1" customWidth="1"/>
    <col min="6" max="7" width="13" bestFit="1" customWidth="1"/>
    <col min="8" max="8" width="12.6640625" bestFit="1" customWidth="1"/>
    <col min="9" max="9" width="9.6640625" bestFit="1" customWidth="1"/>
    <col min="10" max="10" width="9.33203125" bestFit="1" customWidth="1"/>
    <col min="11" max="11" width="3.5" bestFit="1" customWidth="1"/>
    <col min="12" max="13" width="4.1640625" bestFit="1" customWidth="1"/>
    <col min="14" max="15" width="14" bestFit="1" customWidth="1"/>
  </cols>
  <sheetData>
    <row r="1" spans="1:15">
      <c r="A1" s="19"/>
      <c r="B1" s="20" t="s">
        <v>8414</v>
      </c>
      <c r="C1" s="20" t="s">
        <v>8415</v>
      </c>
      <c r="D1" s="20" t="s">
        <v>8420</v>
      </c>
      <c r="E1" s="20" t="s">
        <v>8416</v>
      </c>
      <c r="F1" s="20" t="s">
        <v>8417</v>
      </c>
      <c r="G1" s="20" t="s">
        <v>8418</v>
      </c>
      <c r="H1" s="20" t="s">
        <v>8419</v>
      </c>
      <c r="I1" s="20" t="s">
        <v>8422</v>
      </c>
      <c r="J1" s="20" t="s">
        <v>8423</v>
      </c>
      <c r="K1" s="20" t="s">
        <v>8424</v>
      </c>
      <c r="L1" s="20" t="s">
        <v>8425</v>
      </c>
      <c r="M1" s="20" t="s">
        <v>8426</v>
      </c>
      <c r="N1" s="23" t="s">
        <v>8427</v>
      </c>
      <c r="O1" s="23" t="s">
        <v>8428</v>
      </c>
    </row>
    <row r="2" spans="1:15">
      <c r="A2" s="20" t="s">
        <v>8412</v>
      </c>
      <c r="B2" s="21">
        <f>AVERAGE(Success!$B:$B)</f>
        <v>194.42517162471395</v>
      </c>
      <c r="C2" s="21">
        <f>MEDIAN(Success!$B:$B)</f>
        <v>62</v>
      </c>
      <c r="D2" s="21">
        <f>_xlfn.MODE.SNGL(Success!$B:$B)</f>
        <v>27</v>
      </c>
      <c r="E2" s="21">
        <f>MIN(Success!$B:$B)</f>
        <v>1</v>
      </c>
      <c r="F2" s="21">
        <f>MAX(Success!$B:$B)</f>
        <v>26457</v>
      </c>
      <c r="G2" s="21">
        <f>_xlfn.VAR.S(Success!$B:$B)</f>
        <v>713167.37912800396</v>
      </c>
      <c r="H2" s="21">
        <f>_xlfn.STDEV.S(Success!$B:$B)</f>
        <v>844.49237955591047</v>
      </c>
      <c r="I2" s="22">
        <f>B2+H2</f>
        <v>1038.9175511806245</v>
      </c>
      <c r="J2" s="22">
        <f>H2-B2</f>
        <v>650.06720793119655</v>
      </c>
      <c r="K2" s="19">
        <f>_xlfn.QUARTILE.EXC(Success!$B$2:$B$2186,1)</f>
        <v>29</v>
      </c>
      <c r="L2" s="19">
        <f>_xlfn.QUARTILE.EXC(Success!$B$2:$B$2186,3)</f>
        <v>141</v>
      </c>
      <c r="M2" s="19">
        <f>L2-K2</f>
        <v>112</v>
      </c>
      <c r="N2" s="19">
        <f>K2-(1.5*M2)</f>
        <v>-139</v>
      </c>
      <c r="O2" s="19">
        <f>L2+(1.5*M2)</f>
        <v>309</v>
      </c>
    </row>
    <row r="3" spans="1:15">
      <c r="A3" s="20" t="s">
        <v>8413</v>
      </c>
      <c r="B3" s="21">
        <f>AVERAGE(Failed!$B:$B)</f>
        <v>17.709803921568628</v>
      </c>
      <c r="C3" s="21">
        <f>MEDIAN(Failed!$B$2:$B$1531)</f>
        <v>4</v>
      </c>
      <c r="D3" s="21">
        <f>_xlfn.MODE.SNGL(Failed!$B$2:$B$1531)</f>
        <v>0</v>
      </c>
      <c r="E3" s="21">
        <f>MIN(Failed!$B$2:$B$1531)</f>
        <v>0</v>
      </c>
      <c r="F3" s="21">
        <f>MAX(Failed!$B$2:$B$1531)</f>
        <v>1293</v>
      </c>
      <c r="G3" s="21">
        <f>_xlfn.VAR.S(Failed!$B$2:$B$1531)</f>
        <v>3775.6894394644714</v>
      </c>
      <c r="H3" s="21">
        <f>_xlfn.STDEV.S(Failed!$B$2:$B$1531)</f>
        <v>61.446638959868842</v>
      </c>
      <c r="I3" s="22">
        <f>B3+H3</f>
        <v>79.156442881437471</v>
      </c>
      <c r="J3" s="22">
        <f>H3-B3</f>
        <v>43.736835038300214</v>
      </c>
      <c r="K3" s="19">
        <f>_xlfn.QUARTILE.EXC(Failed!$B$2:$B$1531,1)</f>
        <v>1</v>
      </c>
      <c r="L3" s="19">
        <f>_xlfn.QUARTILE.EXC(Failed!$B$2:$B$1531,3)</f>
        <v>12</v>
      </c>
      <c r="M3" s="19">
        <f>L3-K3</f>
        <v>11</v>
      </c>
      <c r="N3" s="19">
        <f>K3-(1.5*M3)</f>
        <v>-15.5</v>
      </c>
      <c r="O3" s="19">
        <f>L3+(1.5*M3)</f>
        <v>28.5</v>
      </c>
    </row>
    <row r="6" spans="1:15">
      <c r="D6" s="18"/>
    </row>
    <row r="7" spans="1:15">
      <c r="D7" s="18"/>
    </row>
    <row r="8" spans="1:15">
      <c r="D8" s="18"/>
    </row>
    <row r="9" spans="1:15">
      <c r="D9" s="18"/>
    </row>
    <row r="10" spans="1:15">
      <c r="D10" s="18"/>
    </row>
    <row r="11" spans="1:15">
      <c r="D11" s="18"/>
    </row>
    <row r="12" spans="1:15">
      <c r="D12" s="18"/>
    </row>
    <row r="13" spans="1:15">
      <c r="D13" s="18"/>
    </row>
    <row r="14" spans="1:15">
      <c r="D14" s="18"/>
    </row>
    <row r="15" spans="1:15">
      <c r="D15" s="18"/>
    </row>
    <row r="16" spans="1:15">
      <c r="D16" s="18"/>
    </row>
    <row r="17" spans="4:4">
      <c r="D17" s="18"/>
    </row>
    <row r="18" spans="4:4">
      <c r="D18" s="18"/>
    </row>
    <row r="19" spans="4:4">
      <c r="D19" s="18"/>
    </row>
    <row r="20" spans="4:4">
      <c r="D20" s="18"/>
    </row>
    <row r="21" spans="4:4">
      <c r="D21" s="18"/>
    </row>
    <row r="22" spans="4:4">
      <c r="D22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4C76-ACEC-D94E-8B85-591D31820420}">
  <sheetPr>
    <tabColor theme="8" tint="-0.249977111117893"/>
  </sheetPr>
  <dimension ref="A1:H2186"/>
  <sheetViews>
    <sheetView zoomScaleNormal="100" workbookViewId="0">
      <selection activeCell="E1" sqref="E1"/>
    </sheetView>
  </sheetViews>
  <sheetFormatPr baseColWidth="10" defaultColWidth="11.33203125" defaultRowHeight="15"/>
  <cols>
    <col min="1" max="1" width="8.6640625" bestFit="1" customWidth="1"/>
    <col min="2" max="2" width="12.5" bestFit="1" customWidth="1"/>
    <col min="3" max="3" width="10.1640625" bestFit="1" customWidth="1"/>
    <col min="6" max="6" width="20.6640625" bestFit="1" customWidth="1"/>
  </cols>
  <sheetData>
    <row r="1" spans="1:8">
      <c r="A1" s="1" t="s">
        <v>8218</v>
      </c>
      <c r="B1" s="1" t="s">
        <v>8262</v>
      </c>
      <c r="C1" s="16" t="s">
        <v>8429</v>
      </c>
      <c r="E1" s="16"/>
    </row>
    <row r="2" spans="1:8">
      <c r="A2" t="s">
        <v>8219</v>
      </c>
      <c r="B2">
        <v>182</v>
      </c>
      <c r="C2" t="b">
        <f>IF(OR(B2&lt;'Statistic-Analysis'!$N$2,B2&gt;'Statistic-Analysis'!$O$2),FALSE,TRUE)</f>
        <v>1</v>
      </c>
      <c r="G2" s="28"/>
      <c r="H2" s="28"/>
    </row>
    <row r="3" spans="1:8">
      <c r="A3" t="s">
        <v>8219</v>
      </c>
      <c r="B3">
        <v>79</v>
      </c>
      <c r="C3" t="b">
        <f>IF(OR(B3&lt;'Statistic-Analysis'!$N$2,B3&gt;'Statistic-Analysis'!$O$2),FALSE,TRUE)</f>
        <v>1</v>
      </c>
      <c r="G3" s="28"/>
      <c r="H3" s="28"/>
    </row>
    <row r="4" spans="1:8">
      <c r="A4" t="s">
        <v>8219</v>
      </c>
      <c r="B4">
        <v>35</v>
      </c>
      <c r="C4" t="b">
        <f>IF(OR(B4&lt;'Statistic-Analysis'!$N$2,B4&gt;'Statistic-Analysis'!$O$2),FALSE,TRUE)</f>
        <v>1</v>
      </c>
      <c r="G4" s="28"/>
      <c r="H4" s="28"/>
    </row>
    <row r="5" spans="1:8">
      <c r="A5" t="s">
        <v>8219</v>
      </c>
      <c r="B5">
        <v>150</v>
      </c>
      <c r="C5" t="b">
        <f>IF(OR(B5&lt;'Statistic-Analysis'!$N$2,B5&gt;'Statistic-Analysis'!$O$2),FALSE,TRUE)</f>
        <v>1</v>
      </c>
      <c r="G5" s="28"/>
      <c r="H5" s="28"/>
    </row>
    <row r="6" spans="1:8">
      <c r="A6" t="s">
        <v>8219</v>
      </c>
      <c r="B6">
        <v>284</v>
      </c>
      <c r="C6" t="b">
        <f>IF(OR(B6&lt;'Statistic-Analysis'!$N$2,B6&gt;'Statistic-Analysis'!$O$2),FALSE,TRUE)</f>
        <v>1</v>
      </c>
      <c r="G6" s="28"/>
      <c r="H6" s="28"/>
    </row>
    <row r="7" spans="1:8">
      <c r="A7" t="s">
        <v>8219</v>
      </c>
      <c r="B7">
        <v>47</v>
      </c>
      <c r="C7" t="b">
        <f>IF(OR(B7&lt;'Statistic-Analysis'!$N$2,B7&gt;'Statistic-Analysis'!$O$2),FALSE,TRUE)</f>
        <v>1</v>
      </c>
      <c r="F7" s="18"/>
      <c r="G7" s="28"/>
      <c r="H7" s="28"/>
    </row>
    <row r="8" spans="1:8">
      <c r="A8" t="s">
        <v>8219</v>
      </c>
      <c r="B8">
        <v>58</v>
      </c>
      <c r="C8" t="b">
        <f>IF(OR(B8&lt;'Statistic-Analysis'!$N$2,B8&gt;'Statistic-Analysis'!$O$2),FALSE,TRUE)</f>
        <v>1</v>
      </c>
      <c r="F8" s="18"/>
      <c r="G8" s="28"/>
      <c r="H8" s="28"/>
    </row>
    <row r="9" spans="1:8">
      <c r="A9" t="s">
        <v>8219</v>
      </c>
      <c r="B9">
        <v>57</v>
      </c>
      <c r="C9" t="b">
        <f>IF(OR(B9&lt;'Statistic-Analysis'!$N$2,B9&gt;'Statistic-Analysis'!$O$2),FALSE,TRUE)</f>
        <v>1</v>
      </c>
      <c r="G9" s="28"/>
      <c r="H9" s="28"/>
    </row>
    <row r="10" spans="1:8">
      <c r="A10" t="s">
        <v>8219</v>
      </c>
      <c r="B10">
        <v>12</v>
      </c>
      <c r="C10" t="b">
        <f>IF(OR(B10&lt;'Statistic-Analysis'!$N$2,B10&gt;'Statistic-Analysis'!$O$2),FALSE,TRUE)</f>
        <v>1</v>
      </c>
      <c r="G10" s="28"/>
      <c r="H10" s="28"/>
    </row>
    <row r="11" spans="1:8">
      <c r="A11" t="s">
        <v>8219</v>
      </c>
      <c r="B11">
        <v>20</v>
      </c>
      <c r="C11" t="b">
        <f>IF(OR(B11&lt;'Statistic-Analysis'!$N$2,B11&gt;'Statistic-Analysis'!$O$2),FALSE,TRUE)</f>
        <v>1</v>
      </c>
      <c r="G11" s="28"/>
      <c r="H11" s="28"/>
    </row>
    <row r="12" spans="1:8">
      <c r="A12" t="s">
        <v>8219</v>
      </c>
      <c r="B12">
        <v>19</v>
      </c>
      <c r="C12" t="b">
        <f>IF(OR(B12&lt;'Statistic-Analysis'!$N$2,B12&gt;'Statistic-Analysis'!$O$2),FALSE,TRUE)</f>
        <v>1</v>
      </c>
      <c r="G12" s="28"/>
      <c r="H12" s="28"/>
    </row>
    <row r="13" spans="1:8">
      <c r="A13" t="s">
        <v>8219</v>
      </c>
      <c r="B13">
        <v>75</v>
      </c>
      <c r="C13" t="b">
        <f>IF(OR(B13&lt;'Statistic-Analysis'!$N$2,B13&gt;'Statistic-Analysis'!$O$2),FALSE,TRUE)</f>
        <v>1</v>
      </c>
      <c r="G13" s="28"/>
      <c r="H13" s="28"/>
    </row>
    <row r="14" spans="1:8">
      <c r="A14" t="s">
        <v>8219</v>
      </c>
      <c r="B14">
        <v>827</v>
      </c>
      <c r="C14" t="b">
        <f>IF(OR(B14&lt;'Statistic-Analysis'!$N$2,B14&gt;'Statistic-Analysis'!$O$2),FALSE,TRUE)</f>
        <v>0</v>
      </c>
      <c r="G14" s="28"/>
      <c r="H14" s="28"/>
    </row>
    <row r="15" spans="1:8">
      <c r="A15" t="s">
        <v>8219</v>
      </c>
      <c r="B15">
        <v>51</v>
      </c>
      <c r="C15" t="b">
        <f>IF(OR(B15&lt;'Statistic-Analysis'!$N$2,B15&gt;'Statistic-Analysis'!$O$2),FALSE,TRUE)</f>
        <v>1</v>
      </c>
      <c r="G15" s="28"/>
      <c r="H15" s="28"/>
    </row>
    <row r="16" spans="1:8">
      <c r="A16" t="s">
        <v>8219</v>
      </c>
      <c r="B16">
        <v>41</v>
      </c>
      <c r="C16" t="b">
        <f>IF(OR(B16&lt;'Statistic-Analysis'!$N$2,B16&gt;'Statistic-Analysis'!$O$2),FALSE,TRUE)</f>
        <v>1</v>
      </c>
      <c r="G16" s="28"/>
      <c r="H16" s="28"/>
    </row>
    <row r="17" spans="1:8">
      <c r="A17" t="s">
        <v>8219</v>
      </c>
      <c r="B17">
        <v>98</v>
      </c>
      <c r="C17" t="b">
        <f>IF(OR(B17&lt;'Statistic-Analysis'!$N$2,B17&gt;'Statistic-Analysis'!$O$2),FALSE,TRUE)</f>
        <v>1</v>
      </c>
      <c r="G17" s="28"/>
      <c r="H17" s="28"/>
    </row>
    <row r="18" spans="1:8">
      <c r="A18" t="s">
        <v>8219</v>
      </c>
      <c r="B18">
        <v>70</v>
      </c>
      <c r="C18" t="b">
        <f>IF(OR(B18&lt;'Statistic-Analysis'!$N$2,B18&gt;'Statistic-Analysis'!$O$2),FALSE,TRUE)</f>
        <v>1</v>
      </c>
      <c r="G18" s="28"/>
      <c r="H18" s="28"/>
    </row>
    <row r="19" spans="1:8">
      <c r="A19" t="s">
        <v>8219</v>
      </c>
      <c r="B19">
        <v>36</v>
      </c>
      <c r="C19" t="b">
        <f>IF(OR(B19&lt;'Statistic-Analysis'!$N$2,B19&gt;'Statistic-Analysis'!$O$2),FALSE,TRUE)</f>
        <v>1</v>
      </c>
      <c r="G19" s="28"/>
      <c r="H19" s="28"/>
    </row>
    <row r="20" spans="1:8">
      <c r="A20" t="s">
        <v>8219</v>
      </c>
      <c r="B20">
        <v>342</v>
      </c>
      <c r="C20" t="b">
        <f>IF(OR(B20&lt;'Statistic-Analysis'!$N$2,B20&gt;'Statistic-Analysis'!$O$2),FALSE,TRUE)</f>
        <v>0</v>
      </c>
      <c r="G20" s="28"/>
      <c r="H20" s="28"/>
    </row>
    <row r="21" spans="1:8">
      <c r="A21" t="s">
        <v>8219</v>
      </c>
      <c r="B21">
        <v>22</v>
      </c>
      <c r="C21" t="b">
        <f>IF(OR(B21&lt;'Statistic-Analysis'!$N$2,B21&gt;'Statistic-Analysis'!$O$2),FALSE,TRUE)</f>
        <v>1</v>
      </c>
      <c r="G21" s="28"/>
      <c r="H21" s="28"/>
    </row>
    <row r="22" spans="1:8">
      <c r="A22" t="s">
        <v>8219</v>
      </c>
      <c r="B22">
        <v>25</v>
      </c>
      <c r="C22" t="b">
        <f>IF(OR(B22&lt;'Statistic-Analysis'!$N$2,B22&gt;'Statistic-Analysis'!$O$2),FALSE,TRUE)</f>
        <v>1</v>
      </c>
      <c r="G22" s="28"/>
      <c r="H22" s="28"/>
    </row>
    <row r="23" spans="1:8">
      <c r="A23" t="s">
        <v>8219</v>
      </c>
      <c r="B23">
        <v>101</v>
      </c>
      <c r="C23" t="b">
        <f>IF(OR(B23&lt;'Statistic-Analysis'!$N$2,B23&gt;'Statistic-Analysis'!$O$2),FALSE,TRUE)</f>
        <v>1</v>
      </c>
      <c r="G23" s="28"/>
      <c r="H23" s="28"/>
    </row>
    <row r="24" spans="1:8">
      <c r="A24" t="s">
        <v>8219</v>
      </c>
      <c r="B24">
        <v>8</v>
      </c>
      <c r="C24" t="b">
        <f>IF(OR(B24&lt;'Statistic-Analysis'!$N$2,B24&gt;'Statistic-Analysis'!$O$2),FALSE,TRUE)</f>
        <v>1</v>
      </c>
      <c r="G24" s="28"/>
      <c r="H24" s="28"/>
    </row>
    <row r="25" spans="1:8">
      <c r="A25" t="s">
        <v>8219</v>
      </c>
      <c r="B25">
        <v>23</v>
      </c>
      <c r="C25" t="b">
        <f>IF(OR(B25&lt;'Statistic-Analysis'!$N$2,B25&gt;'Statistic-Analysis'!$O$2),FALSE,TRUE)</f>
        <v>1</v>
      </c>
      <c r="G25" s="28"/>
      <c r="H25" s="28"/>
    </row>
    <row r="26" spans="1:8">
      <c r="A26" t="s">
        <v>8219</v>
      </c>
      <c r="B26">
        <v>574</v>
      </c>
      <c r="C26" t="b">
        <f>IF(OR(B26&lt;'Statistic-Analysis'!$N$2,B26&gt;'Statistic-Analysis'!$O$2),FALSE,TRUE)</f>
        <v>0</v>
      </c>
      <c r="G26" s="28"/>
      <c r="H26" s="28"/>
    </row>
    <row r="27" spans="1:8">
      <c r="A27" t="s">
        <v>8219</v>
      </c>
      <c r="B27">
        <v>14</v>
      </c>
      <c r="C27" t="b">
        <f>IF(OR(B27&lt;'Statistic-Analysis'!$N$2,B27&gt;'Statistic-Analysis'!$O$2),FALSE,TRUE)</f>
        <v>1</v>
      </c>
      <c r="G27" s="28"/>
      <c r="H27" s="28"/>
    </row>
    <row r="28" spans="1:8">
      <c r="A28" t="s">
        <v>8219</v>
      </c>
      <c r="B28">
        <v>19</v>
      </c>
      <c r="C28" t="b">
        <f>IF(OR(B28&lt;'Statistic-Analysis'!$N$2,B28&gt;'Statistic-Analysis'!$O$2),FALSE,TRUE)</f>
        <v>1</v>
      </c>
      <c r="G28" s="28"/>
      <c r="H28" s="28"/>
    </row>
    <row r="29" spans="1:8">
      <c r="A29" t="s">
        <v>8219</v>
      </c>
      <c r="B29">
        <v>150</v>
      </c>
      <c r="C29" t="b">
        <f>IF(OR(B29&lt;'Statistic-Analysis'!$N$2,B29&gt;'Statistic-Analysis'!$O$2),FALSE,TRUE)</f>
        <v>1</v>
      </c>
      <c r="G29" s="28"/>
      <c r="H29" s="28"/>
    </row>
    <row r="30" spans="1:8">
      <c r="A30" t="s">
        <v>8219</v>
      </c>
      <c r="B30">
        <v>71</v>
      </c>
      <c r="C30" t="b">
        <f>IF(OR(B30&lt;'Statistic-Analysis'!$N$2,B30&gt;'Statistic-Analysis'!$O$2),FALSE,TRUE)</f>
        <v>1</v>
      </c>
      <c r="G30" s="28"/>
      <c r="H30" s="28"/>
    </row>
    <row r="31" spans="1:8">
      <c r="A31" t="s">
        <v>8219</v>
      </c>
      <c r="B31">
        <v>117</v>
      </c>
      <c r="C31" t="b">
        <f>IF(OR(B31&lt;'Statistic-Analysis'!$N$2,B31&gt;'Statistic-Analysis'!$O$2),FALSE,TRUE)</f>
        <v>1</v>
      </c>
      <c r="G31" s="28"/>
      <c r="H31" s="28"/>
    </row>
    <row r="32" spans="1:8">
      <c r="A32" t="s">
        <v>8219</v>
      </c>
      <c r="B32">
        <v>53</v>
      </c>
      <c r="C32" t="b">
        <f>IF(OR(B32&lt;'Statistic-Analysis'!$N$2,B32&gt;'Statistic-Analysis'!$O$2),FALSE,TRUE)</f>
        <v>1</v>
      </c>
      <c r="G32" s="28"/>
      <c r="H32" s="28"/>
    </row>
    <row r="33" spans="1:8">
      <c r="A33" t="s">
        <v>8219</v>
      </c>
      <c r="B33">
        <v>1</v>
      </c>
      <c r="C33" t="b">
        <f>IF(OR(B33&lt;'Statistic-Analysis'!$N$2,B33&gt;'Statistic-Analysis'!$O$2),FALSE,TRUE)</f>
        <v>1</v>
      </c>
      <c r="G33" s="28"/>
      <c r="H33" s="28"/>
    </row>
    <row r="34" spans="1:8">
      <c r="A34" t="s">
        <v>8219</v>
      </c>
      <c r="B34">
        <v>89</v>
      </c>
      <c r="C34" t="b">
        <f>IF(OR(B34&lt;'Statistic-Analysis'!$N$2,B34&gt;'Statistic-Analysis'!$O$2),FALSE,TRUE)</f>
        <v>1</v>
      </c>
      <c r="G34" s="28"/>
      <c r="H34" s="28"/>
    </row>
    <row r="35" spans="1:8">
      <c r="A35" t="s">
        <v>8219</v>
      </c>
      <c r="B35">
        <v>64</v>
      </c>
      <c r="C35" t="b">
        <f>IF(OR(B35&lt;'Statistic-Analysis'!$N$2,B35&gt;'Statistic-Analysis'!$O$2),FALSE,TRUE)</f>
        <v>1</v>
      </c>
      <c r="G35" s="28"/>
      <c r="H35" s="28"/>
    </row>
    <row r="36" spans="1:8">
      <c r="A36" t="s">
        <v>8219</v>
      </c>
      <c r="B36">
        <v>68</v>
      </c>
      <c r="C36" t="b">
        <f>IF(OR(B36&lt;'Statistic-Analysis'!$N$2,B36&gt;'Statistic-Analysis'!$O$2),FALSE,TRUE)</f>
        <v>1</v>
      </c>
      <c r="G36" s="28"/>
      <c r="H36" s="28"/>
    </row>
    <row r="37" spans="1:8">
      <c r="A37" t="s">
        <v>8219</v>
      </c>
      <c r="B37">
        <v>28</v>
      </c>
      <c r="C37" t="b">
        <f>IF(OR(B37&lt;'Statistic-Analysis'!$N$2,B37&gt;'Statistic-Analysis'!$O$2),FALSE,TRUE)</f>
        <v>1</v>
      </c>
      <c r="G37" s="28"/>
      <c r="H37" s="28"/>
    </row>
    <row r="38" spans="1:8">
      <c r="A38" t="s">
        <v>8219</v>
      </c>
      <c r="B38">
        <v>44</v>
      </c>
      <c r="C38" t="b">
        <f>IF(OR(B38&lt;'Statistic-Analysis'!$N$2,B38&gt;'Statistic-Analysis'!$O$2),FALSE,TRUE)</f>
        <v>1</v>
      </c>
      <c r="G38" s="28"/>
      <c r="H38" s="28"/>
    </row>
    <row r="39" spans="1:8">
      <c r="A39" t="s">
        <v>8219</v>
      </c>
      <c r="B39">
        <v>253</v>
      </c>
      <c r="C39" t="b">
        <f>IF(OR(B39&lt;'Statistic-Analysis'!$N$2,B39&gt;'Statistic-Analysis'!$O$2),FALSE,TRUE)</f>
        <v>1</v>
      </c>
      <c r="G39" s="28"/>
      <c r="H39" s="28"/>
    </row>
    <row r="40" spans="1:8">
      <c r="A40" t="s">
        <v>8219</v>
      </c>
      <c r="B40">
        <v>66</v>
      </c>
      <c r="C40" t="b">
        <f>IF(OR(B40&lt;'Statistic-Analysis'!$N$2,B40&gt;'Statistic-Analysis'!$O$2),FALSE,TRUE)</f>
        <v>1</v>
      </c>
      <c r="G40" s="28"/>
      <c r="H40" s="28"/>
    </row>
    <row r="41" spans="1:8">
      <c r="A41" t="s">
        <v>8219</v>
      </c>
      <c r="B41">
        <v>217</v>
      </c>
      <c r="C41" t="b">
        <f>IF(OR(B41&lt;'Statistic-Analysis'!$N$2,B41&gt;'Statistic-Analysis'!$O$2),FALSE,TRUE)</f>
        <v>1</v>
      </c>
      <c r="G41" s="28"/>
      <c r="H41" s="28"/>
    </row>
    <row r="42" spans="1:8">
      <c r="A42" t="s">
        <v>8219</v>
      </c>
      <c r="B42">
        <v>16</v>
      </c>
      <c r="C42" t="b">
        <f>IF(OR(B42&lt;'Statistic-Analysis'!$N$2,B42&gt;'Statistic-Analysis'!$O$2),FALSE,TRUE)</f>
        <v>1</v>
      </c>
      <c r="G42" s="28"/>
      <c r="H42" s="28"/>
    </row>
    <row r="43" spans="1:8">
      <c r="A43" t="s">
        <v>8219</v>
      </c>
      <c r="B43">
        <v>19</v>
      </c>
      <c r="C43" t="b">
        <f>IF(OR(B43&lt;'Statistic-Analysis'!$N$2,B43&gt;'Statistic-Analysis'!$O$2),FALSE,TRUE)</f>
        <v>1</v>
      </c>
      <c r="G43" s="28"/>
      <c r="H43" s="28"/>
    </row>
    <row r="44" spans="1:8">
      <c r="A44" t="s">
        <v>8219</v>
      </c>
      <c r="B44">
        <v>169</v>
      </c>
      <c r="C44" t="b">
        <f>IF(OR(B44&lt;'Statistic-Analysis'!$N$2,B44&gt;'Statistic-Analysis'!$O$2),FALSE,TRUE)</f>
        <v>1</v>
      </c>
      <c r="G44" s="28"/>
      <c r="H44" s="28"/>
    </row>
    <row r="45" spans="1:8">
      <c r="A45" t="s">
        <v>8219</v>
      </c>
      <c r="B45">
        <v>263</v>
      </c>
      <c r="C45" t="b">
        <f>IF(OR(B45&lt;'Statistic-Analysis'!$N$2,B45&gt;'Statistic-Analysis'!$O$2),FALSE,TRUE)</f>
        <v>1</v>
      </c>
      <c r="G45" s="28"/>
      <c r="H45" s="28"/>
    </row>
    <row r="46" spans="1:8">
      <c r="A46" t="s">
        <v>8219</v>
      </c>
      <c r="B46">
        <v>15</v>
      </c>
      <c r="C46" t="b">
        <f>IF(OR(B46&lt;'Statistic-Analysis'!$N$2,B46&gt;'Statistic-Analysis'!$O$2),FALSE,TRUE)</f>
        <v>1</v>
      </c>
      <c r="G46" s="28"/>
      <c r="H46" s="28"/>
    </row>
    <row r="47" spans="1:8">
      <c r="A47" t="s">
        <v>8219</v>
      </c>
      <c r="B47">
        <v>61</v>
      </c>
      <c r="C47" t="b">
        <f>IF(OR(B47&lt;'Statistic-Analysis'!$N$2,B47&gt;'Statistic-Analysis'!$O$2),FALSE,TRUE)</f>
        <v>1</v>
      </c>
      <c r="G47" s="28"/>
      <c r="H47" s="28"/>
    </row>
    <row r="48" spans="1:8">
      <c r="A48" t="s">
        <v>8219</v>
      </c>
      <c r="B48">
        <v>45</v>
      </c>
      <c r="C48" t="b">
        <f>IF(OR(B48&lt;'Statistic-Analysis'!$N$2,B48&gt;'Statistic-Analysis'!$O$2),FALSE,TRUE)</f>
        <v>1</v>
      </c>
      <c r="G48" s="28"/>
      <c r="H48" s="28"/>
    </row>
    <row r="49" spans="1:8">
      <c r="A49" t="s">
        <v>8219</v>
      </c>
      <c r="B49">
        <v>70</v>
      </c>
      <c r="C49" t="b">
        <f>IF(OR(B49&lt;'Statistic-Analysis'!$N$2,B49&gt;'Statistic-Analysis'!$O$2),FALSE,TRUE)</f>
        <v>1</v>
      </c>
      <c r="G49" s="28"/>
      <c r="H49" s="28"/>
    </row>
    <row r="50" spans="1:8">
      <c r="A50" t="s">
        <v>8219</v>
      </c>
      <c r="B50">
        <v>38</v>
      </c>
      <c r="C50" t="b">
        <f>IF(OR(B50&lt;'Statistic-Analysis'!$N$2,B50&gt;'Statistic-Analysis'!$O$2),FALSE,TRUE)</f>
        <v>1</v>
      </c>
      <c r="G50" s="28"/>
      <c r="H50" s="28"/>
    </row>
    <row r="51" spans="1:8">
      <c r="A51" t="s">
        <v>8219</v>
      </c>
      <c r="B51">
        <v>87</v>
      </c>
      <c r="C51" t="b">
        <f>IF(OR(B51&lt;'Statistic-Analysis'!$N$2,B51&gt;'Statistic-Analysis'!$O$2),FALSE,TRUE)</f>
        <v>1</v>
      </c>
      <c r="G51" s="28"/>
      <c r="H51" s="28"/>
    </row>
    <row r="52" spans="1:8">
      <c r="A52" t="s">
        <v>8219</v>
      </c>
      <c r="B52">
        <v>22</v>
      </c>
      <c r="C52" t="b">
        <f>IF(OR(B52&lt;'Statistic-Analysis'!$N$2,B52&gt;'Statistic-Analysis'!$O$2),FALSE,TRUE)</f>
        <v>1</v>
      </c>
      <c r="G52" s="28"/>
      <c r="H52" s="28"/>
    </row>
    <row r="53" spans="1:8">
      <c r="A53" t="s">
        <v>8219</v>
      </c>
      <c r="B53">
        <v>119</v>
      </c>
      <c r="C53" t="b">
        <f>IF(OR(B53&lt;'Statistic-Analysis'!$N$2,B53&gt;'Statistic-Analysis'!$O$2),FALSE,TRUE)</f>
        <v>1</v>
      </c>
      <c r="G53" s="28"/>
      <c r="H53" s="28"/>
    </row>
    <row r="54" spans="1:8">
      <c r="A54" t="s">
        <v>8219</v>
      </c>
      <c r="B54">
        <v>52</v>
      </c>
      <c r="C54" t="b">
        <f>IF(OR(B54&lt;'Statistic-Analysis'!$N$2,B54&gt;'Statistic-Analysis'!$O$2),FALSE,TRUE)</f>
        <v>1</v>
      </c>
      <c r="G54" s="28"/>
      <c r="H54" s="28"/>
    </row>
    <row r="55" spans="1:8">
      <c r="A55" t="s">
        <v>8219</v>
      </c>
      <c r="B55">
        <v>117</v>
      </c>
      <c r="C55" t="b">
        <f>IF(OR(B55&lt;'Statistic-Analysis'!$N$2,B55&gt;'Statistic-Analysis'!$O$2),FALSE,TRUE)</f>
        <v>1</v>
      </c>
      <c r="G55" s="28"/>
      <c r="H55" s="28"/>
    </row>
    <row r="56" spans="1:8">
      <c r="A56" t="s">
        <v>8219</v>
      </c>
      <c r="B56">
        <v>52</v>
      </c>
      <c r="C56" t="b">
        <f>IF(OR(B56&lt;'Statistic-Analysis'!$N$2,B56&gt;'Statistic-Analysis'!$O$2),FALSE,TRUE)</f>
        <v>1</v>
      </c>
      <c r="G56" s="28"/>
      <c r="H56" s="28"/>
    </row>
    <row r="57" spans="1:8">
      <c r="A57" t="s">
        <v>8219</v>
      </c>
      <c r="B57">
        <v>86</v>
      </c>
      <c r="C57" t="b">
        <f>IF(OR(B57&lt;'Statistic-Analysis'!$N$2,B57&gt;'Statistic-Analysis'!$O$2),FALSE,TRUE)</f>
        <v>1</v>
      </c>
      <c r="G57" s="28"/>
      <c r="H57" s="28"/>
    </row>
    <row r="58" spans="1:8">
      <c r="A58" t="s">
        <v>8219</v>
      </c>
      <c r="B58">
        <v>174</v>
      </c>
      <c r="C58" t="b">
        <f>IF(OR(B58&lt;'Statistic-Analysis'!$N$2,B58&gt;'Statistic-Analysis'!$O$2),FALSE,TRUE)</f>
        <v>1</v>
      </c>
      <c r="G58" s="28"/>
      <c r="H58" s="28"/>
    </row>
    <row r="59" spans="1:8">
      <c r="A59" t="s">
        <v>8219</v>
      </c>
      <c r="B59">
        <v>69</v>
      </c>
      <c r="C59" t="b">
        <f>IF(OR(B59&lt;'Statistic-Analysis'!$N$2,B59&gt;'Statistic-Analysis'!$O$2),FALSE,TRUE)</f>
        <v>1</v>
      </c>
      <c r="G59" s="28"/>
      <c r="H59" s="28"/>
    </row>
    <row r="60" spans="1:8">
      <c r="A60" t="s">
        <v>8219</v>
      </c>
      <c r="B60">
        <v>75</v>
      </c>
      <c r="C60" t="b">
        <f>IF(OR(B60&lt;'Statistic-Analysis'!$N$2,B60&gt;'Statistic-Analysis'!$O$2),FALSE,TRUE)</f>
        <v>1</v>
      </c>
      <c r="G60" s="28"/>
      <c r="H60" s="28"/>
    </row>
    <row r="61" spans="1:8">
      <c r="A61" t="s">
        <v>8219</v>
      </c>
      <c r="B61">
        <v>33</v>
      </c>
      <c r="C61" t="b">
        <f>IF(OR(B61&lt;'Statistic-Analysis'!$N$2,B61&gt;'Statistic-Analysis'!$O$2),FALSE,TRUE)</f>
        <v>1</v>
      </c>
      <c r="G61" s="28"/>
      <c r="H61" s="28"/>
    </row>
    <row r="62" spans="1:8">
      <c r="A62" t="s">
        <v>8219</v>
      </c>
      <c r="B62">
        <v>108</v>
      </c>
      <c r="C62" t="b">
        <f>IF(OR(B62&lt;'Statistic-Analysis'!$N$2,B62&gt;'Statistic-Analysis'!$O$2),FALSE,TRUE)</f>
        <v>1</v>
      </c>
      <c r="G62" s="28"/>
      <c r="H62" s="28"/>
    </row>
    <row r="63" spans="1:8">
      <c r="A63" t="s">
        <v>8219</v>
      </c>
      <c r="B63">
        <v>23</v>
      </c>
      <c r="C63" t="b">
        <f>IF(OR(B63&lt;'Statistic-Analysis'!$N$2,B63&gt;'Statistic-Analysis'!$O$2),FALSE,TRUE)</f>
        <v>1</v>
      </c>
      <c r="G63" s="28"/>
      <c r="H63" s="28"/>
    </row>
    <row r="64" spans="1:8">
      <c r="A64" t="s">
        <v>8219</v>
      </c>
      <c r="B64">
        <v>48</v>
      </c>
      <c r="C64" t="b">
        <f>IF(OR(B64&lt;'Statistic-Analysis'!$N$2,B64&gt;'Statistic-Analysis'!$O$2),FALSE,TRUE)</f>
        <v>1</v>
      </c>
      <c r="G64" s="28"/>
      <c r="H64" s="28"/>
    </row>
    <row r="65" spans="1:8">
      <c r="A65" t="s">
        <v>8219</v>
      </c>
      <c r="B65">
        <v>64</v>
      </c>
      <c r="C65" t="b">
        <f>IF(OR(B65&lt;'Statistic-Analysis'!$N$2,B65&gt;'Statistic-Analysis'!$O$2),FALSE,TRUE)</f>
        <v>1</v>
      </c>
      <c r="G65" s="28"/>
      <c r="H65" s="28"/>
    </row>
    <row r="66" spans="1:8">
      <c r="A66" t="s">
        <v>8219</v>
      </c>
      <c r="B66">
        <v>24</v>
      </c>
      <c r="C66" t="b">
        <f>IF(OR(B66&lt;'Statistic-Analysis'!$N$2,B66&gt;'Statistic-Analysis'!$O$2),FALSE,TRUE)</f>
        <v>1</v>
      </c>
      <c r="G66" s="28"/>
      <c r="H66" s="28"/>
    </row>
    <row r="67" spans="1:8">
      <c r="A67" t="s">
        <v>8219</v>
      </c>
      <c r="B67">
        <v>57</v>
      </c>
      <c r="C67" t="b">
        <f>IF(OR(B67&lt;'Statistic-Analysis'!$N$2,B67&gt;'Statistic-Analysis'!$O$2),FALSE,TRUE)</f>
        <v>1</v>
      </c>
      <c r="G67" s="28"/>
      <c r="H67" s="28"/>
    </row>
    <row r="68" spans="1:8">
      <c r="A68" t="s">
        <v>8219</v>
      </c>
      <c r="B68">
        <v>26</v>
      </c>
      <c r="C68" t="b">
        <f>IF(OR(B68&lt;'Statistic-Analysis'!$N$2,B68&gt;'Statistic-Analysis'!$O$2),FALSE,TRUE)</f>
        <v>1</v>
      </c>
      <c r="G68" s="28"/>
      <c r="H68" s="28"/>
    </row>
    <row r="69" spans="1:8">
      <c r="A69" t="s">
        <v>8219</v>
      </c>
      <c r="B69">
        <v>20</v>
      </c>
      <c r="C69" t="b">
        <f>IF(OR(B69&lt;'Statistic-Analysis'!$N$2,B69&gt;'Statistic-Analysis'!$O$2),FALSE,TRUE)</f>
        <v>1</v>
      </c>
      <c r="G69" s="28"/>
      <c r="H69" s="28"/>
    </row>
    <row r="70" spans="1:8">
      <c r="A70" t="s">
        <v>8219</v>
      </c>
      <c r="B70">
        <v>36</v>
      </c>
      <c r="C70" t="b">
        <f>IF(OR(B70&lt;'Statistic-Analysis'!$N$2,B70&gt;'Statistic-Analysis'!$O$2),FALSE,TRUE)</f>
        <v>1</v>
      </c>
      <c r="G70" s="28"/>
      <c r="H70" s="28"/>
    </row>
    <row r="71" spans="1:8">
      <c r="A71" t="s">
        <v>8219</v>
      </c>
      <c r="B71">
        <v>178</v>
      </c>
      <c r="C71" t="b">
        <f>IF(OR(B71&lt;'Statistic-Analysis'!$N$2,B71&gt;'Statistic-Analysis'!$O$2),FALSE,TRUE)</f>
        <v>1</v>
      </c>
      <c r="G71" s="28"/>
      <c r="H71" s="28"/>
    </row>
    <row r="72" spans="1:8">
      <c r="A72" t="s">
        <v>8219</v>
      </c>
      <c r="B72">
        <v>17</v>
      </c>
      <c r="C72" t="b">
        <f>IF(OR(B72&lt;'Statistic-Analysis'!$N$2,B72&gt;'Statistic-Analysis'!$O$2),FALSE,TRUE)</f>
        <v>1</v>
      </c>
      <c r="G72" s="28"/>
      <c r="H72" s="28"/>
    </row>
    <row r="73" spans="1:8">
      <c r="A73" t="s">
        <v>8219</v>
      </c>
      <c r="B73">
        <v>32</v>
      </c>
      <c r="C73" t="b">
        <f>IF(OR(B73&lt;'Statistic-Analysis'!$N$2,B73&gt;'Statistic-Analysis'!$O$2),FALSE,TRUE)</f>
        <v>1</v>
      </c>
      <c r="G73" s="28"/>
      <c r="H73" s="28"/>
    </row>
    <row r="74" spans="1:8">
      <c r="A74" t="s">
        <v>8219</v>
      </c>
      <c r="B74">
        <v>41</v>
      </c>
      <c r="C74" t="b">
        <f>IF(OR(B74&lt;'Statistic-Analysis'!$N$2,B74&gt;'Statistic-Analysis'!$O$2),FALSE,TRUE)</f>
        <v>1</v>
      </c>
      <c r="G74" s="28"/>
      <c r="H74" s="28"/>
    </row>
    <row r="75" spans="1:8">
      <c r="A75" t="s">
        <v>8219</v>
      </c>
      <c r="B75">
        <v>18</v>
      </c>
      <c r="C75" t="b">
        <f>IF(OR(B75&lt;'Statistic-Analysis'!$N$2,B75&gt;'Statistic-Analysis'!$O$2),FALSE,TRUE)</f>
        <v>1</v>
      </c>
      <c r="G75" s="28"/>
      <c r="H75" s="28"/>
    </row>
    <row r="76" spans="1:8">
      <c r="A76" t="s">
        <v>8219</v>
      </c>
      <c r="B76">
        <v>29</v>
      </c>
      <c r="C76" t="b">
        <f>IF(OR(B76&lt;'Statistic-Analysis'!$N$2,B76&gt;'Statistic-Analysis'!$O$2),FALSE,TRUE)</f>
        <v>1</v>
      </c>
      <c r="G76" s="28"/>
      <c r="H76" s="28"/>
    </row>
    <row r="77" spans="1:8">
      <c r="A77" t="s">
        <v>8219</v>
      </c>
      <c r="B77">
        <v>47</v>
      </c>
      <c r="C77" t="b">
        <f>IF(OR(B77&lt;'Statistic-Analysis'!$N$2,B77&gt;'Statistic-Analysis'!$O$2),FALSE,TRUE)</f>
        <v>1</v>
      </c>
      <c r="G77" s="28"/>
      <c r="H77" s="28"/>
    </row>
    <row r="78" spans="1:8">
      <c r="A78" t="s">
        <v>8219</v>
      </c>
      <c r="B78">
        <v>15</v>
      </c>
      <c r="C78" t="b">
        <f>IF(OR(B78&lt;'Statistic-Analysis'!$N$2,B78&gt;'Statistic-Analysis'!$O$2),FALSE,TRUE)</f>
        <v>1</v>
      </c>
      <c r="G78" s="28"/>
      <c r="H78" s="28"/>
    </row>
    <row r="79" spans="1:8">
      <c r="A79" t="s">
        <v>8219</v>
      </c>
      <c r="B79">
        <v>26</v>
      </c>
      <c r="C79" t="b">
        <f>IF(OR(B79&lt;'Statistic-Analysis'!$N$2,B79&gt;'Statistic-Analysis'!$O$2),FALSE,TRUE)</f>
        <v>1</v>
      </c>
      <c r="G79" s="28"/>
      <c r="H79" s="28"/>
    </row>
    <row r="80" spans="1:8">
      <c r="A80" t="s">
        <v>8219</v>
      </c>
      <c r="B80">
        <v>35</v>
      </c>
      <c r="C80" t="b">
        <f>IF(OR(B80&lt;'Statistic-Analysis'!$N$2,B80&gt;'Statistic-Analysis'!$O$2),FALSE,TRUE)</f>
        <v>1</v>
      </c>
      <c r="G80" s="28"/>
      <c r="H80" s="28"/>
    </row>
    <row r="81" spans="1:8">
      <c r="A81" t="s">
        <v>8219</v>
      </c>
      <c r="B81">
        <v>41</v>
      </c>
      <c r="C81" t="b">
        <f>IF(OR(B81&lt;'Statistic-Analysis'!$N$2,B81&gt;'Statistic-Analysis'!$O$2),FALSE,TRUE)</f>
        <v>1</v>
      </c>
      <c r="G81" s="28"/>
      <c r="H81" s="28"/>
    </row>
    <row r="82" spans="1:8">
      <c r="A82" t="s">
        <v>8219</v>
      </c>
      <c r="B82">
        <v>47</v>
      </c>
      <c r="C82" t="b">
        <f>IF(OR(B82&lt;'Statistic-Analysis'!$N$2,B82&gt;'Statistic-Analysis'!$O$2),FALSE,TRUE)</f>
        <v>1</v>
      </c>
      <c r="G82" s="28"/>
      <c r="H82" s="28"/>
    </row>
    <row r="83" spans="1:8">
      <c r="A83" t="s">
        <v>8219</v>
      </c>
      <c r="B83">
        <v>28</v>
      </c>
      <c r="C83" t="b">
        <f>IF(OR(B83&lt;'Statistic-Analysis'!$N$2,B83&gt;'Statistic-Analysis'!$O$2),FALSE,TRUE)</f>
        <v>1</v>
      </c>
      <c r="G83" s="28"/>
      <c r="H83" s="28"/>
    </row>
    <row r="84" spans="1:8">
      <c r="A84" t="s">
        <v>8219</v>
      </c>
      <c r="B84">
        <v>100</v>
      </c>
      <c r="C84" t="b">
        <f>IF(OR(B84&lt;'Statistic-Analysis'!$N$2,B84&gt;'Statistic-Analysis'!$O$2),FALSE,TRUE)</f>
        <v>1</v>
      </c>
      <c r="G84" s="28"/>
      <c r="H84" s="28"/>
    </row>
    <row r="85" spans="1:8">
      <c r="A85" t="s">
        <v>8219</v>
      </c>
      <c r="B85">
        <v>13</v>
      </c>
      <c r="C85" t="b">
        <f>IF(OR(B85&lt;'Statistic-Analysis'!$N$2,B85&gt;'Statistic-Analysis'!$O$2),FALSE,TRUE)</f>
        <v>1</v>
      </c>
      <c r="G85" s="28"/>
      <c r="H85" s="28"/>
    </row>
    <row r="86" spans="1:8">
      <c r="A86" t="s">
        <v>8219</v>
      </c>
      <c r="B86">
        <v>7</v>
      </c>
      <c r="C86" t="b">
        <f>IF(OR(B86&lt;'Statistic-Analysis'!$N$2,B86&gt;'Statistic-Analysis'!$O$2),FALSE,TRUE)</f>
        <v>1</v>
      </c>
      <c r="G86" s="28"/>
      <c r="H86" s="28"/>
    </row>
    <row r="87" spans="1:8">
      <c r="A87" t="s">
        <v>8219</v>
      </c>
      <c r="B87">
        <v>21</v>
      </c>
      <c r="C87" t="b">
        <f>IF(OR(B87&lt;'Statistic-Analysis'!$N$2,B87&gt;'Statistic-Analysis'!$O$2),FALSE,TRUE)</f>
        <v>1</v>
      </c>
      <c r="G87" s="28"/>
      <c r="H87" s="28"/>
    </row>
    <row r="88" spans="1:8">
      <c r="A88" t="s">
        <v>8219</v>
      </c>
      <c r="B88">
        <v>17</v>
      </c>
      <c r="C88" t="b">
        <f>IF(OR(B88&lt;'Statistic-Analysis'!$N$2,B88&gt;'Statistic-Analysis'!$O$2),FALSE,TRUE)</f>
        <v>1</v>
      </c>
      <c r="G88" s="28"/>
      <c r="H88" s="28"/>
    </row>
    <row r="89" spans="1:8">
      <c r="A89" t="s">
        <v>8219</v>
      </c>
      <c r="B89">
        <v>25</v>
      </c>
      <c r="C89" t="b">
        <f>IF(OR(B89&lt;'Statistic-Analysis'!$N$2,B89&gt;'Statistic-Analysis'!$O$2),FALSE,TRUE)</f>
        <v>1</v>
      </c>
      <c r="G89" s="28"/>
      <c r="H89" s="28"/>
    </row>
    <row r="90" spans="1:8">
      <c r="A90" t="s">
        <v>8219</v>
      </c>
      <c r="B90">
        <v>60</v>
      </c>
      <c r="C90" t="b">
        <f>IF(OR(B90&lt;'Statistic-Analysis'!$N$2,B90&gt;'Statistic-Analysis'!$O$2),FALSE,TRUE)</f>
        <v>1</v>
      </c>
      <c r="G90" s="28"/>
      <c r="H90" s="28"/>
    </row>
    <row r="91" spans="1:8">
      <c r="A91" t="s">
        <v>8219</v>
      </c>
      <c r="B91">
        <v>56</v>
      </c>
      <c r="C91" t="b">
        <f>IF(OR(B91&lt;'Statistic-Analysis'!$N$2,B91&gt;'Statistic-Analysis'!$O$2),FALSE,TRUE)</f>
        <v>1</v>
      </c>
      <c r="G91" s="28"/>
      <c r="H91" s="28"/>
    </row>
    <row r="92" spans="1:8">
      <c r="A92" t="s">
        <v>8219</v>
      </c>
      <c r="B92">
        <v>16</v>
      </c>
      <c r="C92" t="b">
        <f>IF(OR(B92&lt;'Statistic-Analysis'!$N$2,B92&gt;'Statistic-Analysis'!$O$2),FALSE,TRUE)</f>
        <v>1</v>
      </c>
      <c r="G92" s="28"/>
      <c r="H92" s="28"/>
    </row>
    <row r="93" spans="1:8">
      <c r="A93" t="s">
        <v>8219</v>
      </c>
      <c r="B93">
        <v>46</v>
      </c>
      <c r="C93" t="b">
        <f>IF(OR(B93&lt;'Statistic-Analysis'!$N$2,B93&gt;'Statistic-Analysis'!$O$2),FALSE,TRUE)</f>
        <v>1</v>
      </c>
      <c r="G93" s="28"/>
      <c r="H93" s="28"/>
    </row>
    <row r="94" spans="1:8">
      <c r="A94" t="s">
        <v>8219</v>
      </c>
      <c r="B94">
        <v>43</v>
      </c>
      <c r="C94" t="b">
        <f>IF(OR(B94&lt;'Statistic-Analysis'!$N$2,B94&gt;'Statistic-Analysis'!$O$2),FALSE,TRUE)</f>
        <v>1</v>
      </c>
      <c r="G94" s="28"/>
      <c r="H94" s="28"/>
    </row>
    <row r="95" spans="1:8">
      <c r="A95" t="s">
        <v>8219</v>
      </c>
      <c r="B95">
        <v>15</v>
      </c>
      <c r="C95" t="b">
        <f>IF(OR(B95&lt;'Statistic-Analysis'!$N$2,B95&gt;'Statistic-Analysis'!$O$2),FALSE,TRUE)</f>
        <v>1</v>
      </c>
      <c r="G95" s="28"/>
      <c r="H95" s="28"/>
    </row>
    <row r="96" spans="1:8">
      <c r="A96" t="s">
        <v>8219</v>
      </c>
      <c r="B96">
        <v>12</v>
      </c>
      <c r="C96" t="b">
        <f>IF(OR(B96&lt;'Statistic-Analysis'!$N$2,B96&gt;'Statistic-Analysis'!$O$2),FALSE,TRUE)</f>
        <v>1</v>
      </c>
      <c r="G96" s="28"/>
      <c r="H96" s="28"/>
    </row>
    <row r="97" spans="1:8">
      <c r="A97" t="s">
        <v>8219</v>
      </c>
      <c r="B97">
        <v>21</v>
      </c>
      <c r="C97" t="b">
        <f>IF(OR(B97&lt;'Statistic-Analysis'!$N$2,B97&gt;'Statistic-Analysis'!$O$2),FALSE,TRUE)</f>
        <v>1</v>
      </c>
      <c r="G97" s="28"/>
      <c r="H97" s="28"/>
    </row>
    <row r="98" spans="1:8">
      <c r="A98" t="s">
        <v>8219</v>
      </c>
      <c r="B98">
        <v>34</v>
      </c>
      <c r="C98" t="b">
        <f>IF(OR(B98&lt;'Statistic-Analysis'!$N$2,B98&gt;'Statistic-Analysis'!$O$2),FALSE,TRUE)</f>
        <v>1</v>
      </c>
      <c r="G98" s="28"/>
      <c r="H98" s="28"/>
    </row>
    <row r="99" spans="1:8">
      <c r="A99" t="s">
        <v>8219</v>
      </c>
      <c r="B99">
        <v>8</v>
      </c>
      <c r="C99" t="b">
        <f>IF(OR(B99&lt;'Statistic-Analysis'!$N$2,B99&gt;'Statistic-Analysis'!$O$2),FALSE,TRUE)</f>
        <v>1</v>
      </c>
      <c r="G99" s="28"/>
      <c r="H99" s="28"/>
    </row>
    <row r="100" spans="1:8">
      <c r="A100" t="s">
        <v>8219</v>
      </c>
      <c r="B100">
        <v>60</v>
      </c>
      <c r="C100" t="b">
        <f>IF(OR(B100&lt;'Statistic-Analysis'!$N$2,B100&gt;'Statistic-Analysis'!$O$2),FALSE,TRUE)</f>
        <v>1</v>
      </c>
      <c r="G100" s="28"/>
      <c r="H100" s="28"/>
    </row>
    <row r="101" spans="1:8">
      <c r="A101" t="s">
        <v>8219</v>
      </c>
      <c r="B101">
        <v>39</v>
      </c>
      <c r="C101" t="b">
        <f>IF(OR(B101&lt;'Statistic-Analysis'!$N$2,B101&gt;'Statistic-Analysis'!$O$2),FALSE,TRUE)</f>
        <v>1</v>
      </c>
      <c r="G101" s="28"/>
      <c r="H101" s="28"/>
    </row>
    <row r="102" spans="1:8">
      <c r="A102" t="s">
        <v>8219</v>
      </c>
      <c r="B102">
        <v>26</v>
      </c>
      <c r="C102" t="b">
        <f>IF(OR(B102&lt;'Statistic-Analysis'!$N$2,B102&gt;'Statistic-Analysis'!$O$2),FALSE,TRUE)</f>
        <v>1</v>
      </c>
      <c r="G102" s="28"/>
      <c r="H102" s="28"/>
    </row>
    <row r="103" spans="1:8">
      <c r="A103" t="s">
        <v>8219</v>
      </c>
      <c r="B103">
        <v>35</v>
      </c>
      <c r="C103" t="b">
        <f>IF(OR(B103&lt;'Statistic-Analysis'!$N$2,B103&gt;'Statistic-Analysis'!$O$2),FALSE,TRUE)</f>
        <v>1</v>
      </c>
      <c r="G103" s="28"/>
      <c r="H103" s="28"/>
    </row>
    <row r="104" spans="1:8">
      <c r="A104" t="s">
        <v>8219</v>
      </c>
      <c r="B104">
        <v>65</v>
      </c>
      <c r="C104" t="b">
        <f>IF(OR(B104&lt;'Statistic-Analysis'!$N$2,B104&gt;'Statistic-Analysis'!$O$2),FALSE,TRUE)</f>
        <v>1</v>
      </c>
      <c r="G104" s="28"/>
      <c r="H104" s="28"/>
    </row>
    <row r="105" spans="1:8">
      <c r="A105" t="s">
        <v>8219</v>
      </c>
      <c r="B105">
        <v>49</v>
      </c>
      <c r="C105" t="b">
        <f>IF(OR(B105&lt;'Statistic-Analysis'!$N$2,B105&gt;'Statistic-Analysis'!$O$2),FALSE,TRUE)</f>
        <v>1</v>
      </c>
      <c r="G105" s="28"/>
      <c r="H105" s="28"/>
    </row>
    <row r="106" spans="1:8">
      <c r="A106" t="s">
        <v>8219</v>
      </c>
      <c r="B106">
        <v>10</v>
      </c>
      <c r="C106" t="b">
        <f>IF(OR(B106&lt;'Statistic-Analysis'!$N$2,B106&gt;'Statistic-Analysis'!$O$2),FALSE,TRUE)</f>
        <v>1</v>
      </c>
      <c r="G106" s="28"/>
      <c r="H106" s="28"/>
    </row>
    <row r="107" spans="1:8">
      <c r="A107" t="s">
        <v>8219</v>
      </c>
      <c r="B107">
        <v>60</v>
      </c>
      <c r="C107" t="b">
        <f>IF(OR(B107&lt;'Statistic-Analysis'!$N$2,B107&gt;'Statistic-Analysis'!$O$2),FALSE,TRUE)</f>
        <v>1</v>
      </c>
      <c r="G107" s="28"/>
      <c r="H107" s="28"/>
    </row>
    <row r="108" spans="1:8">
      <c r="A108" t="s">
        <v>8219</v>
      </c>
      <c r="B108">
        <v>27</v>
      </c>
      <c r="C108" t="b">
        <f>IF(OR(B108&lt;'Statistic-Analysis'!$N$2,B108&gt;'Statistic-Analysis'!$O$2),FALSE,TRUE)</f>
        <v>1</v>
      </c>
      <c r="G108" s="28"/>
      <c r="H108" s="28"/>
    </row>
    <row r="109" spans="1:8">
      <c r="A109" t="s">
        <v>8219</v>
      </c>
      <c r="B109">
        <v>69</v>
      </c>
      <c r="C109" t="b">
        <f>IF(OR(B109&lt;'Statistic-Analysis'!$N$2,B109&gt;'Statistic-Analysis'!$O$2),FALSE,TRUE)</f>
        <v>1</v>
      </c>
      <c r="G109" s="28"/>
      <c r="H109" s="28"/>
    </row>
    <row r="110" spans="1:8">
      <c r="A110" t="s">
        <v>8219</v>
      </c>
      <c r="B110">
        <v>47</v>
      </c>
      <c r="C110" t="b">
        <f>IF(OR(B110&lt;'Statistic-Analysis'!$N$2,B110&gt;'Statistic-Analysis'!$O$2),FALSE,TRUE)</f>
        <v>1</v>
      </c>
      <c r="G110" s="28"/>
      <c r="H110" s="28"/>
    </row>
    <row r="111" spans="1:8">
      <c r="A111" t="s">
        <v>8219</v>
      </c>
      <c r="B111">
        <v>47</v>
      </c>
      <c r="C111" t="b">
        <f>IF(OR(B111&lt;'Statistic-Analysis'!$N$2,B111&gt;'Statistic-Analysis'!$O$2),FALSE,TRUE)</f>
        <v>1</v>
      </c>
      <c r="G111" s="28"/>
      <c r="H111" s="28"/>
    </row>
    <row r="112" spans="1:8">
      <c r="A112" t="s">
        <v>8219</v>
      </c>
      <c r="B112">
        <v>26</v>
      </c>
      <c r="C112" t="b">
        <f>IF(OR(B112&lt;'Statistic-Analysis'!$N$2,B112&gt;'Statistic-Analysis'!$O$2),FALSE,TRUE)</f>
        <v>1</v>
      </c>
      <c r="G112" s="28"/>
      <c r="H112" s="28"/>
    </row>
    <row r="113" spans="1:8">
      <c r="A113" t="s">
        <v>8219</v>
      </c>
      <c r="B113">
        <v>53</v>
      </c>
      <c r="C113" t="b">
        <f>IF(OR(B113&lt;'Statistic-Analysis'!$N$2,B113&gt;'Statistic-Analysis'!$O$2),FALSE,TRUE)</f>
        <v>1</v>
      </c>
      <c r="G113" s="28"/>
      <c r="H113" s="28"/>
    </row>
    <row r="114" spans="1:8">
      <c r="A114" t="s">
        <v>8219</v>
      </c>
      <c r="B114">
        <v>81</v>
      </c>
      <c r="C114" t="b">
        <f>IF(OR(B114&lt;'Statistic-Analysis'!$N$2,B114&gt;'Statistic-Analysis'!$O$2),FALSE,TRUE)</f>
        <v>1</v>
      </c>
      <c r="G114" s="28"/>
      <c r="H114" s="28"/>
    </row>
    <row r="115" spans="1:8">
      <c r="A115" t="s">
        <v>8219</v>
      </c>
      <c r="B115">
        <v>78</v>
      </c>
      <c r="C115" t="b">
        <f>IF(OR(B115&lt;'Statistic-Analysis'!$N$2,B115&gt;'Statistic-Analysis'!$O$2),FALSE,TRUE)</f>
        <v>1</v>
      </c>
      <c r="G115" s="28"/>
      <c r="H115" s="28"/>
    </row>
    <row r="116" spans="1:8">
      <c r="A116" t="s">
        <v>8219</v>
      </c>
      <c r="B116">
        <v>35</v>
      </c>
      <c r="C116" t="b">
        <f>IF(OR(B116&lt;'Statistic-Analysis'!$N$2,B116&gt;'Statistic-Analysis'!$O$2),FALSE,TRUE)</f>
        <v>1</v>
      </c>
      <c r="G116" s="28"/>
      <c r="H116" s="28"/>
    </row>
    <row r="117" spans="1:8">
      <c r="A117" t="s">
        <v>8219</v>
      </c>
      <c r="B117">
        <v>22</v>
      </c>
      <c r="C117" t="b">
        <f>IF(OR(B117&lt;'Statistic-Analysis'!$N$2,B117&gt;'Statistic-Analysis'!$O$2),FALSE,TRUE)</f>
        <v>1</v>
      </c>
      <c r="G117" s="28"/>
      <c r="H117" s="28"/>
    </row>
    <row r="118" spans="1:8">
      <c r="A118" t="s">
        <v>8219</v>
      </c>
      <c r="B118">
        <v>57</v>
      </c>
      <c r="C118" t="b">
        <f>IF(OR(B118&lt;'Statistic-Analysis'!$N$2,B118&gt;'Statistic-Analysis'!$O$2),FALSE,TRUE)</f>
        <v>1</v>
      </c>
      <c r="G118" s="28"/>
      <c r="H118" s="28"/>
    </row>
    <row r="119" spans="1:8">
      <c r="A119" t="s">
        <v>8219</v>
      </c>
      <c r="B119">
        <v>27</v>
      </c>
      <c r="C119" t="b">
        <f>IF(OR(B119&lt;'Statistic-Analysis'!$N$2,B119&gt;'Statistic-Analysis'!$O$2),FALSE,TRUE)</f>
        <v>1</v>
      </c>
      <c r="G119" s="28"/>
      <c r="H119" s="28"/>
    </row>
    <row r="120" spans="1:8">
      <c r="A120" t="s">
        <v>8219</v>
      </c>
      <c r="B120">
        <v>39</v>
      </c>
      <c r="C120" t="b">
        <f>IF(OR(B120&lt;'Statistic-Analysis'!$N$2,B120&gt;'Statistic-Analysis'!$O$2),FALSE,TRUE)</f>
        <v>1</v>
      </c>
      <c r="G120" s="28"/>
      <c r="H120" s="28"/>
    </row>
    <row r="121" spans="1:8">
      <c r="A121" t="s">
        <v>8219</v>
      </c>
      <c r="B121">
        <v>37</v>
      </c>
      <c r="C121" t="b">
        <f>IF(OR(B121&lt;'Statistic-Analysis'!$N$2,B121&gt;'Statistic-Analysis'!$O$2),FALSE,TRUE)</f>
        <v>1</v>
      </c>
      <c r="G121" s="28"/>
      <c r="H121" s="28"/>
    </row>
    <row r="122" spans="1:8">
      <c r="A122" t="s">
        <v>8219</v>
      </c>
      <c r="B122">
        <v>137</v>
      </c>
      <c r="C122" t="b">
        <f>IF(OR(B122&lt;'Statistic-Analysis'!$N$2,B122&gt;'Statistic-Analysis'!$O$2),FALSE,TRUE)</f>
        <v>1</v>
      </c>
      <c r="G122" s="28"/>
      <c r="H122" s="28"/>
    </row>
    <row r="123" spans="1:8">
      <c r="A123" t="s">
        <v>8219</v>
      </c>
      <c r="B123">
        <v>376</v>
      </c>
      <c r="C123" t="b">
        <f>IF(OR(B123&lt;'Statistic-Analysis'!$N$2,B123&gt;'Statistic-Analysis'!$O$2),FALSE,TRUE)</f>
        <v>0</v>
      </c>
      <c r="G123" s="28"/>
      <c r="H123" s="28"/>
    </row>
    <row r="124" spans="1:8">
      <c r="A124" t="s">
        <v>8219</v>
      </c>
      <c r="B124">
        <v>202</v>
      </c>
      <c r="C124" t="b">
        <f>IF(OR(B124&lt;'Statistic-Analysis'!$N$2,B124&gt;'Statistic-Analysis'!$O$2),FALSE,TRUE)</f>
        <v>1</v>
      </c>
      <c r="G124" s="28"/>
      <c r="H124" s="28"/>
    </row>
    <row r="125" spans="1:8">
      <c r="A125" t="s">
        <v>8219</v>
      </c>
      <c r="B125">
        <v>328</v>
      </c>
      <c r="C125" t="b">
        <f>IF(OR(B125&lt;'Statistic-Analysis'!$N$2,B125&gt;'Statistic-Analysis'!$O$2),FALSE,TRUE)</f>
        <v>0</v>
      </c>
      <c r="G125" s="28"/>
      <c r="H125" s="28"/>
    </row>
    <row r="126" spans="1:8">
      <c r="A126" t="s">
        <v>8219</v>
      </c>
      <c r="B126">
        <v>84</v>
      </c>
      <c r="C126" t="b">
        <f>IF(OR(B126&lt;'Statistic-Analysis'!$N$2,B126&gt;'Statistic-Analysis'!$O$2),FALSE,TRUE)</f>
        <v>1</v>
      </c>
      <c r="G126" s="28"/>
      <c r="H126" s="28"/>
    </row>
    <row r="127" spans="1:8">
      <c r="A127" t="s">
        <v>8219</v>
      </c>
      <c r="B127">
        <v>96</v>
      </c>
      <c r="C127" t="b">
        <f>IF(OR(B127&lt;'Statistic-Analysis'!$N$2,B127&gt;'Statistic-Analysis'!$O$2),FALSE,TRUE)</f>
        <v>1</v>
      </c>
      <c r="G127" s="28"/>
      <c r="H127" s="28"/>
    </row>
    <row r="128" spans="1:8">
      <c r="A128" t="s">
        <v>8219</v>
      </c>
      <c r="B128">
        <v>223</v>
      </c>
      <c r="C128" t="b">
        <f>IF(OR(B128&lt;'Statistic-Analysis'!$N$2,B128&gt;'Statistic-Analysis'!$O$2),FALSE,TRUE)</f>
        <v>1</v>
      </c>
      <c r="G128" s="28"/>
      <c r="H128" s="28"/>
    </row>
    <row r="129" spans="1:8">
      <c r="A129" t="s">
        <v>8219</v>
      </c>
      <c r="B129">
        <v>62</v>
      </c>
      <c r="C129" t="b">
        <f>IF(OR(B129&lt;'Statistic-Analysis'!$N$2,B129&gt;'Statistic-Analysis'!$O$2),FALSE,TRUE)</f>
        <v>1</v>
      </c>
      <c r="G129" s="28"/>
      <c r="H129" s="28"/>
    </row>
    <row r="130" spans="1:8">
      <c r="A130" t="s">
        <v>8219</v>
      </c>
      <c r="B130">
        <v>146</v>
      </c>
      <c r="C130" t="b">
        <f>IF(OR(B130&lt;'Statistic-Analysis'!$N$2,B130&gt;'Statistic-Analysis'!$O$2),FALSE,TRUE)</f>
        <v>1</v>
      </c>
      <c r="G130" s="28"/>
      <c r="H130" s="28"/>
    </row>
    <row r="131" spans="1:8">
      <c r="A131" t="s">
        <v>8219</v>
      </c>
      <c r="B131">
        <v>235</v>
      </c>
      <c r="C131" t="b">
        <f>IF(OR(B131&lt;'Statistic-Analysis'!$N$2,B131&gt;'Statistic-Analysis'!$O$2),FALSE,TRUE)</f>
        <v>1</v>
      </c>
      <c r="G131" s="28"/>
      <c r="H131" s="28"/>
    </row>
    <row r="132" spans="1:8">
      <c r="A132" t="s">
        <v>8219</v>
      </c>
      <c r="B132">
        <v>437</v>
      </c>
      <c r="C132" t="b">
        <f>IF(OR(B132&lt;'Statistic-Analysis'!$N$2,B132&gt;'Statistic-Analysis'!$O$2),FALSE,TRUE)</f>
        <v>0</v>
      </c>
      <c r="G132" s="28"/>
      <c r="H132" s="28"/>
    </row>
    <row r="133" spans="1:8">
      <c r="A133" t="s">
        <v>8219</v>
      </c>
      <c r="B133">
        <v>77</v>
      </c>
      <c r="C133" t="b">
        <f>IF(OR(B133&lt;'Statistic-Analysis'!$N$2,B133&gt;'Statistic-Analysis'!$O$2),FALSE,TRUE)</f>
        <v>1</v>
      </c>
      <c r="G133" s="28"/>
      <c r="H133" s="28"/>
    </row>
    <row r="134" spans="1:8">
      <c r="A134" t="s">
        <v>8219</v>
      </c>
      <c r="B134">
        <v>108</v>
      </c>
      <c r="C134" t="b">
        <f>IF(OR(B134&lt;'Statistic-Analysis'!$N$2,B134&gt;'Statistic-Analysis'!$O$2),FALSE,TRUE)</f>
        <v>1</v>
      </c>
      <c r="G134" s="28"/>
      <c r="H134" s="28"/>
    </row>
    <row r="135" spans="1:8">
      <c r="A135" t="s">
        <v>8219</v>
      </c>
      <c r="B135">
        <v>7</v>
      </c>
      <c r="C135" t="b">
        <f>IF(OR(B135&lt;'Statistic-Analysis'!$N$2,B135&gt;'Statistic-Analysis'!$O$2),FALSE,TRUE)</f>
        <v>1</v>
      </c>
      <c r="G135" s="28"/>
      <c r="H135" s="28"/>
    </row>
    <row r="136" spans="1:8">
      <c r="A136" t="s">
        <v>8219</v>
      </c>
      <c r="B136">
        <v>314</v>
      </c>
      <c r="C136" t="b">
        <f>IF(OR(B136&lt;'Statistic-Analysis'!$N$2,B136&gt;'Statistic-Analysis'!$O$2),FALSE,TRUE)</f>
        <v>0</v>
      </c>
      <c r="G136" s="28"/>
      <c r="H136" s="28"/>
    </row>
    <row r="137" spans="1:8">
      <c r="A137" t="s">
        <v>8219</v>
      </c>
      <c r="B137">
        <v>188</v>
      </c>
      <c r="C137" t="b">
        <f>IF(OR(B137&lt;'Statistic-Analysis'!$N$2,B137&gt;'Statistic-Analysis'!$O$2),FALSE,TRUE)</f>
        <v>1</v>
      </c>
      <c r="G137" s="28"/>
      <c r="H137" s="28"/>
    </row>
    <row r="138" spans="1:8">
      <c r="A138" t="s">
        <v>8219</v>
      </c>
      <c r="B138">
        <v>275</v>
      </c>
      <c r="C138" t="b">
        <f>IF(OR(B138&lt;'Statistic-Analysis'!$N$2,B138&gt;'Statistic-Analysis'!$O$2),FALSE,TRUE)</f>
        <v>1</v>
      </c>
      <c r="G138" s="28"/>
      <c r="H138" s="28"/>
    </row>
    <row r="139" spans="1:8">
      <c r="A139" t="s">
        <v>8219</v>
      </c>
      <c r="B139">
        <v>560</v>
      </c>
      <c r="C139" t="b">
        <f>IF(OR(B139&lt;'Statistic-Analysis'!$N$2,B139&gt;'Statistic-Analysis'!$O$2),FALSE,TRUE)</f>
        <v>0</v>
      </c>
      <c r="G139" s="28"/>
      <c r="H139" s="28"/>
    </row>
    <row r="140" spans="1:8">
      <c r="A140" t="s">
        <v>8219</v>
      </c>
      <c r="B140">
        <v>688</v>
      </c>
      <c r="C140" t="b">
        <f>IF(OR(B140&lt;'Statistic-Analysis'!$N$2,B140&gt;'Statistic-Analysis'!$O$2),FALSE,TRUE)</f>
        <v>0</v>
      </c>
      <c r="G140" s="28"/>
      <c r="H140" s="28"/>
    </row>
    <row r="141" spans="1:8">
      <c r="A141" t="s">
        <v>8219</v>
      </c>
      <c r="B141">
        <v>942</v>
      </c>
      <c r="C141" t="b">
        <f>IF(OR(B141&lt;'Statistic-Analysis'!$N$2,B141&gt;'Statistic-Analysis'!$O$2),FALSE,TRUE)</f>
        <v>0</v>
      </c>
      <c r="G141" s="28"/>
      <c r="H141" s="28"/>
    </row>
    <row r="142" spans="1:8">
      <c r="A142" t="s">
        <v>8219</v>
      </c>
      <c r="B142">
        <v>88</v>
      </c>
      <c r="C142" t="b">
        <f>IF(OR(B142&lt;'Statistic-Analysis'!$N$2,B142&gt;'Statistic-Analysis'!$O$2),FALSE,TRUE)</f>
        <v>1</v>
      </c>
      <c r="G142" s="28"/>
      <c r="H142" s="28"/>
    </row>
    <row r="143" spans="1:8">
      <c r="A143" t="s">
        <v>8219</v>
      </c>
      <c r="B143">
        <v>220</v>
      </c>
      <c r="C143" t="b">
        <f>IF(OR(B143&lt;'Statistic-Analysis'!$N$2,B143&gt;'Statistic-Analysis'!$O$2),FALSE,TRUE)</f>
        <v>1</v>
      </c>
      <c r="G143" s="28"/>
      <c r="H143" s="28"/>
    </row>
    <row r="144" spans="1:8">
      <c r="A144" t="s">
        <v>8219</v>
      </c>
      <c r="B144">
        <v>145</v>
      </c>
      <c r="C144" t="b">
        <f>IF(OR(B144&lt;'Statistic-Analysis'!$N$2,B144&gt;'Statistic-Analysis'!$O$2),FALSE,TRUE)</f>
        <v>1</v>
      </c>
      <c r="G144" s="28"/>
      <c r="H144" s="28"/>
    </row>
    <row r="145" spans="1:8">
      <c r="A145" t="s">
        <v>8219</v>
      </c>
      <c r="B145">
        <v>963</v>
      </c>
      <c r="C145" t="b">
        <f>IF(OR(B145&lt;'Statistic-Analysis'!$N$2,B145&gt;'Statistic-Analysis'!$O$2),FALSE,TRUE)</f>
        <v>0</v>
      </c>
      <c r="G145" s="28"/>
      <c r="H145" s="28"/>
    </row>
    <row r="146" spans="1:8">
      <c r="A146" t="s">
        <v>8219</v>
      </c>
      <c r="B146">
        <v>91</v>
      </c>
      <c r="C146" t="b">
        <f>IF(OR(B146&lt;'Statistic-Analysis'!$N$2,B146&gt;'Statistic-Analysis'!$O$2),FALSE,TRUE)</f>
        <v>1</v>
      </c>
      <c r="G146" s="28"/>
      <c r="H146" s="28"/>
    </row>
    <row r="147" spans="1:8">
      <c r="A147" t="s">
        <v>8219</v>
      </c>
      <c r="B147">
        <v>58</v>
      </c>
      <c r="C147" t="b">
        <f>IF(OR(B147&lt;'Statistic-Analysis'!$N$2,B147&gt;'Statistic-Analysis'!$O$2),FALSE,TRUE)</f>
        <v>1</v>
      </c>
      <c r="G147" s="28"/>
      <c r="H147" s="28"/>
    </row>
    <row r="148" spans="1:8">
      <c r="A148" t="s">
        <v>8219</v>
      </c>
      <c r="B148">
        <v>36</v>
      </c>
      <c r="C148" t="b">
        <f>IF(OR(B148&lt;'Statistic-Analysis'!$N$2,B148&gt;'Statistic-Analysis'!$O$2),FALSE,TRUE)</f>
        <v>1</v>
      </c>
      <c r="G148" s="28"/>
      <c r="H148" s="28"/>
    </row>
    <row r="149" spans="1:8">
      <c r="A149" t="s">
        <v>8219</v>
      </c>
      <c r="B149">
        <v>165</v>
      </c>
      <c r="C149" t="b">
        <f>IF(OR(B149&lt;'Statistic-Analysis'!$N$2,B149&gt;'Statistic-Analysis'!$O$2),FALSE,TRUE)</f>
        <v>1</v>
      </c>
      <c r="G149" s="28"/>
      <c r="H149" s="28"/>
    </row>
    <row r="150" spans="1:8">
      <c r="A150" t="s">
        <v>8219</v>
      </c>
      <c r="B150">
        <v>111</v>
      </c>
      <c r="C150" t="b">
        <f>IF(OR(B150&lt;'Statistic-Analysis'!$N$2,B150&gt;'Statistic-Analysis'!$O$2),FALSE,TRUE)</f>
        <v>1</v>
      </c>
      <c r="G150" s="28"/>
      <c r="H150" s="28"/>
    </row>
    <row r="151" spans="1:8">
      <c r="A151" t="s">
        <v>8219</v>
      </c>
      <c r="B151">
        <v>1596</v>
      </c>
      <c r="C151" t="b">
        <f>IF(OR(B151&lt;'Statistic-Analysis'!$N$2,B151&gt;'Statistic-Analysis'!$O$2),FALSE,TRUE)</f>
        <v>0</v>
      </c>
      <c r="G151" s="28"/>
      <c r="H151" s="28"/>
    </row>
    <row r="152" spans="1:8">
      <c r="A152" t="s">
        <v>8219</v>
      </c>
      <c r="B152">
        <v>61</v>
      </c>
      <c r="C152" t="b">
        <f>IF(OR(B152&lt;'Statistic-Analysis'!$N$2,B152&gt;'Statistic-Analysis'!$O$2),FALSE,TRUE)</f>
        <v>1</v>
      </c>
      <c r="G152" s="28"/>
      <c r="H152" s="28"/>
    </row>
    <row r="153" spans="1:8">
      <c r="A153" t="s">
        <v>8219</v>
      </c>
      <c r="B153">
        <v>287</v>
      </c>
      <c r="C153" t="b">
        <f>IF(OR(B153&lt;'Statistic-Analysis'!$N$2,B153&gt;'Statistic-Analysis'!$O$2),FALSE,TRUE)</f>
        <v>1</v>
      </c>
      <c r="G153" s="28"/>
      <c r="H153" s="28"/>
    </row>
    <row r="154" spans="1:8">
      <c r="A154" t="s">
        <v>8219</v>
      </c>
      <c r="B154">
        <v>65</v>
      </c>
      <c r="C154" t="b">
        <f>IF(OR(B154&lt;'Statistic-Analysis'!$N$2,B154&gt;'Statistic-Analysis'!$O$2),FALSE,TRUE)</f>
        <v>1</v>
      </c>
      <c r="G154" s="28"/>
      <c r="H154" s="28"/>
    </row>
    <row r="155" spans="1:8">
      <c r="A155" t="s">
        <v>8219</v>
      </c>
      <c r="B155">
        <v>118</v>
      </c>
      <c r="C155" t="b">
        <f>IF(OR(B155&lt;'Statistic-Analysis'!$N$2,B155&gt;'Statistic-Analysis'!$O$2),FALSE,TRUE)</f>
        <v>1</v>
      </c>
      <c r="G155" s="28"/>
      <c r="H155" s="28"/>
    </row>
    <row r="156" spans="1:8">
      <c r="A156" t="s">
        <v>8219</v>
      </c>
      <c r="B156">
        <v>113</v>
      </c>
      <c r="C156" t="b">
        <f>IF(OR(B156&lt;'Statistic-Analysis'!$N$2,B156&gt;'Statistic-Analysis'!$O$2),FALSE,TRUE)</f>
        <v>1</v>
      </c>
      <c r="G156" s="28"/>
      <c r="H156" s="28"/>
    </row>
    <row r="157" spans="1:8">
      <c r="A157" t="s">
        <v>8219</v>
      </c>
      <c r="B157">
        <v>332</v>
      </c>
      <c r="C157" t="b">
        <f>IF(OR(B157&lt;'Statistic-Analysis'!$N$2,B157&gt;'Statistic-Analysis'!$O$2),FALSE,TRUE)</f>
        <v>0</v>
      </c>
      <c r="G157" s="28"/>
      <c r="H157" s="28"/>
    </row>
    <row r="158" spans="1:8">
      <c r="A158" t="s">
        <v>8219</v>
      </c>
      <c r="B158">
        <v>62</v>
      </c>
      <c r="C158" t="b">
        <f>IF(OR(B158&lt;'Statistic-Analysis'!$N$2,B158&gt;'Statistic-Analysis'!$O$2),FALSE,TRUE)</f>
        <v>1</v>
      </c>
      <c r="G158" s="28"/>
      <c r="H158" s="28"/>
    </row>
    <row r="159" spans="1:8">
      <c r="A159" t="s">
        <v>8219</v>
      </c>
      <c r="B159">
        <v>951</v>
      </c>
      <c r="C159" t="b">
        <f>IF(OR(B159&lt;'Statistic-Analysis'!$N$2,B159&gt;'Statistic-Analysis'!$O$2),FALSE,TRUE)</f>
        <v>0</v>
      </c>
      <c r="G159" s="28"/>
      <c r="H159" s="28"/>
    </row>
    <row r="160" spans="1:8">
      <c r="A160" t="s">
        <v>8219</v>
      </c>
      <c r="B160">
        <v>415</v>
      </c>
      <c r="C160" t="b">
        <f>IF(OR(B160&lt;'Statistic-Analysis'!$N$2,B160&gt;'Statistic-Analysis'!$O$2),FALSE,TRUE)</f>
        <v>0</v>
      </c>
      <c r="G160" s="28"/>
      <c r="H160" s="28"/>
    </row>
    <row r="161" spans="1:8">
      <c r="A161" t="s">
        <v>8219</v>
      </c>
      <c r="B161">
        <v>305</v>
      </c>
      <c r="C161" t="b">
        <f>IF(OR(B161&lt;'Statistic-Analysis'!$N$2,B161&gt;'Statistic-Analysis'!$O$2),FALSE,TRUE)</f>
        <v>1</v>
      </c>
      <c r="G161" s="28"/>
      <c r="H161" s="28"/>
    </row>
    <row r="162" spans="1:8">
      <c r="A162" t="s">
        <v>8219</v>
      </c>
      <c r="B162">
        <v>2139</v>
      </c>
      <c r="C162" t="b">
        <f>IF(OR(B162&lt;'Statistic-Analysis'!$N$2,B162&gt;'Statistic-Analysis'!$O$2),FALSE,TRUE)</f>
        <v>0</v>
      </c>
      <c r="G162" s="28"/>
      <c r="H162" s="28"/>
    </row>
    <row r="163" spans="1:8">
      <c r="A163" t="s">
        <v>8219</v>
      </c>
      <c r="B163">
        <v>79</v>
      </c>
      <c r="C163" t="b">
        <f>IF(OR(B163&lt;'Statistic-Analysis'!$N$2,B163&gt;'Statistic-Analysis'!$O$2),FALSE,TRUE)</f>
        <v>1</v>
      </c>
      <c r="G163" s="28"/>
      <c r="H163" s="28"/>
    </row>
    <row r="164" spans="1:8">
      <c r="A164" t="s">
        <v>8219</v>
      </c>
      <c r="B164">
        <v>179</v>
      </c>
      <c r="C164" t="b">
        <f>IF(OR(B164&lt;'Statistic-Analysis'!$N$2,B164&gt;'Statistic-Analysis'!$O$2),FALSE,TRUE)</f>
        <v>1</v>
      </c>
      <c r="G164" s="28"/>
      <c r="H164" s="28"/>
    </row>
    <row r="165" spans="1:8">
      <c r="A165" t="s">
        <v>8219</v>
      </c>
      <c r="B165">
        <v>202</v>
      </c>
      <c r="C165" t="b">
        <f>IF(OR(B165&lt;'Statistic-Analysis'!$N$2,B165&gt;'Statistic-Analysis'!$O$2),FALSE,TRUE)</f>
        <v>1</v>
      </c>
      <c r="G165" s="28"/>
      <c r="H165" s="28"/>
    </row>
    <row r="166" spans="1:8">
      <c r="A166" t="s">
        <v>8219</v>
      </c>
      <c r="B166">
        <v>760</v>
      </c>
      <c r="C166" t="b">
        <f>IF(OR(B166&lt;'Statistic-Analysis'!$N$2,B166&gt;'Statistic-Analysis'!$O$2),FALSE,TRUE)</f>
        <v>0</v>
      </c>
      <c r="G166" s="28"/>
      <c r="H166" s="28"/>
    </row>
    <row r="167" spans="1:8">
      <c r="A167" t="s">
        <v>8219</v>
      </c>
      <c r="B167">
        <v>563</v>
      </c>
      <c r="C167" t="b">
        <f>IF(OR(B167&lt;'Statistic-Analysis'!$N$2,B167&gt;'Statistic-Analysis'!$O$2),FALSE,TRUE)</f>
        <v>0</v>
      </c>
      <c r="G167" s="28"/>
      <c r="H167" s="28"/>
    </row>
    <row r="168" spans="1:8">
      <c r="A168" t="s">
        <v>8219</v>
      </c>
      <c r="B168">
        <v>135</v>
      </c>
      <c r="C168" t="b">
        <f>IF(OR(B168&lt;'Statistic-Analysis'!$N$2,B168&gt;'Statistic-Analysis'!$O$2),FALSE,TRUE)</f>
        <v>1</v>
      </c>
      <c r="G168" s="28"/>
      <c r="H168" s="28"/>
    </row>
    <row r="169" spans="1:8">
      <c r="A169" t="s">
        <v>8219</v>
      </c>
      <c r="B169">
        <v>290</v>
      </c>
      <c r="C169" t="b">
        <f>IF(OR(B169&lt;'Statistic-Analysis'!$N$2,B169&gt;'Statistic-Analysis'!$O$2),FALSE,TRUE)</f>
        <v>1</v>
      </c>
      <c r="G169" s="28"/>
      <c r="H169" s="28"/>
    </row>
    <row r="170" spans="1:8">
      <c r="A170" t="s">
        <v>8219</v>
      </c>
      <c r="B170">
        <v>447</v>
      </c>
      <c r="C170" t="b">
        <f>IF(OR(B170&lt;'Statistic-Analysis'!$N$2,B170&gt;'Statistic-Analysis'!$O$2),FALSE,TRUE)</f>
        <v>0</v>
      </c>
      <c r="G170" s="28"/>
      <c r="H170" s="28"/>
    </row>
    <row r="171" spans="1:8">
      <c r="A171" t="s">
        <v>8219</v>
      </c>
      <c r="B171">
        <v>232</v>
      </c>
      <c r="C171" t="b">
        <f>IF(OR(B171&lt;'Statistic-Analysis'!$N$2,B171&gt;'Statistic-Analysis'!$O$2),FALSE,TRUE)</f>
        <v>1</v>
      </c>
      <c r="G171" s="28"/>
      <c r="H171" s="28"/>
    </row>
    <row r="172" spans="1:8">
      <c r="A172" t="s">
        <v>8219</v>
      </c>
      <c r="B172">
        <v>168</v>
      </c>
      <c r="C172" t="b">
        <f>IF(OR(B172&lt;'Statistic-Analysis'!$N$2,B172&gt;'Statistic-Analysis'!$O$2),FALSE,TRUE)</f>
        <v>1</v>
      </c>
      <c r="G172" s="28"/>
      <c r="H172" s="28"/>
    </row>
    <row r="173" spans="1:8">
      <c r="A173" t="s">
        <v>8219</v>
      </c>
      <c r="B173">
        <v>128</v>
      </c>
      <c r="C173" t="b">
        <f>IF(OR(B173&lt;'Statistic-Analysis'!$N$2,B173&gt;'Statistic-Analysis'!$O$2),FALSE,TRUE)</f>
        <v>1</v>
      </c>
      <c r="G173" s="28"/>
      <c r="H173" s="28"/>
    </row>
    <row r="174" spans="1:8">
      <c r="A174" t="s">
        <v>8219</v>
      </c>
      <c r="B174">
        <v>493</v>
      </c>
      <c r="C174" t="b">
        <f>IF(OR(B174&lt;'Statistic-Analysis'!$N$2,B174&gt;'Statistic-Analysis'!$O$2),FALSE,TRUE)</f>
        <v>0</v>
      </c>
      <c r="G174" s="28"/>
      <c r="H174" s="28"/>
    </row>
    <row r="175" spans="1:8">
      <c r="A175" t="s">
        <v>8219</v>
      </c>
      <c r="B175">
        <v>131</v>
      </c>
      <c r="C175" t="b">
        <f>IF(OR(B175&lt;'Statistic-Analysis'!$N$2,B175&gt;'Statistic-Analysis'!$O$2),FALSE,TRUE)</f>
        <v>1</v>
      </c>
      <c r="G175" s="28"/>
      <c r="H175" s="28"/>
    </row>
    <row r="176" spans="1:8">
      <c r="A176" t="s">
        <v>8219</v>
      </c>
      <c r="B176">
        <v>50</v>
      </c>
      <c r="C176" t="b">
        <f>IF(OR(B176&lt;'Statistic-Analysis'!$N$2,B176&gt;'Statistic-Analysis'!$O$2),FALSE,TRUE)</f>
        <v>1</v>
      </c>
      <c r="G176" s="28"/>
      <c r="H176" s="28"/>
    </row>
    <row r="177" spans="1:8">
      <c r="A177" t="s">
        <v>8219</v>
      </c>
      <c r="B177">
        <v>665</v>
      </c>
      <c r="C177" t="b">
        <f>IF(OR(B177&lt;'Statistic-Analysis'!$N$2,B177&gt;'Statistic-Analysis'!$O$2),FALSE,TRUE)</f>
        <v>0</v>
      </c>
      <c r="G177" s="28"/>
      <c r="H177" s="28"/>
    </row>
    <row r="178" spans="1:8">
      <c r="A178" t="s">
        <v>8219</v>
      </c>
      <c r="B178">
        <v>129</v>
      </c>
      <c r="C178" t="b">
        <f>IF(OR(B178&lt;'Statistic-Analysis'!$N$2,B178&gt;'Statistic-Analysis'!$O$2),FALSE,TRUE)</f>
        <v>1</v>
      </c>
      <c r="G178" s="28"/>
      <c r="H178" s="28"/>
    </row>
    <row r="179" spans="1:8">
      <c r="A179" t="s">
        <v>8219</v>
      </c>
      <c r="B179">
        <v>142</v>
      </c>
      <c r="C179" t="b">
        <f>IF(OR(B179&lt;'Statistic-Analysis'!$N$2,B179&gt;'Statistic-Analysis'!$O$2),FALSE,TRUE)</f>
        <v>1</v>
      </c>
      <c r="G179" s="28"/>
      <c r="H179" s="28"/>
    </row>
    <row r="180" spans="1:8">
      <c r="A180" t="s">
        <v>8219</v>
      </c>
      <c r="B180">
        <v>2436</v>
      </c>
      <c r="C180" t="b">
        <f>IF(OR(B180&lt;'Statistic-Analysis'!$N$2,B180&gt;'Statistic-Analysis'!$O$2),FALSE,TRUE)</f>
        <v>0</v>
      </c>
      <c r="G180" s="28"/>
      <c r="H180" s="28"/>
    </row>
    <row r="181" spans="1:8">
      <c r="A181" t="s">
        <v>8219</v>
      </c>
      <c r="B181">
        <v>244</v>
      </c>
      <c r="C181" t="b">
        <f>IF(OR(B181&lt;'Statistic-Analysis'!$N$2,B181&gt;'Statistic-Analysis'!$O$2),FALSE,TRUE)</f>
        <v>1</v>
      </c>
      <c r="G181" s="28"/>
      <c r="H181" s="28"/>
    </row>
    <row r="182" spans="1:8">
      <c r="A182" t="s">
        <v>8219</v>
      </c>
      <c r="B182">
        <v>298</v>
      </c>
      <c r="C182" t="b">
        <f>IF(OR(B182&lt;'Statistic-Analysis'!$N$2,B182&gt;'Statistic-Analysis'!$O$2),FALSE,TRUE)</f>
        <v>1</v>
      </c>
      <c r="G182" s="28"/>
      <c r="H182" s="28"/>
    </row>
    <row r="183" spans="1:8">
      <c r="A183" t="s">
        <v>8219</v>
      </c>
      <c r="B183">
        <v>251</v>
      </c>
      <c r="C183" t="b">
        <f>IF(OR(B183&lt;'Statistic-Analysis'!$N$2,B183&gt;'Statistic-Analysis'!$O$2),FALSE,TRUE)</f>
        <v>1</v>
      </c>
      <c r="G183" s="28"/>
      <c r="H183" s="28"/>
    </row>
    <row r="184" spans="1:8">
      <c r="A184" t="s">
        <v>8219</v>
      </c>
      <c r="B184">
        <v>108</v>
      </c>
      <c r="C184" t="b">
        <f>IF(OR(B184&lt;'Statistic-Analysis'!$N$2,B184&gt;'Statistic-Analysis'!$O$2),FALSE,TRUE)</f>
        <v>1</v>
      </c>
      <c r="G184" s="28"/>
      <c r="H184" s="28"/>
    </row>
    <row r="185" spans="1:8">
      <c r="A185" t="s">
        <v>8219</v>
      </c>
      <c r="B185">
        <v>82</v>
      </c>
      <c r="C185" t="b">
        <f>IF(OR(B185&lt;'Statistic-Analysis'!$N$2,B185&gt;'Statistic-Analysis'!$O$2),FALSE,TRUE)</f>
        <v>1</v>
      </c>
      <c r="G185" s="28"/>
      <c r="H185" s="28"/>
    </row>
    <row r="186" spans="1:8">
      <c r="A186" t="s">
        <v>8219</v>
      </c>
      <c r="B186">
        <v>74</v>
      </c>
      <c r="C186" t="b">
        <f>IF(OR(B186&lt;'Statistic-Analysis'!$N$2,B186&gt;'Statistic-Analysis'!$O$2),FALSE,TRUE)</f>
        <v>1</v>
      </c>
      <c r="G186" s="28"/>
      <c r="H186" s="28"/>
    </row>
    <row r="187" spans="1:8">
      <c r="A187" t="s">
        <v>8219</v>
      </c>
      <c r="B187">
        <v>189</v>
      </c>
      <c r="C187" t="b">
        <f>IF(OR(B187&lt;'Statistic-Analysis'!$N$2,B187&gt;'Statistic-Analysis'!$O$2),FALSE,TRUE)</f>
        <v>1</v>
      </c>
      <c r="G187" s="28"/>
      <c r="H187" s="28"/>
    </row>
    <row r="188" spans="1:8">
      <c r="A188" t="s">
        <v>8219</v>
      </c>
      <c r="B188">
        <v>80</v>
      </c>
      <c r="C188" t="b">
        <f>IF(OR(B188&lt;'Statistic-Analysis'!$N$2,B188&gt;'Statistic-Analysis'!$O$2),FALSE,TRUE)</f>
        <v>1</v>
      </c>
      <c r="G188" s="28"/>
      <c r="H188" s="28"/>
    </row>
    <row r="189" spans="1:8">
      <c r="A189" t="s">
        <v>8219</v>
      </c>
      <c r="B189">
        <v>576</v>
      </c>
      <c r="C189" t="b">
        <f>IF(OR(B189&lt;'Statistic-Analysis'!$N$2,B189&gt;'Statistic-Analysis'!$O$2),FALSE,TRUE)</f>
        <v>0</v>
      </c>
      <c r="G189" s="28"/>
      <c r="H189" s="28"/>
    </row>
    <row r="190" spans="1:8">
      <c r="A190" t="s">
        <v>8219</v>
      </c>
      <c r="B190">
        <v>202</v>
      </c>
      <c r="C190" t="b">
        <f>IF(OR(B190&lt;'Statistic-Analysis'!$N$2,B190&gt;'Statistic-Analysis'!$O$2),FALSE,TRUE)</f>
        <v>1</v>
      </c>
      <c r="G190" s="28"/>
      <c r="H190" s="28"/>
    </row>
    <row r="191" spans="1:8">
      <c r="A191" t="s">
        <v>8219</v>
      </c>
      <c r="B191">
        <v>238</v>
      </c>
      <c r="C191" t="b">
        <f>IF(OR(B191&lt;'Statistic-Analysis'!$N$2,B191&gt;'Statistic-Analysis'!$O$2),FALSE,TRUE)</f>
        <v>1</v>
      </c>
      <c r="G191" s="28"/>
      <c r="H191" s="28"/>
    </row>
    <row r="192" spans="1:8">
      <c r="A192" t="s">
        <v>8219</v>
      </c>
      <c r="B192">
        <v>36</v>
      </c>
      <c r="C192" t="b">
        <f>IF(OR(B192&lt;'Statistic-Analysis'!$N$2,B192&gt;'Statistic-Analysis'!$O$2),FALSE,TRUE)</f>
        <v>1</v>
      </c>
      <c r="G192" s="28"/>
      <c r="H192" s="28"/>
    </row>
    <row r="193" spans="1:8">
      <c r="A193" t="s">
        <v>8219</v>
      </c>
      <c r="B193">
        <v>150</v>
      </c>
      <c r="C193" t="b">
        <f>IF(OR(B193&lt;'Statistic-Analysis'!$N$2,B193&gt;'Statistic-Analysis'!$O$2),FALSE,TRUE)</f>
        <v>1</v>
      </c>
      <c r="G193" s="28"/>
      <c r="H193" s="28"/>
    </row>
    <row r="194" spans="1:8">
      <c r="A194" t="s">
        <v>8219</v>
      </c>
      <c r="B194">
        <v>146</v>
      </c>
      <c r="C194" t="b">
        <f>IF(OR(B194&lt;'Statistic-Analysis'!$N$2,B194&gt;'Statistic-Analysis'!$O$2),FALSE,TRUE)</f>
        <v>1</v>
      </c>
      <c r="G194" s="28"/>
      <c r="H194" s="28"/>
    </row>
    <row r="195" spans="1:8">
      <c r="A195" t="s">
        <v>8219</v>
      </c>
      <c r="B195">
        <v>222</v>
      </c>
      <c r="C195" t="b">
        <f>IF(OR(B195&lt;'Statistic-Analysis'!$N$2,B195&gt;'Statistic-Analysis'!$O$2),FALSE,TRUE)</f>
        <v>1</v>
      </c>
      <c r="G195" s="28"/>
      <c r="H195" s="28"/>
    </row>
    <row r="196" spans="1:8">
      <c r="A196" t="s">
        <v>8219</v>
      </c>
      <c r="B196">
        <v>120</v>
      </c>
      <c r="C196" t="b">
        <f>IF(OR(B196&lt;'Statistic-Analysis'!$N$2,B196&gt;'Statistic-Analysis'!$O$2),FALSE,TRUE)</f>
        <v>1</v>
      </c>
      <c r="G196" s="28"/>
      <c r="H196" s="28"/>
    </row>
    <row r="197" spans="1:8">
      <c r="A197" t="s">
        <v>8219</v>
      </c>
      <c r="B197">
        <v>126</v>
      </c>
      <c r="C197" t="b">
        <f>IF(OR(B197&lt;'Statistic-Analysis'!$N$2,B197&gt;'Statistic-Analysis'!$O$2),FALSE,TRUE)</f>
        <v>1</v>
      </c>
      <c r="G197" s="28"/>
      <c r="H197" s="28"/>
    </row>
    <row r="198" spans="1:8">
      <c r="A198" t="s">
        <v>8219</v>
      </c>
      <c r="B198">
        <v>158</v>
      </c>
      <c r="C198" t="b">
        <f>IF(OR(B198&lt;'Statistic-Analysis'!$N$2,B198&gt;'Statistic-Analysis'!$O$2),FALSE,TRUE)</f>
        <v>1</v>
      </c>
      <c r="G198" s="28"/>
      <c r="H198" s="28"/>
    </row>
    <row r="199" spans="1:8">
      <c r="A199" t="s">
        <v>8219</v>
      </c>
      <c r="B199">
        <v>316</v>
      </c>
      <c r="C199" t="b">
        <f>IF(OR(B199&lt;'Statistic-Analysis'!$N$2,B199&gt;'Statistic-Analysis'!$O$2),FALSE,TRUE)</f>
        <v>0</v>
      </c>
      <c r="G199" s="28"/>
      <c r="H199" s="28"/>
    </row>
    <row r="200" spans="1:8">
      <c r="A200" t="s">
        <v>8219</v>
      </c>
      <c r="B200">
        <v>284</v>
      </c>
      <c r="C200" t="b">
        <f>IF(OR(B200&lt;'Statistic-Analysis'!$N$2,B200&gt;'Statistic-Analysis'!$O$2),FALSE,TRUE)</f>
        <v>1</v>
      </c>
      <c r="G200" s="28"/>
      <c r="H200" s="28"/>
    </row>
    <row r="201" spans="1:8">
      <c r="A201" t="s">
        <v>8219</v>
      </c>
      <c r="B201">
        <v>51</v>
      </c>
      <c r="C201" t="b">
        <f>IF(OR(B201&lt;'Statistic-Analysis'!$N$2,B201&gt;'Statistic-Analysis'!$O$2),FALSE,TRUE)</f>
        <v>1</v>
      </c>
      <c r="G201" s="28"/>
      <c r="H201" s="28"/>
    </row>
    <row r="202" spans="1:8">
      <c r="A202" t="s">
        <v>8219</v>
      </c>
      <c r="B202">
        <v>158</v>
      </c>
      <c r="C202" t="b">
        <f>IF(OR(B202&lt;'Statistic-Analysis'!$N$2,B202&gt;'Statistic-Analysis'!$O$2),FALSE,TRUE)</f>
        <v>1</v>
      </c>
      <c r="G202" s="28"/>
      <c r="H202" s="28"/>
    </row>
    <row r="203" spans="1:8">
      <c r="A203" t="s">
        <v>8219</v>
      </c>
      <c r="B203">
        <v>337</v>
      </c>
      <c r="C203" t="b">
        <f>IF(OR(B203&lt;'Statistic-Analysis'!$N$2,B203&gt;'Statistic-Analysis'!$O$2),FALSE,TRUE)</f>
        <v>0</v>
      </c>
      <c r="G203" s="28"/>
      <c r="H203" s="28"/>
    </row>
    <row r="204" spans="1:8">
      <c r="A204" t="s">
        <v>8219</v>
      </c>
      <c r="B204">
        <v>186</v>
      </c>
      <c r="C204" t="b">
        <f>IF(OR(B204&lt;'Statistic-Analysis'!$N$2,B204&gt;'Statistic-Analysis'!$O$2),FALSE,TRUE)</f>
        <v>1</v>
      </c>
      <c r="G204" s="28"/>
      <c r="H204" s="28"/>
    </row>
    <row r="205" spans="1:8">
      <c r="A205" t="s">
        <v>8219</v>
      </c>
      <c r="B205">
        <v>58</v>
      </c>
      <c r="C205" t="b">
        <f>IF(OR(B205&lt;'Statistic-Analysis'!$N$2,B205&gt;'Statistic-Analysis'!$O$2),FALSE,TRUE)</f>
        <v>1</v>
      </c>
      <c r="G205" s="28"/>
      <c r="H205" s="28"/>
    </row>
    <row r="206" spans="1:8">
      <c r="A206" t="s">
        <v>8219</v>
      </c>
      <c r="B206">
        <v>82</v>
      </c>
      <c r="C206" t="b">
        <f>IF(OR(B206&lt;'Statistic-Analysis'!$N$2,B206&gt;'Statistic-Analysis'!$O$2),FALSE,TRUE)</f>
        <v>1</v>
      </c>
      <c r="G206" s="28"/>
      <c r="H206" s="28"/>
    </row>
    <row r="207" spans="1:8">
      <c r="A207" t="s">
        <v>8219</v>
      </c>
      <c r="B207">
        <v>736</v>
      </c>
      <c r="C207" t="b">
        <f>IF(OR(B207&lt;'Statistic-Analysis'!$N$2,B207&gt;'Statistic-Analysis'!$O$2),FALSE,TRUE)</f>
        <v>0</v>
      </c>
      <c r="G207" s="28"/>
      <c r="H207" s="28"/>
    </row>
    <row r="208" spans="1:8">
      <c r="A208" t="s">
        <v>8219</v>
      </c>
      <c r="B208">
        <v>1151</v>
      </c>
      <c r="C208" t="b">
        <f>IF(OR(B208&lt;'Statistic-Analysis'!$N$2,B208&gt;'Statistic-Analysis'!$O$2),FALSE,TRUE)</f>
        <v>0</v>
      </c>
      <c r="G208" s="28"/>
      <c r="H208" s="28"/>
    </row>
    <row r="209" spans="1:8">
      <c r="A209" t="s">
        <v>8219</v>
      </c>
      <c r="B209">
        <v>34</v>
      </c>
      <c r="C209" t="b">
        <f>IF(OR(B209&lt;'Statistic-Analysis'!$N$2,B209&gt;'Statistic-Analysis'!$O$2),FALSE,TRUE)</f>
        <v>1</v>
      </c>
      <c r="G209" s="28"/>
      <c r="H209" s="28"/>
    </row>
    <row r="210" spans="1:8">
      <c r="A210" t="s">
        <v>8219</v>
      </c>
      <c r="B210">
        <v>498</v>
      </c>
      <c r="C210" t="b">
        <f>IF(OR(B210&lt;'Statistic-Analysis'!$N$2,B210&gt;'Statistic-Analysis'!$O$2),FALSE,TRUE)</f>
        <v>0</v>
      </c>
      <c r="G210" s="28"/>
      <c r="H210" s="28"/>
    </row>
    <row r="211" spans="1:8">
      <c r="A211" t="s">
        <v>8219</v>
      </c>
      <c r="B211">
        <v>167</v>
      </c>
      <c r="C211" t="b">
        <f>IF(OR(B211&lt;'Statistic-Analysis'!$N$2,B211&gt;'Statistic-Analysis'!$O$2),FALSE,TRUE)</f>
        <v>1</v>
      </c>
      <c r="G211" s="28"/>
      <c r="H211" s="28"/>
    </row>
    <row r="212" spans="1:8">
      <c r="A212" t="s">
        <v>8219</v>
      </c>
      <c r="B212">
        <v>340</v>
      </c>
      <c r="C212" t="b">
        <f>IF(OR(B212&lt;'Statistic-Analysis'!$N$2,B212&gt;'Statistic-Analysis'!$O$2),FALSE,TRUE)</f>
        <v>0</v>
      </c>
      <c r="G212" s="28"/>
      <c r="H212" s="28"/>
    </row>
    <row r="213" spans="1:8">
      <c r="A213" t="s">
        <v>8219</v>
      </c>
      <c r="B213">
        <v>438</v>
      </c>
      <c r="C213" t="b">
        <f>IF(OR(B213&lt;'Statistic-Analysis'!$N$2,B213&gt;'Statistic-Analysis'!$O$2),FALSE,TRUE)</f>
        <v>0</v>
      </c>
      <c r="G213" s="28"/>
      <c r="H213" s="28"/>
    </row>
    <row r="214" spans="1:8">
      <c r="A214" t="s">
        <v>8219</v>
      </c>
      <c r="B214">
        <v>555</v>
      </c>
      <c r="C214" t="b">
        <f>IF(OR(B214&lt;'Statistic-Analysis'!$N$2,B214&gt;'Statistic-Analysis'!$O$2),FALSE,TRUE)</f>
        <v>0</v>
      </c>
      <c r="G214" s="28"/>
      <c r="H214" s="28"/>
    </row>
    <row r="215" spans="1:8">
      <c r="A215" t="s">
        <v>8219</v>
      </c>
      <c r="B215">
        <v>266</v>
      </c>
      <c r="C215" t="b">
        <f>IF(OR(B215&lt;'Statistic-Analysis'!$N$2,B215&gt;'Statistic-Analysis'!$O$2),FALSE,TRUE)</f>
        <v>1</v>
      </c>
      <c r="G215" s="28"/>
      <c r="H215" s="28"/>
    </row>
    <row r="216" spans="1:8">
      <c r="A216" t="s">
        <v>8219</v>
      </c>
      <c r="B216">
        <v>69</v>
      </c>
      <c r="C216" t="b">
        <f>IF(OR(B216&lt;'Statistic-Analysis'!$N$2,B216&gt;'Statistic-Analysis'!$O$2),FALSE,TRUE)</f>
        <v>1</v>
      </c>
      <c r="G216" s="28"/>
      <c r="H216" s="28"/>
    </row>
    <row r="217" spans="1:8">
      <c r="A217" t="s">
        <v>8219</v>
      </c>
      <c r="B217">
        <v>80</v>
      </c>
      <c r="C217" t="b">
        <f>IF(OR(B217&lt;'Statistic-Analysis'!$N$2,B217&gt;'Statistic-Analysis'!$O$2),FALSE,TRUE)</f>
        <v>1</v>
      </c>
      <c r="G217" s="28"/>
      <c r="H217" s="28"/>
    </row>
    <row r="218" spans="1:8">
      <c r="A218" t="s">
        <v>8219</v>
      </c>
      <c r="B218">
        <v>493</v>
      </c>
      <c r="C218" t="b">
        <f>IF(OR(B218&lt;'Statistic-Analysis'!$N$2,B218&gt;'Statistic-Analysis'!$O$2),FALSE,TRUE)</f>
        <v>0</v>
      </c>
      <c r="G218" s="28"/>
      <c r="H218" s="28"/>
    </row>
    <row r="219" spans="1:8">
      <c r="A219" t="s">
        <v>8219</v>
      </c>
      <c r="B219">
        <v>31</v>
      </c>
      <c r="C219" t="b">
        <f>IF(OR(B219&lt;'Statistic-Analysis'!$N$2,B219&gt;'Statistic-Analysis'!$O$2),FALSE,TRUE)</f>
        <v>1</v>
      </c>
      <c r="G219" s="28"/>
      <c r="H219" s="28"/>
    </row>
    <row r="220" spans="1:8">
      <c r="A220" t="s">
        <v>8219</v>
      </c>
      <c r="B220">
        <v>236</v>
      </c>
      <c r="C220" t="b">
        <f>IF(OR(B220&lt;'Statistic-Analysis'!$N$2,B220&gt;'Statistic-Analysis'!$O$2),FALSE,TRUE)</f>
        <v>1</v>
      </c>
      <c r="G220" s="28"/>
      <c r="H220" s="28"/>
    </row>
    <row r="221" spans="1:8">
      <c r="A221" t="s">
        <v>8219</v>
      </c>
      <c r="B221">
        <v>89</v>
      </c>
      <c r="C221" t="b">
        <f>IF(OR(B221&lt;'Statistic-Analysis'!$N$2,B221&gt;'Statistic-Analysis'!$O$2),FALSE,TRUE)</f>
        <v>1</v>
      </c>
      <c r="G221" s="28"/>
      <c r="H221" s="28"/>
    </row>
    <row r="222" spans="1:8">
      <c r="A222" t="s">
        <v>8219</v>
      </c>
      <c r="B222">
        <v>299</v>
      </c>
      <c r="C222" t="b">
        <f>IF(OR(B222&lt;'Statistic-Analysis'!$N$2,B222&gt;'Statistic-Analysis'!$O$2),FALSE,TRUE)</f>
        <v>1</v>
      </c>
      <c r="G222" s="28"/>
      <c r="H222" s="28"/>
    </row>
    <row r="223" spans="1:8">
      <c r="A223" t="s">
        <v>8219</v>
      </c>
      <c r="B223">
        <v>55</v>
      </c>
      <c r="C223" t="b">
        <f>IF(OR(B223&lt;'Statistic-Analysis'!$N$2,B223&gt;'Statistic-Analysis'!$O$2),FALSE,TRUE)</f>
        <v>1</v>
      </c>
      <c r="G223" s="28"/>
      <c r="H223" s="28"/>
    </row>
    <row r="224" spans="1:8">
      <c r="A224" t="s">
        <v>8219</v>
      </c>
      <c r="B224">
        <v>325</v>
      </c>
      <c r="C224" t="b">
        <f>IF(OR(B224&lt;'Statistic-Analysis'!$N$2,B224&gt;'Statistic-Analysis'!$O$2),FALSE,TRUE)</f>
        <v>0</v>
      </c>
      <c r="G224" s="28"/>
      <c r="H224" s="28"/>
    </row>
    <row r="225" spans="1:8">
      <c r="A225" t="s">
        <v>8219</v>
      </c>
      <c r="B225">
        <v>524</v>
      </c>
      <c r="C225" t="b">
        <f>IF(OR(B225&lt;'Statistic-Analysis'!$N$2,B225&gt;'Statistic-Analysis'!$O$2),FALSE,TRUE)</f>
        <v>0</v>
      </c>
      <c r="G225" s="28"/>
      <c r="H225" s="28"/>
    </row>
    <row r="226" spans="1:8">
      <c r="A226" t="s">
        <v>8219</v>
      </c>
      <c r="B226">
        <v>285</v>
      </c>
      <c r="C226" t="b">
        <f>IF(OR(B226&lt;'Statistic-Analysis'!$N$2,B226&gt;'Statistic-Analysis'!$O$2),FALSE,TRUE)</f>
        <v>1</v>
      </c>
      <c r="G226" s="28"/>
      <c r="H226" s="28"/>
    </row>
    <row r="227" spans="1:8">
      <c r="A227" t="s">
        <v>8219</v>
      </c>
      <c r="B227">
        <v>179</v>
      </c>
      <c r="C227" t="b">
        <f>IF(OR(B227&lt;'Statistic-Analysis'!$N$2,B227&gt;'Statistic-Analysis'!$O$2),FALSE,TRUE)</f>
        <v>1</v>
      </c>
      <c r="G227" s="28"/>
      <c r="H227" s="28"/>
    </row>
    <row r="228" spans="1:8">
      <c r="A228" t="s">
        <v>8219</v>
      </c>
      <c r="B228">
        <v>188</v>
      </c>
      <c r="C228" t="b">
        <f>IF(OR(B228&lt;'Statistic-Analysis'!$N$2,B228&gt;'Statistic-Analysis'!$O$2),FALSE,TRUE)</f>
        <v>1</v>
      </c>
      <c r="G228" s="28"/>
      <c r="H228" s="28"/>
    </row>
    <row r="229" spans="1:8">
      <c r="A229" t="s">
        <v>8219</v>
      </c>
      <c r="B229">
        <v>379</v>
      </c>
      <c r="C229" t="b">
        <f>IF(OR(B229&lt;'Statistic-Analysis'!$N$2,B229&gt;'Statistic-Analysis'!$O$2),FALSE,TRUE)</f>
        <v>0</v>
      </c>
      <c r="G229" s="28"/>
      <c r="H229" s="28"/>
    </row>
    <row r="230" spans="1:8">
      <c r="A230" t="s">
        <v>8219</v>
      </c>
      <c r="B230">
        <v>119</v>
      </c>
      <c r="C230" t="b">
        <f>IF(OR(B230&lt;'Statistic-Analysis'!$N$2,B230&gt;'Statistic-Analysis'!$O$2),FALSE,TRUE)</f>
        <v>1</v>
      </c>
      <c r="G230" s="28"/>
      <c r="H230" s="28"/>
    </row>
    <row r="231" spans="1:8">
      <c r="A231" t="s">
        <v>8219</v>
      </c>
      <c r="B231">
        <v>167</v>
      </c>
      <c r="C231" t="b">
        <f>IF(OR(B231&lt;'Statistic-Analysis'!$N$2,B231&gt;'Statistic-Analysis'!$O$2),FALSE,TRUE)</f>
        <v>1</v>
      </c>
      <c r="G231" s="28"/>
      <c r="H231" s="28"/>
    </row>
    <row r="232" spans="1:8">
      <c r="A232" t="s">
        <v>8219</v>
      </c>
      <c r="B232">
        <v>221</v>
      </c>
      <c r="C232" t="b">
        <f>IF(OR(B232&lt;'Statistic-Analysis'!$N$2,B232&gt;'Statistic-Analysis'!$O$2),FALSE,TRUE)</f>
        <v>1</v>
      </c>
      <c r="G232" s="28"/>
      <c r="H232" s="28"/>
    </row>
    <row r="233" spans="1:8">
      <c r="A233" t="s">
        <v>8219</v>
      </c>
      <c r="B233">
        <v>964</v>
      </c>
      <c r="C233" t="b">
        <f>IF(OR(B233&lt;'Statistic-Analysis'!$N$2,B233&gt;'Statistic-Analysis'!$O$2),FALSE,TRUE)</f>
        <v>0</v>
      </c>
      <c r="G233" s="28"/>
      <c r="H233" s="28"/>
    </row>
    <row r="234" spans="1:8">
      <c r="A234" t="s">
        <v>8219</v>
      </c>
      <c r="B234">
        <v>286</v>
      </c>
      <c r="C234" t="b">
        <f>IF(OR(B234&lt;'Statistic-Analysis'!$N$2,B234&gt;'Statistic-Analysis'!$O$2),FALSE,TRUE)</f>
        <v>1</v>
      </c>
      <c r="G234" s="28"/>
      <c r="H234" s="28"/>
    </row>
    <row r="235" spans="1:8">
      <c r="A235" t="s">
        <v>8219</v>
      </c>
      <c r="B235">
        <v>613</v>
      </c>
      <c r="C235" t="b">
        <f>IF(OR(B235&lt;'Statistic-Analysis'!$N$2,B235&gt;'Statistic-Analysis'!$O$2),FALSE,TRUE)</f>
        <v>0</v>
      </c>
      <c r="G235" s="28"/>
      <c r="H235" s="28"/>
    </row>
    <row r="236" spans="1:8">
      <c r="A236" t="s">
        <v>8219</v>
      </c>
      <c r="B236">
        <v>29</v>
      </c>
      <c r="C236" t="b">
        <f>IF(OR(B236&lt;'Statistic-Analysis'!$N$2,B236&gt;'Statistic-Analysis'!$O$2),FALSE,TRUE)</f>
        <v>1</v>
      </c>
      <c r="G236" s="28"/>
      <c r="H236" s="28"/>
    </row>
    <row r="237" spans="1:8">
      <c r="A237" t="s">
        <v>8219</v>
      </c>
      <c r="B237">
        <v>165</v>
      </c>
      <c r="C237" t="b">
        <f>IF(OR(B237&lt;'Statistic-Analysis'!$N$2,B237&gt;'Statistic-Analysis'!$O$2),FALSE,TRUE)</f>
        <v>1</v>
      </c>
      <c r="G237" s="28"/>
      <c r="H237" s="28"/>
    </row>
    <row r="238" spans="1:8">
      <c r="A238" t="s">
        <v>8219</v>
      </c>
      <c r="B238">
        <v>97</v>
      </c>
      <c r="C238" t="b">
        <f>IF(OR(B238&lt;'Statistic-Analysis'!$N$2,B238&gt;'Statistic-Analysis'!$O$2),FALSE,TRUE)</f>
        <v>1</v>
      </c>
      <c r="G238" s="28"/>
      <c r="H238" s="28"/>
    </row>
    <row r="239" spans="1:8">
      <c r="A239" t="s">
        <v>8219</v>
      </c>
      <c r="B239">
        <v>303</v>
      </c>
      <c r="C239" t="b">
        <f>IF(OR(B239&lt;'Statistic-Analysis'!$N$2,B239&gt;'Statistic-Analysis'!$O$2),FALSE,TRUE)</f>
        <v>1</v>
      </c>
      <c r="G239" s="28"/>
      <c r="H239" s="28"/>
    </row>
    <row r="240" spans="1:8">
      <c r="A240" t="s">
        <v>8219</v>
      </c>
      <c r="B240">
        <v>267</v>
      </c>
      <c r="C240" t="b">
        <f>IF(OR(B240&lt;'Statistic-Analysis'!$N$2,B240&gt;'Statistic-Analysis'!$O$2),FALSE,TRUE)</f>
        <v>1</v>
      </c>
      <c r="G240" s="28"/>
      <c r="H240" s="28"/>
    </row>
    <row r="241" spans="1:8">
      <c r="A241" t="s">
        <v>8219</v>
      </c>
      <c r="B241">
        <v>302</v>
      </c>
      <c r="C241" t="b">
        <f>IF(OR(B241&lt;'Statistic-Analysis'!$N$2,B241&gt;'Statistic-Analysis'!$O$2),FALSE,TRUE)</f>
        <v>1</v>
      </c>
      <c r="G241" s="28"/>
      <c r="H241" s="28"/>
    </row>
    <row r="242" spans="1:8">
      <c r="A242" t="s">
        <v>8219</v>
      </c>
      <c r="B242">
        <v>87</v>
      </c>
      <c r="C242" t="b">
        <f>IF(OR(B242&lt;'Statistic-Analysis'!$N$2,B242&gt;'Statistic-Analysis'!$O$2),FALSE,TRUE)</f>
        <v>1</v>
      </c>
      <c r="G242" s="28"/>
      <c r="H242" s="28"/>
    </row>
    <row r="243" spans="1:8">
      <c r="A243" t="s">
        <v>8219</v>
      </c>
      <c r="B243">
        <v>354</v>
      </c>
      <c r="C243" t="b">
        <f>IF(OR(B243&lt;'Statistic-Analysis'!$N$2,B243&gt;'Statistic-Analysis'!$O$2),FALSE,TRUE)</f>
        <v>0</v>
      </c>
      <c r="G243" s="28"/>
      <c r="H243" s="28"/>
    </row>
    <row r="244" spans="1:8">
      <c r="A244" t="s">
        <v>8219</v>
      </c>
      <c r="B244">
        <v>86</v>
      </c>
      <c r="C244" t="b">
        <f>IF(OR(B244&lt;'Statistic-Analysis'!$N$2,B244&gt;'Statistic-Analysis'!$O$2),FALSE,TRUE)</f>
        <v>1</v>
      </c>
      <c r="G244" s="28"/>
      <c r="H244" s="28"/>
    </row>
    <row r="245" spans="1:8">
      <c r="A245" t="s">
        <v>8219</v>
      </c>
      <c r="B245">
        <v>26</v>
      </c>
      <c r="C245" t="b">
        <f>IF(OR(B245&lt;'Statistic-Analysis'!$N$2,B245&gt;'Statistic-Analysis'!$O$2),FALSE,TRUE)</f>
        <v>1</v>
      </c>
      <c r="G245" s="28"/>
      <c r="H245" s="28"/>
    </row>
    <row r="246" spans="1:8">
      <c r="A246" t="s">
        <v>8219</v>
      </c>
      <c r="B246">
        <v>113</v>
      </c>
      <c r="C246" t="b">
        <f>IF(OR(B246&lt;'Statistic-Analysis'!$N$2,B246&gt;'Statistic-Analysis'!$O$2),FALSE,TRUE)</f>
        <v>1</v>
      </c>
      <c r="G246" s="28"/>
      <c r="H246" s="28"/>
    </row>
    <row r="247" spans="1:8">
      <c r="A247" t="s">
        <v>8219</v>
      </c>
      <c r="B247">
        <v>65</v>
      </c>
      <c r="C247" t="b">
        <f>IF(OR(B247&lt;'Statistic-Analysis'!$N$2,B247&gt;'Statistic-Analysis'!$O$2),FALSE,TRUE)</f>
        <v>1</v>
      </c>
      <c r="G247" s="28"/>
      <c r="H247" s="28"/>
    </row>
    <row r="248" spans="1:8">
      <c r="A248" t="s">
        <v>8219</v>
      </c>
      <c r="B248">
        <v>134</v>
      </c>
      <c r="C248" t="b">
        <f>IF(OR(B248&lt;'Statistic-Analysis'!$N$2,B248&gt;'Statistic-Analysis'!$O$2),FALSE,TRUE)</f>
        <v>1</v>
      </c>
      <c r="G248" s="28"/>
      <c r="H248" s="28"/>
    </row>
    <row r="249" spans="1:8">
      <c r="A249" t="s">
        <v>8219</v>
      </c>
      <c r="B249">
        <v>119</v>
      </c>
      <c r="C249" t="b">
        <f>IF(OR(B249&lt;'Statistic-Analysis'!$N$2,B249&gt;'Statistic-Analysis'!$O$2),FALSE,TRUE)</f>
        <v>1</v>
      </c>
      <c r="G249" s="28"/>
      <c r="H249" s="28"/>
    </row>
    <row r="250" spans="1:8">
      <c r="A250" t="s">
        <v>8219</v>
      </c>
      <c r="B250">
        <v>159</v>
      </c>
      <c r="C250" t="b">
        <f>IF(OR(B250&lt;'Statistic-Analysis'!$N$2,B250&gt;'Statistic-Analysis'!$O$2),FALSE,TRUE)</f>
        <v>1</v>
      </c>
      <c r="G250" s="28"/>
      <c r="H250" s="28"/>
    </row>
    <row r="251" spans="1:8">
      <c r="A251" t="s">
        <v>8219</v>
      </c>
      <c r="B251">
        <v>167</v>
      </c>
      <c r="C251" t="b">
        <f>IF(OR(B251&lt;'Statistic-Analysis'!$N$2,B251&gt;'Statistic-Analysis'!$O$2),FALSE,TRUE)</f>
        <v>1</v>
      </c>
      <c r="G251" s="28"/>
      <c r="H251" s="28"/>
    </row>
    <row r="252" spans="1:8">
      <c r="A252" t="s">
        <v>8219</v>
      </c>
      <c r="B252">
        <v>43</v>
      </c>
      <c r="C252" t="b">
        <f>IF(OR(B252&lt;'Statistic-Analysis'!$N$2,B252&gt;'Statistic-Analysis'!$O$2),FALSE,TRUE)</f>
        <v>1</v>
      </c>
      <c r="G252" s="28"/>
      <c r="H252" s="28"/>
    </row>
    <row r="253" spans="1:8">
      <c r="A253" t="s">
        <v>8219</v>
      </c>
      <c r="B253">
        <v>1062</v>
      </c>
      <c r="C253" t="b">
        <f>IF(OR(B253&lt;'Statistic-Analysis'!$N$2,B253&gt;'Statistic-Analysis'!$O$2),FALSE,TRUE)</f>
        <v>0</v>
      </c>
      <c r="G253" s="28"/>
      <c r="H253" s="28"/>
    </row>
    <row r="254" spans="1:8">
      <c r="A254" t="s">
        <v>8219</v>
      </c>
      <c r="B254">
        <v>9</v>
      </c>
      <c r="C254" t="b">
        <f>IF(OR(B254&lt;'Statistic-Analysis'!$N$2,B254&gt;'Statistic-Analysis'!$O$2),FALSE,TRUE)</f>
        <v>1</v>
      </c>
      <c r="G254" s="28"/>
      <c r="H254" s="28"/>
    </row>
    <row r="255" spans="1:8">
      <c r="A255" t="s">
        <v>8219</v>
      </c>
      <c r="B255">
        <v>89</v>
      </c>
      <c r="C255" t="b">
        <f>IF(OR(B255&lt;'Statistic-Analysis'!$N$2,B255&gt;'Statistic-Analysis'!$O$2),FALSE,TRUE)</f>
        <v>1</v>
      </c>
      <c r="G255" s="28"/>
      <c r="H255" s="28"/>
    </row>
    <row r="256" spans="1:8">
      <c r="A256" t="s">
        <v>8219</v>
      </c>
      <c r="B256">
        <v>174</v>
      </c>
      <c r="C256" t="b">
        <f>IF(OR(B256&lt;'Statistic-Analysis'!$N$2,B256&gt;'Statistic-Analysis'!$O$2),FALSE,TRUE)</f>
        <v>1</v>
      </c>
      <c r="G256" s="28"/>
      <c r="H256" s="28"/>
    </row>
    <row r="257" spans="1:8">
      <c r="A257" t="s">
        <v>8219</v>
      </c>
      <c r="B257">
        <v>14</v>
      </c>
      <c r="C257" t="b">
        <f>IF(OR(B257&lt;'Statistic-Analysis'!$N$2,B257&gt;'Statistic-Analysis'!$O$2),FALSE,TRUE)</f>
        <v>1</v>
      </c>
      <c r="G257" s="28"/>
      <c r="H257" s="28"/>
    </row>
    <row r="258" spans="1:8">
      <c r="A258" t="s">
        <v>8219</v>
      </c>
      <c r="B258">
        <v>48</v>
      </c>
      <c r="C258" t="b">
        <f>IF(OR(B258&lt;'Statistic-Analysis'!$N$2,B258&gt;'Statistic-Analysis'!$O$2),FALSE,TRUE)</f>
        <v>1</v>
      </c>
      <c r="G258" s="28"/>
      <c r="H258" s="28"/>
    </row>
    <row r="259" spans="1:8">
      <c r="A259" t="s">
        <v>8219</v>
      </c>
      <c r="B259">
        <v>133</v>
      </c>
      <c r="C259" t="b">
        <f>IF(OR(B259&lt;'Statistic-Analysis'!$N$2,B259&gt;'Statistic-Analysis'!$O$2),FALSE,TRUE)</f>
        <v>1</v>
      </c>
      <c r="G259" s="28"/>
      <c r="H259" s="28"/>
    </row>
    <row r="260" spans="1:8">
      <c r="A260" t="s">
        <v>8219</v>
      </c>
      <c r="B260">
        <v>83</v>
      </c>
      <c r="C260" t="b">
        <f>IF(OR(B260&lt;'Statistic-Analysis'!$N$2,B260&gt;'Statistic-Analysis'!$O$2),FALSE,TRUE)</f>
        <v>1</v>
      </c>
      <c r="G260" s="28"/>
      <c r="H260" s="28"/>
    </row>
    <row r="261" spans="1:8">
      <c r="A261" t="s">
        <v>8219</v>
      </c>
      <c r="B261">
        <v>149</v>
      </c>
      <c r="C261" t="b">
        <f>IF(OR(B261&lt;'Statistic-Analysis'!$N$2,B261&gt;'Statistic-Analysis'!$O$2),FALSE,TRUE)</f>
        <v>1</v>
      </c>
      <c r="G261" s="28"/>
      <c r="H261" s="28"/>
    </row>
    <row r="262" spans="1:8">
      <c r="A262" t="s">
        <v>8219</v>
      </c>
      <c r="B262">
        <v>49</v>
      </c>
      <c r="C262" t="b">
        <f>IF(OR(B262&lt;'Statistic-Analysis'!$N$2,B262&gt;'Statistic-Analysis'!$O$2),FALSE,TRUE)</f>
        <v>1</v>
      </c>
      <c r="G262" s="28"/>
      <c r="H262" s="28"/>
    </row>
    <row r="263" spans="1:8">
      <c r="A263" t="s">
        <v>8219</v>
      </c>
      <c r="B263">
        <v>251</v>
      </c>
      <c r="C263" t="b">
        <f>IF(OR(B263&lt;'Statistic-Analysis'!$N$2,B263&gt;'Statistic-Analysis'!$O$2),FALSE,TRUE)</f>
        <v>1</v>
      </c>
      <c r="G263" s="28"/>
      <c r="H263" s="28"/>
    </row>
    <row r="264" spans="1:8">
      <c r="A264" t="s">
        <v>8219</v>
      </c>
      <c r="B264">
        <v>22</v>
      </c>
      <c r="C264" t="b">
        <f>IF(OR(B264&lt;'Statistic-Analysis'!$N$2,B264&gt;'Statistic-Analysis'!$O$2),FALSE,TRUE)</f>
        <v>1</v>
      </c>
      <c r="G264" s="28"/>
      <c r="H264" s="28"/>
    </row>
    <row r="265" spans="1:8">
      <c r="A265" t="s">
        <v>8219</v>
      </c>
      <c r="B265">
        <v>48</v>
      </c>
      <c r="C265" t="b">
        <f>IF(OR(B265&lt;'Statistic-Analysis'!$N$2,B265&gt;'Statistic-Analysis'!$O$2),FALSE,TRUE)</f>
        <v>1</v>
      </c>
      <c r="G265" s="28"/>
      <c r="H265" s="28"/>
    </row>
    <row r="266" spans="1:8">
      <c r="A266" t="s">
        <v>8219</v>
      </c>
      <c r="B266">
        <v>383</v>
      </c>
      <c r="C266" t="b">
        <f>IF(OR(B266&lt;'Statistic-Analysis'!$N$2,B266&gt;'Statistic-Analysis'!$O$2),FALSE,TRUE)</f>
        <v>0</v>
      </c>
      <c r="G266" s="28"/>
      <c r="H266" s="28"/>
    </row>
    <row r="267" spans="1:8">
      <c r="A267" t="s">
        <v>8219</v>
      </c>
      <c r="B267">
        <v>237</v>
      </c>
      <c r="C267" t="b">
        <f>IF(OR(B267&lt;'Statistic-Analysis'!$N$2,B267&gt;'Statistic-Analysis'!$O$2),FALSE,TRUE)</f>
        <v>1</v>
      </c>
      <c r="G267" s="28"/>
      <c r="H267" s="28"/>
    </row>
    <row r="268" spans="1:8">
      <c r="A268" t="s">
        <v>8219</v>
      </c>
      <c r="B268">
        <v>13</v>
      </c>
      <c r="C268" t="b">
        <f>IF(OR(B268&lt;'Statistic-Analysis'!$N$2,B268&gt;'Statistic-Analysis'!$O$2),FALSE,TRUE)</f>
        <v>1</v>
      </c>
      <c r="G268" s="28"/>
      <c r="H268" s="28"/>
    </row>
    <row r="269" spans="1:8">
      <c r="A269" t="s">
        <v>8219</v>
      </c>
      <c r="B269">
        <v>562</v>
      </c>
      <c r="C269" t="b">
        <f>IF(OR(B269&lt;'Statistic-Analysis'!$N$2,B269&gt;'Statistic-Analysis'!$O$2),FALSE,TRUE)</f>
        <v>0</v>
      </c>
      <c r="G269" s="28"/>
      <c r="H269" s="28"/>
    </row>
    <row r="270" spans="1:8">
      <c r="A270" t="s">
        <v>8219</v>
      </c>
      <c r="B270">
        <v>71</v>
      </c>
      <c r="C270" t="b">
        <f>IF(OR(B270&lt;'Statistic-Analysis'!$N$2,B270&gt;'Statistic-Analysis'!$O$2),FALSE,TRUE)</f>
        <v>1</v>
      </c>
      <c r="G270" s="28"/>
      <c r="H270" s="28"/>
    </row>
    <row r="271" spans="1:8">
      <c r="A271" t="s">
        <v>8219</v>
      </c>
      <c r="B271">
        <v>1510</v>
      </c>
      <c r="C271" t="b">
        <f>IF(OR(B271&lt;'Statistic-Analysis'!$N$2,B271&gt;'Statistic-Analysis'!$O$2),FALSE,TRUE)</f>
        <v>0</v>
      </c>
      <c r="G271" s="28"/>
      <c r="H271" s="28"/>
    </row>
    <row r="272" spans="1:8">
      <c r="A272" t="s">
        <v>8219</v>
      </c>
      <c r="B272">
        <v>14</v>
      </c>
      <c r="C272" t="b">
        <f>IF(OR(B272&lt;'Statistic-Analysis'!$N$2,B272&gt;'Statistic-Analysis'!$O$2),FALSE,TRUE)</f>
        <v>1</v>
      </c>
      <c r="G272" s="28"/>
      <c r="H272" s="28"/>
    </row>
    <row r="273" spans="1:8">
      <c r="A273" t="s">
        <v>8219</v>
      </c>
      <c r="B273">
        <v>193</v>
      </c>
      <c r="C273" t="b">
        <f>IF(OR(B273&lt;'Statistic-Analysis'!$N$2,B273&gt;'Statistic-Analysis'!$O$2),FALSE,TRUE)</f>
        <v>1</v>
      </c>
      <c r="G273" s="28"/>
      <c r="H273" s="28"/>
    </row>
    <row r="274" spans="1:8">
      <c r="A274" t="s">
        <v>8219</v>
      </c>
      <c r="B274">
        <v>206</v>
      </c>
      <c r="C274" t="b">
        <f>IF(OR(B274&lt;'Statistic-Analysis'!$N$2,B274&gt;'Statistic-Analysis'!$O$2),FALSE,TRUE)</f>
        <v>1</v>
      </c>
      <c r="G274" s="28"/>
      <c r="H274" s="28"/>
    </row>
    <row r="275" spans="1:8">
      <c r="A275" t="s">
        <v>8219</v>
      </c>
      <c r="B275">
        <v>351</v>
      </c>
      <c r="C275" t="b">
        <f>IF(OR(B275&lt;'Statistic-Analysis'!$N$2,B275&gt;'Statistic-Analysis'!$O$2),FALSE,TRUE)</f>
        <v>0</v>
      </c>
      <c r="G275" s="28"/>
      <c r="H275" s="28"/>
    </row>
    <row r="276" spans="1:8">
      <c r="A276" t="s">
        <v>8219</v>
      </c>
      <c r="B276">
        <v>50</v>
      </c>
      <c r="C276" t="b">
        <f>IF(OR(B276&lt;'Statistic-Analysis'!$N$2,B276&gt;'Statistic-Analysis'!$O$2),FALSE,TRUE)</f>
        <v>1</v>
      </c>
      <c r="G276" s="28"/>
      <c r="H276" s="28"/>
    </row>
    <row r="277" spans="1:8">
      <c r="A277" t="s">
        <v>8219</v>
      </c>
      <c r="B277">
        <v>184</v>
      </c>
      <c r="C277" t="b">
        <f>IF(OR(B277&lt;'Statistic-Analysis'!$N$2,B277&gt;'Statistic-Analysis'!$O$2),FALSE,TRUE)</f>
        <v>1</v>
      </c>
      <c r="G277" s="28"/>
      <c r="H277" s="28"/>
    </row>
    <row r="278" spans="1:8">
      <c r="A278" t="s">
        <v>8219</v>
      </c>
      <c r="B278">
        <v>196</v>
      </c>
      <c r="C278" t="b">
        <f>IF(OR(B278&lt;'Statistic-Analysis'!$N$2,B278&gt;'Statistic-Analysis'!$O$2),FALSE,TRUE)</f>
        <v>1</v>
      </c>
      <c r="G278" s="28"/>
      <c r="H278" s="28"/>
    </row>
    <row r="279" spans="1:8">
      <c r="A279" t="s">
        <v>8219</v>
      </c>
      <c r="B279">
        <v>229</v>
      </c>
      <c r="C279" t="b">
        <f>IF(OR(B279&lt;'Statistic-Analysis'!$N$2,B279&gt;'Statistic-Analysis'!$O$2),FALSE,TRUE)</f>
        <v>1</v>
      </c>
      <c r="G279" s="28"/>
      <c r="H279" s="28"/>
    </row>
    <row r="280" spans="1:8">
      <c r="A280" t="s">
        <v>8219</v>
      </c>
      <c r="B280">
        <v>67</v>
      </c>
      <c r="C280" t="b">
        <f>IF(OR(B280&lt;'Statistic-Analysis'!$N$2,B280&gt;'Statistic-Analysis'!$O$2),FALSE,TRUE)</f>
        <v>1</v>
      </c>
      <c r="G280" s="28"/>
      <c r="H280" s="28"/>
    </row>
    <row r="281" spans="1:8">
      <c r="A281" t="s">
        <v>8219</v>
      </c>
      <c r="B281">
        <v>95</v>
      </c>
      <c r="C281" t="b">
        <f>IF(OR(B281&lt;'Statistic-Analysis'!$N$2,B281&gt;'Statistic-Analysis'!$O$2),FALSE,TRUE)</f>
        <v>1</v>
      </c>
      <c r="G281" s="28"/>
      <c r="H281" s="28"/>
    </row>
    <row r="282" spans="1:8">
      <c r="A282" t="s">
        <v>8219</v>
      </c>
      <c r="B282">
        <v>62</v>
      </c>
      <c r="C282" t="b">
        <f>IF(OR(B282&lt;'Statistic-Analysis'!$N$2,B282&gt;'Statistic-Analysis'!$O$2),FALSE,TRUE)</f>
        <v>1</v>
      </c>
      <c r="G282" s="28"/>
      <c r="H282" s="28"/>
    </row>
    <row r="283" spans="1:8">
      <c r="A283" t="s">
        <v>8219</v>
      </c>
      <c r="B283">
        <v>73</v>
      </c>
      <c r="C283" t="b">
        <f>IF(OR(B283&lt;'Statistic-Analysis'!$N$2,B283&gt;'Statistic-Analysis'!$O$2),FALSE,TRUE)</f>
        <v>1</v>
      </c>
      <c r="G283" s="28"/>
      <c r="H283" s="28"/>
    </row>
    <row r="284" spans="1:8">
      <c r="A284" t="s">
        <v>8219</v>
      </c>
      <c r="B284">
        <v>43</v>
      </c>
      <c r="C284" t="b">
        <f>IF(OR(B284&lt;'Statistic-Analysis'!$N$2,B284&gt;'Statistic-Analysis'!$O$2),FALSE,TRUE)</f>
        <v>1</v>
      </c>
      <c r="G284" s="28"/>
      <c r="H284" s="28"/>
    </row>
    <row r="285" spans="1:8">
      <c r="A285" t="s">
        <v>8219</v>
      </c>
      <c r="B285">
        <v>70</v>
      </c>
      <c r="C285" t="b">
        <f>IF(OR(B285&lt;'Statistic-Analysis'!$N$2,B285&gt;'Statistic-Analysis'!$O$2),FALSE,TRUE)</f>
        <v>1</v>
      </c>
      <c r="G285" s="28"/>
      <c r="H285" s="28"/>
    </row>
    <row r="286" spans="1:8">
      <c r="A286" t="s">
        <v>8219</v>
      </c>
      <c r="B286">
        <v>271</v>
      </c>
      <c r="C286" t="b">
        <f>IF(OR(B286&lt;'Statistic-Analysis'!$N$2,B286&gt;'Statistic-Analysis'!$O$2),FALSE,TRUE)</f>
        <v>1</v>
      </c>
      <c r="G286" s="28"/>
      <c r="H286" s="28"/>
    </row>
    <row r="287" spans="1:8">
      <c r="A287" t="s">
        <v>8219</v>
      </c>
      <c r="B287">
        <v>55</v>
      </c>
      <c r="C287" t="b">
        <f>IF(OR(B287&lt;'Statistic-Analysis'!$N$2,B287&gt;'Statistic-Analysis'!$O$2),FALSE,TRUE)</f>
        <v>1</v>
      </c>
      <c r="G287" s="28"/>
      <c r="H287" s="28"/>
    </row>
    <row r="288" spans="1:8">
      <c r="A288" t="s">
        <v>8219</v>
      </c>
      <c r="B288">
        <v>35</v>
      </c>
      <c r="C288" t="b">
        <f>IF(OR(B288&lt;'Statistic-Analysis'!$N$2,B288&gt;'Statistic-Analysis'!$O$2),FALSE,TRUE)</f>
        <v>1</v>
      </c>
      <c r="G288" s="28"/>
      <c r="H288" s="28"/>
    </row>
    <row r="289" spans="1:8">
      <c r="A289" t="s">
        <v>8219</v>
      </c>
      <c r="B289">
        <v>22</v>
      </c>
      <c r="C289" t="b">
        <f>IF(OR(B289&lt;'Statistic-Analysis'!$N$2,B289&gt;'Statistic-Analysis'!$O$2),FALSE,TRUE)</f>
        <v>1</v>
      </c>
      <c r="G289" s="28"/>
      <c r="H289" s="28"/>
    </row>
    <row r="290" spans="1:8">
      <c r="A290" t="s">
        <v>8219</v>
      </c>
      <c r="B290">
        <v>38</v>
      </c>
      <c r="C290" t="b">
        <f>IF(OR(B290&lt;'Statistic-Analysis'!$N$2,B290&gt;'Statistic-Analysis'!$O$2),FALSE,TRUE)</f>
        <v>1</v>
      </c>
      <c r="G290" s="28"/>
      <c r="H290" s="28"/>
    </row>
    <row r="291" spans="1:8">
      <c r="A291" t="s">
        <v>8219</v>
      </c>
      <c r="B291">
        <v>15</v>
      </c>
      <c r="C291" t="b">
        <f>IF(OR(B291&lt;'Statistic-Analysis'!$N$2,B291&gt;'Statistic-Analysis'!$O$2),FALSE,TRUE)</f>
        <v>1</v>
      </c>
      <c r="G291" s="28"/>
      <c r="H291" s="28"/>
    </row>
    <row r="292" spans="1:8">
      <c r="A292" t="s">
        <v>8219</v>
      </c>
      <c r="B292">
        <v>7</v>
      </c>
      <c r="C292" t="b">
        <f>IF(OR(B292&lt;'Statistic-Analysis'!$N$2,B292&gt;'Statistic-Analysis'!$O$2),FALSE,TRUE)</f>
        <v>1</v>
      </c>
      <c r="G292" s="28"/>
      <c r="H292" s="28"/>
    </row>
    <row r="293" spans="1:8">
      <c r="A293" t="s">
        <v>8219</v>
      </c>
      <c r="B293">
        <v>241</v>
      </c>
      <c r="C293" t="b">
        <f>IF(OR(B293&lt;'Statistic-Analysis'!$N$2,B293&gt;'Statistic-Analysis'!$O$2),FALSE,TRUE)</f>
        <v>1</v>
      </c>
      <c r="G293" s="28"/>
      <c r="H293" s="28"/>
    </row>
    <row r="294" spans="1:8">
      <c r="A294" t="s">
        <v>8219</v>
      </c>
      <c r="B294">
        <v>55</v>
      </c>
      <c r="C294" t="b">
        <f>IF(OR(B294&lt;'Statistic-Analysis'!$N$2,B294&gt;'Statistic-Analysis'!$O$2),FALSE,TRUE)</f>
        <v>1</v>
      </c>
      <c r="G294" s="28"/>
      <c r="H294" s="28"/>
    </row>
    <row r="295" spans="1:8">
      <c r="A295" t="s">
        <v>8219</v>
      </c>
      <c r="B295">
        <v>171</v>
      </c>
      <c r="C295" t="b">
        <f>IF(OR(B295&lt;'Statistic-Analysis'!$N$2,B295&gt;'Statistic-Analysis'!$O$2),FALSE,TRUE)</f>
        <v>1</v>
      </c>
      <c r="G295" s="28"/>
      <c r="H295" s="28"/>
    </row>
    <row r="296" spans="1:8">
      <c r="A296" t="s">
        <v>8219</v>
      </c>
      <c r="B296">
        <v>208</v>
      </c>
      <c r="C296" t="b">
        <f>IF(OR(B296&lt;'Statistic-Analysis'!$N$2,B296&gt;'Statistic-Analysis'!$O$2),FALSE,TRUE)</f>
        <v>1</v>
      </c>
      <c r="G296" s="28"/>
      <c r="H296" s="28"/>
    </row>
    <row r="297" spans="1:8">
      <c r="A297" t="s">
        <v>8219</v>
      </c>
      <c r="B297">
        <v>21</v>
      </c>
      <c r="C297" t="b">
        <f>IF(OR(B297&lt;'Statistic-Analysis'!$N$2,B297&gt;'Statistic-Analysis'!$O$2),FALSE,TRUE)</f>
        <v>1</v>
      </c>
      <c r="G297" s="28"/>
      <c r="H297" s="28"/>
    </row>
    <row r="298" spans="1:8">
      <c r="A298" t="s">
        <v>8219</v>
      </c>
      <c r="B298">
        <v>25</v>
      </c>
      <c r="C298" t="b">
        <f>IF(OR(B298&lt;'Statistic-Analysis'!$N$2,B298&gt;'Statistic-Analysis'!$O$2),FALSE,TRUE)</f>
        <v>1</v>
      </c>
      <c r="G298" s="28"/>
      <c r="H298" s="28"/>
    </row>
    <row r="299" spans="1:8">
      <c r="A299" t="s">
        <v>8219</v>
      </c>
      <c r="B299">
        <v>52</v>
      </c>
      <c r="C299" t="b">
        <f>IF(OR(B299&lt;'Statistic-Analysis'!$N$2,B299&gt;'Statistic-Analysis'!$O$2),FALSE,TRUE)</f>
        <v>1</v>
      </c>
      <c r="G299" s="28"/>
      <c r="H299" s="28"/>
    </row>
    <row r="300" spans="1:8">
      <c r="A300" t="s">
        <v>8219</v>
      </c>
      <c r="B300">
        <v>104</v>
      </c>
      <c r="C300" t="b">
        <f>IF(OR(B300&lt;'Statistic-Analysis'!$N$2,B300&gt;'Statistic-Analysis'!$O$2),FALSE,TRUE)</f>
        <v>1</v>
      </c>
      <c r="G300" s="28"/>
      <c r="H300" s="28"/>
    </row>
    <row r="301" spans="1:8">
      <c r="A301" t="s">
        <v>8219</v>
      </c>
      <c r="B301">
        <v>73</v>
      </c>
      <c r="C301" t="b">
        <f>IF(OR(B301&lt;'Statistic-Analysis'!$N$2,B301&gt;'Statistic-Analysis'!$O$2),FALSE,TRUE)</f>
        <v>1</v>
      </c>
      <c r="G301" s="28"/>
      <c r="H301" s="28"/>
    </row>
    <row r="302" spans="1:8">
      <c r="A302" t="s">
        <v>8219</v>
      </c>
      <c r="B302">
        <v>34</v>
      </c>
      <c r="C302" t="b">
        <f>IF(OR(B302&lt;'Statistic-Analysis'!$N$2,B302&gt;'Statistic-Analysis'!$O$2),FALSE,TRUE)</f>
        <v>1</v>
      </c>
      <c r="G302" s="28"/>
      <c r="H302" s="28"/>
    </row>
    <row r="303" spans="1:8">
      <c r="A303" t="s">
        <v>8219</v>
      </c>
      <c r="B303">
        <v>56</v>
      </c>
      <c r="C303" t="b">
        <f>IF(OR(B303&lt;'Statistic-Analysis'!$N$2,B303&gt;'Statistic-Analysis'!$O$2),FALSE,TRUE)</f>
        <v>1</v>
      </c>
      <c r="G303" s="28"/>
      <c r="H303" s="28"/>
    </row>
    <row r="304" spans="1:8">
      <c r="A304" t="s">
        <v>8219</v>
      </c>
      <c r="B304">
        <v>31</v>
      </c>
      <c r="C304" t="b">
        <f>IF(OR(B304&lt;'Statistic-Analysis'!$N$2,B304&gt;'Statistic-Analysis'!$O$2),FALSE,TRUE)</f>
        <v>1</v>
      </c>
      <c r="G304" s="28"/>
      <c r="H304" s="28"/>
    </row>
    <row r="305" spans="1:8">
      <c r="A305" t="s">
        <v>8219</v>
      </c>
      <c r="B305">
        <v>84</v>
      </c>
      <c r="C305" t="b">
        <f>IF(OR(B305&lt;'Statistic-Analysis'!$N$2,B305&gt;'Statistic-Analysis'!$O$2),FALSE,TRUE)</f>
        <v>1</v>
      </c>
      <c r="G305" s="28"/>
      <c r="H305" s="28"/>
    </row>
    <row r="306" spans="1:8">
      <c r="A306" t="s">
        <v>8219</v>
      </c>
      <c r="B306">
        <v>130</v>
      </c>
      <c r="C306" t="b">
        <f>IF(OR(B306&lt;'Statistic-Analysis'!$N$2,B306&gt;'Statistic-Analysis'!$O$2),FALSE,TRUE)</f>
        <v>1</v>
      </c>
      <c r="G306" s="28"/>
      <c r="H306" s="28"/>
    </row>
    <row r="307" spans="1:8">
      <c r="A307" t="s">
        <v>8219</v>
      </c>
      <c r="B307">
        <v>12</v>
      </c>
      <c r="C307" t="b">
        <f>IF(OR(B307&lt;'Statistic-Analysis'!$N$2,B307&gt;'Statistic-Analysis'!$O$2),FALSE,TRUE)</f>
        <v>1</v>
      </c>
      <c r="G307" s="28"/>
      <c r="H307" s="28"/>
    </row>
    <row r="308" spans="1:8">
      <c r="A308" t="s">
        <v>8219</v>
      </c>
      <c r="B308">
        <v>23</v>
      </c>
      <c r="C308" t="b">
        <f>IF(OR(B308&lt;'Statistic-Analysis'!$N$2,B308&gt;'Statistic-Analysis'!$O$2),FALSE,TRUE)</f>
        <v>1</v>
      </c>
      <c r="G308" s="28"/>
      <c r="H308" s="28"/>
    </row>
    <row r="309" spans="1:8">
      <c r="A309" t="s">
        <v>8219</v>
      </c>
      <c r="B309">
        <v>158</v>
      </c>
      <c r="C309" t="b">
        <f>IF(OR(B309&lt;'Statistic-Analysis'!$N$2,B309&gt;'Statistic-Analysis'!$O$2),FALSE,TRUE)</f>
        <v>1</v>
      </c>
      <c r="G309" s="28"/>
      <c r="H309" s="28"/>
    </row>
    <row r="310" spans="1:8">
      <c r="A310" t="s">
        <v>8219</v>
      </c>
      <c r="B310">
        <v>30</v>
      </c>
      <c r="C310" t="b">
        <f>IF(OR(B310&lt;'Statistic-Analysis'!$N$2,B310&gt;'Statistic-Analysis'!$O$2),FALSE,TRUE)</f>
        <v>1</v>
      </c>
      <c r="G310" s="28"/>
      <c r="H310" s="28"/>
    </row>
    <row r="311" spans="1:8">
      <c r="A311" t="s">
        <v>8219</v>
      </c>
      <c r="B311">
        <v>18</v>
      </c>
      <c r="C311" t="b">
        <f>IF(OR(B311&lt;'Statistic-Analysis'!$N$2,B311&gt;'Statistic-Analysis'!$O$2),FALSE,TRUE)</f>
        <v>1</v>
      </c>
      <c r="G311" s="28"/>
      <c r="H311" s="28"/>
    </row>
    <row r="312" spans="1:8">
      <c r="A312" t="s">
        <v>8219</v>
      </c>
      <c r="B312">
        <v>29</v>
      </c>
      <c r="C312" t="b">
        <f>IF(OR(B312&lt;'Statistic-Analysis'!$N$2,B312&gt;'Statistic-Analysis'!$O$2),FALSE,TRUE)</f>
        <v>1</v>
      </c>
      <c r="G312" s="28"/>
      <c r="H312" s="28"/>
    </row>
    <row r="313" spans="1:8">
      <c r="A313" t="s">
        <v>8219</v>
      </c>
      <c r="B313">
        <v>31</v>
      </c>
      <c r="C313" t="b">
        <f>IF(OR(B313&lt;'Statistic-Analysis'!$N$2,B313&gt;'Statistic-Analysis'!$O$2),FALSE,TRUE)</f>
        <v>1</v>
      </c>
      <c r="G313" s="28"/>
      <c r="H313" s="28"/>
    </row>
    <row r="314" spans="1:8">
      <c r="A314" t="s">
        <v>8219</v>
      </c>
      <c r="B314">
        <v>173</v>
      </c>
      <c r="C314" t="b">
        <f>IF(OR(B314&lt;'Statistic-Analysis'!$N$2,B314&gt;'Statistic-Analysis'!$O$2),FALSE,TRUE)</f>
        <v>1</v>
      </c>
      <c r="G314" s="28"/>
      <c r="H314" s="28"/>
    </row>
    <row r="315" spans="1:8">
      <c r="A315" t="s">
        <v>8219</v>
      </c>
      <c r="B315">
        <v>17</v>
      </c>
      <c r="C315" t="b">
        <f>IF(OR(B315&lt;'Statistic-Analysis'!$N$2,B315&gt;'Statistic-Analysis'!$O$2),FALSE,TRUE)</f>
        <v>1</v>
      </c>
      <c r="G315" s="28"/>
      <c r="H315" s="28"/>
    </row>
    <row r="316" spans="1:8">
      <c r="A316" t="s">
        <v>8219</v>
      </c>
      <c r="B316">
        <v>48</v>
      </c>
      <c r="C316" t="b">
        <f>IF(OR(B316&lt;'Statistic-Analysis'!$N$2,B316&gt;'Statistic-Analysis'!$O$2),FALSE,TRUE)</f>
        <v>1</v>
      </c>
      <c r="G316" s="28"/>
      <c r="H316" s="28"/>
    </row>
    <row r="317" spans="1:8">
      <c r="A317" t="s">
        <v>8219</v>
      </c>
      <c r="B317">
        <v>59</v>
      </c>
      <c r="C317" t="b">
        <f>IF(OR(B317&lt;'Statistic-Analysis'!$N$2,B317&gt;'Statistic-Analysis'!$O$2),FALSE,TRUE)</f>
        <v>1</v>
      </c>
      <c r="G317" s="28"/>
      <c r="H317" s="28"/>
    </row>
    <row r="318" spans="1:8">
      <c r="A318" t="s">
        <v>8219</v>
      </c>
      <c r="B318">
        <v>39</v>
      </c>
      <c r="C318" t="b">
        <f>IF(OR(B318&lt;'Statistic-Analysis'!$N$2,B318&gt;'Statistic-Analysis'!$O$2),FALSE,TRUE)</f>
        <v>1</v>
      </c>
      <c r="G318" s="28"/>
      <c r="H318" s="28"/>
    </row>
    <row r="319" spans="1:8">
      <c r="A319" t="s">
        <v>8219</v>
      </c>
      <c r="B319">
        <v>59</v>
      </c>
      <c r="C319" t="b">
        <f>IF(OR(B319&lt;'Statistic-Analysis'!$N$2,B319&gt;'Statistic-Analysis'!$O$2),FALSE,TRUE)</f>
        <v>1</v>
      </c>
      <c r="G319" s="28"/>
      <c r="H319" s="28"/>
    </row>
    <row r="320" spans="1:8">
      <c r="A320" t="s">
        <v>8219</v>
      </c>
      <c r="B320">
        <v>60</v>
      </c>
      <c r="C320" t="b">
        <f>IF(OR(B320&lt;'Statistic-Analysis'!$N$2,B320&gt;'Statistic-Analysis'!$O$2),FALSE,TRUE)</f>
        <v>1</v>
      </c>
      <c r="G320" s="28"/>
      <c r="H320" s="28"/>
    </row>
    <row r="321" spans="1:8">
      <c r="A321" t="s">
        <v>8219</v>
      </c>
      <c r="B321">
        <v>20</v>
      </c>
      <c r="C321" t="b">
        <f>IF(OR(B321&lt;'Statistic-Analysis'!$N$2,B321&gt;'Statistic-Analysis'!$O$2),FALSE,TRUE)</f>
        <v>1</v>
      </c>
      <c r="G321" s="28"/>
      <c r="H321" s="28"/>
    </row>
    <row r="322" spans="1:8">
      <c r="A322" t="s">
        <v>8219</v>
      </c>
      <c r="B322">
        <v>2</v>
      </c>
      <c r="C322" t="b">
        <f>IF(OR(B322&lt;'Statistic-Analysis'!$N$2,B322&gt;'Statistic-Analysis'!$O$2),FALSE,TRUE)</f>
        <v>1</v>
      </c>
      <c r="G322" s="28"/>
      <c r="H322" s="28"/>
    </row>
    <row r="323" spans="1:8">
      <c r="A323" t="s">
        <v>8219</v>
      </c>
      <c r="B323">
        <v>315</v>
      </c>
      <c r="C323" t="b">
        <f>IF(OR(B323&lt;'Statistic-Analysis'!$N$2,B323&gt;'Statistic-Analysis'!$O$2),FALSE,TRUE)</f>
        <v>0</v>
      </c>
      <c r="G323" s="28"/>
      <c r="H323" s="28"/>
    </row>
    <row r="324" spans="1:8">
      <c r="A324" t="s">
        <v>8219</v>
      </c>
      <c r="B324">
        <v>2174</v>
      </c>
      <c r="C324" t="b">
        <f>IF(OR(B324&lt;'Statistic-Analysis'!$N$2,B324&gt;'Statistic-Analysis'!$O$2),FALSE,TRUE)</f>
        <v>0</v>
      </c>
      <c r="G324" s="28"/>
      <c r="H324" s="28"/>
    </row>
    <row r="325" spans="1:8">
      <c r="A325" t="s">
        <v>8219</v>
      </c>
      <c r="B325">
        <v>152</v>
      </c>
      <c r="C325" t="b">
        <f>IF(OR(B325&lt;'Statistic-Analysis'!$N$2,B325&gt;'Statistic-Analysis'!$O$2),FALSE,TRUE)</f>
        <v>1</v>
      </c>
      <c r="G325" s="28"/>
      <c r="H325" s="28"/>
    </row>
    <row r="326" spans="1:8">
      <c r="A326" t="s">
        <v>8219</v>
      </c>
      <c r="B326">
        <v>1021</v>
      </c>
      <c r="C326" t="b">
        <f>IF(OR(B326&lt;'Statistic-Analysis'!$N$2,B326&gt;'Statistic-Analysis'!$O$2),FALSE,TRUE)</f>
        <v>0</v>
      </c>
      <c r="G326" s="28"/>
      <c r="H326" s="28"/>
    </row>
    <row r="327" spans="1:8">
      <c r="A327" t="s">
        <v>8219</v>
      </c>
      <c r="B327">
        <v>237</v>
      </c>
      <c r="C327" t="b">
        <f>IF(OR(B327&lt;'Statistic-Analysis'!$N$2,B327&gt;'Statistic-Analysis'!$O$2),FALSE,TRUE)</f>
        <v>1</v>
      </c>
      <c r="G327" s="28"/>
      <c r="H327" s="28"/>
    </row>
    <row r="328" spans="1:8">
      <c r="A328" t="s">
        <v>8219</v>
      </c>
      <c r="B328">
        <v>27</v>
      </c>
      <c r="C328" t="b">
        <f>IF(OR(B328&lt;'Statistic-Analysis'!$N$2,B328&gt;'Statistic-Analysis'!$O$2),FALSE,TRUE)</f>
        <v>1</v>
      </c>
      <c r="G328" s="28"/>
      <c r="H328" s="28"/>
    </row>
    <row r="329" spans="1:8">
      <c r="A329" t="s">
        <v>8219</v>
      </c>
      <c r="B329">
        <v>17</v>
      </c>
      <c r="C329" t="b">
        <f>IF(OR(B329&lt;'Statistic-Analysis'!$N$2,B329&gt;'Statistic-Analysis'!$O$2),FALSE,TRUE)</f>
        <v>1</v>
      </c>
      <c r="G329" s="28"/>
      <c r="H329" s="28"/>
    </row>
    <row r="330" spans="1:8">
      <c r="A330" t="s">
        <v>8219</v>
      </c>
      <c r="B330">
        <v>27</v>
      </c>
      <c r="C330" t="b">
        <f>IF(OR(B330&lt;'Statistic-Analysis'!$N$2,B330&gt;'Statistic-Analysis'!$O$2),FALSE,TRUE)</f>
        <v>1</v>
      </c>
      <c r="G330" s="28"/>
      <c r="H330" s="28"/>
    </row>
    <row r="331" spans="1:8">
      <c r="A331" t="s">
        <v>8219</v>
      </c>
      <c r="B331">
        <v>82</v>
      </c>
      <c r="C331" t="b">
        <f>IF(OR(B331&lt;'Statistic-Analysis'!$N$2,B331&gt;'Statistic-Analysis'!$O$2),FALSE,TRUE)</f>
        <v>1</v>
      </c>
      <c r="G331" s="28"/>
      <c r="H331" s="28"/>
    </row>
    <row r="332" spans="1:8">
      <c r="A332" t="s">
        <v>8219</v>
      </c>
      <c r="B332">
        <v>48</v>
      </c>
      <c r="C332" t="b">
        <f>IF(OR(B332&lt;'Statistic-Analysis'!$N$2,B332&gt;'Statistic-Analysis'!$O$2),FALSE,TRUE)</f>
        <v>1</v>
      </c>
      <c r="G332" s="28"/>
      <c r="H332" s="28"/>
    </row>
    <row r="333" spans="1:8">
      <c r="A333" t="s">
        <v>8219</v>
      </c>
      <c r="B333">
        <v>105</v>
      </c>
      <c r="C333" t="b">
        <f>IF(OR(B333&lt;'Statistic-Analysis'!$N$2,B333&gt;'Statistic-Analysis'!$O$2),FALSE,TRUE)</f>
        <v>1</v>
      </c>
      <c r="G333" s="28"/>
      <c r="H333" s="28"/>
    </row>
    <row r="334" spans="1:8">
      <c r="A334" t="s">
        <v>8219</v>
      </c>
      <c r="B334">
        <v>28</v>
      </c>
      <c r="C334" t="b">
        <f>IF(OR(B334&lt;'Statistic-Analysis'!$N$2,B334&gt;'Statistic-Analysis'!$O$2),FALSE,TRUE)</f>
        <v>1</v>
      </c>
      <c r="G334" s="28"/>
      <c r="H334" s="28"/>
    </row>
    <row r="335" spans="1:8">
      <c r="A335" t="s">
        <v>8219</v>
      </c>
      <c r="B335">
        <v>1107</v>
      </c>
      <c r="C335" t="b">
        <f>IF(OR(B335&lt;'Statistic-Analysis'!$N$2,B335&gt;'Statistic-Analysis'!$O$2),FALSE,TRUE)</f>
        <v>0</v>
      </c>
      <c r="G335" s="28"/>
      <c r="H335" s="28"/>
    </row>
    <row r="336" spans="1:8">
      <c r="A336" t="s">
        <v>8219</v>
      </c>
      <c r="B336">
        <v>1013</v>
      </c>
      <c r="C336" t="b">
        <f>IF(OR(B336&lt;'Statistic-Analysis'!$N$2,B336&gt;'Statistic-Analysis'!$O$2),FALSE,TRUE)</f>
        <v>0</v>
      </c>
      <c r="G336" s="28"/>
      <c r="H336" s="28"/>
    </row>
    <row r="337" spans="1:8">
      <c r="A337" t="s">
        <v>8219</v>
      </c>
      <c r="B337">
        <v>274</v>
      </c>
      <c r="C337" t="b">
        <f>IF(OR(B337&lt;'Statistic-Analysis'!$N$2,B337&gt;'Statistic-Analysis'!$O$2),FALSE,TRUE)</f>
        <v>1</v>
      </c>
      <c r="G337" s="28"/>
      <c r="H337" s="28"/>
    </row>
    <row r="338" spans="1:8">
      <c r="A338" t="s">
        <v>8219</v>
      </c>
      <c r="B338">
        <v>87</v>
      </c>
      <c r="C338" t="b">
        <f>IF(OR(B338&lt;'Statistic-Analysis'!$N$2,B338&gt;'Statistic-Analysis'!$O$2),FALSE,TRUE)</f>
        <v>1</v>
      </c>
      <c r="G338" s="28"/>
      <c r="H338" s="28"/>
    </row>
    <row r="339" spans="1:8">
      <c r="A339" t="s">
        <v>8219</v>
      </c>
      <c r="B339">
        <v>99</v>
      </c>
      <c r="C339" t="b">
        <f>IF(OR(B339&lt;'Statistic-Analysis'!$N$2,B339&gt;'Statistic-Analysis'!$O$2),FALSE,TRUE)</f>
        <v>1</v>
      </c>
      <c r="G339" s="28"/>
      <c r="H339" s="28"/>
    </row>
    <row r="340" spans="1:8">
      <c r="A340" t="s">
        <v>8219</v>
      </c>
      <c r="B340">
        <v>276</v>
      </c>
      <c r="C340" t="b">
        <f>IF(OR(B340&lt;'Statistic-Analysis'!$N$2,B340&gt;'Statistic-Analysis'!$O$2),FALSE,TRUE)</f>
        <v>1</v>
      </c>
      <c r="G340" s="28"/>
      <c r="H340" s="28"/>
    </row>
    <row r="341" spans="1:8">
      <c r="A341" t="s">
        <v>8219</v>
      </c>
      <c r="B341">
        <v>21</v>
      </c>
      <c r="C341" t="b">
        <f>IF(OR(B341&lt;'Statistic-Analysis'!$N$2,B341&gt;'Statistic-Analysis'!$O$2),FALSE,TRUE)</f>
        <v>1</v>
      </c>
      <c r="G341" s="28"/>
      <c r="H341" s="28"/>
    </row>
    <row r="342" spans="1:8">
      <c r="A342" t="s">
        <v>8219</v>
      </c>
      <c r="B342">
        <v>41</v>
      </c>
      <c r="C342" t="b">
        <f>IF(OR(B342&lt;'Statistic-Analysis'!$N$2,B342&gt;'Statistic-Analysis'!$O$2),FALSE,TRUE)</f>
        <v>1</v>
      </c>
      <c r="G342" s="28"/>
      <c r="H342" s="28"/>
    </row>
    <row r="343" spans="1:8">
      <c r="A343" t="s">
        <v>8219</v>
      </c>
      <c r="B343">
        <v>119</v>
      </c>
      <c r="C343" t="b">
        <f>IF(OR(B343&lt;'Statistic-Analysis'!$N$2,B343&gt;'Statistic-Analysis'!$O$2),FALSE,TRUE)</f>
        <v>1</v>
      </c>
      <c r="G343" s="28"/>
      <c r="H343" s="28"/>
    </row>
    <row r="344" spans="1:8">
      <c r="A344" t="s">
        <v>8219</v>
      </c>
      <c r="B344">
        <v>153</v>
      </c>
      <c r="C344" t="b">
        <f>IF(OR(B344&lt;'Statistic-Analysis'!$N$2,B344&gt;'Statistic-Analysis'!$O$2),FALSE,TRUE)</f>
        <v>1</v>
      </c>
      <c r="G344" s="28"/>
      <c r="H344" s="28"/>
    </row>
    <row r="345" spans="1:8">
      <c r="A345" t="s">
        <v>8219</v>
      </c>
      <c r="B345">
        <v>100</v>
      </c>
      <c r="C345" t="b">
        <f>IF(OR(B345&lt;'Statistic-Analysis'!$N$2,B345&gt;'Statistic-Analysis'!$O$2),FALSE,TRUE)</f>
        <v>1</v>
      </c>
      <c r="G345" s="28"/>
      <c r="H345" s="28"/>
    </row>
    <row r="346" spans="1:8">
      <c r="A346" t="s">
        <v>8219</v>
      </c>
      <c r="B346">
        <v>143</v>
      </c>
      <c r="C346" t="b">
        <f>IF(OR(B346&lt;'Statistic-Analysis'!$N$2,B346&gt;'Statistic-Analysis'!$O$2),FALSE,TRUE)</f>
        <v>1</v>
      </c>
      <c r="G346" s="28"/>
      <c r="H346" s="28"/>
    </row>
    <row r="347" spans="1:8">
      <c r="A347" t="s">
        <v>8219</v>
      </c>
      <c r="B347">
        <v>140</v>
      </c>
      <c r="C347" t="b">
        <f>IF(OR(B347&lt;'Statistic-Analysis'!$N$2,B347&gt;'Statistic-Analysis'!$O$2),FALSE,TRUE)</f>
        <v>1</v>
      </c>
      <c r="G347" s="28"/>
      <c r="H347" s="28"/>
    </row>
    <row r="348" spans="1:8">
      <c r="A348" t="s">
        <v>8219</v>
      </c>
      <c r="B348">
        <v>35</v>
      </c>
      <c r="C348" t="b">
        <f>IF(OR(B348&lt;'Statistic-Analysis'!$N$2,B348&gt;'Statistic-Analysis'!$O$2),FALSE,TRUE)</f>
        <v>1</v>
      </c>
      <c r="G348" s="28"/>
      <c r="H348" s="28"/>
    </row>
    <row r="349" spans="1:8">
      <c r="A349" t="s">
        <v>8219</v>
      </c>
      <c r="B349">
        <v>149</v>
      </c>
      <c r="C349" t="b">
        <f>IF(OR(B349&lt;'Statistic-Analysis'!$N$2,B349&gt;'Statistic-Analysis'!$O$2),FALSE,TRUE)</f>
        <v>1</v>
      </c>
      <c r="G349" s="28"/>
      <c r="H349" s="28"/>
    </row>
    <row r="350" spans="1:8">
      <c r="A350" t="s">
        <v>8219</v>
      </c>
      <c r="B350">
        <v>130</v>
      </c>
      <c r="C350" t="b">
        <f>IF(OR(B350&lt;'Statistic-Analysis'!$N$2,B350&gt;'Statistic-Analysis'!$O$2),FALSE,TRUE)</f>
        <v>1</v>
      </c>
      <c r="G350" s="28"/>
      <c r="H350" s="28"/>
    </row>
    <row r="351" spans="1:8">
      <c r="A351" t="s">
        <v>8219</v>
      </c>
      <c r="B351">
        <v>120</v>
      </c>
      <c r="C351" t="b">
        <f>IF(OR(B351&lt;'Statistic-Analysis'!$N$2,B351&gt;'Statistic-Analysis'!$O$2),FALSE,TRUE)</f>
        <v>1</v>
      </c>
      <c r="G351" s="28"/>
      <c r="H351" s="28"/>
    </row>
    <row r="352" spans="1:8">
      <c r="A352" t="s">
        <v>8219</v>
      </c>
      <c r="B352">
        <v>265</v>
      </c>
      <c r="C352" t="b">
        <f>IF(OR(B352&lt;'Statistic-Analysis'!$N$2,B352&gt;'Statistic-Analysis'!$O$2),FALSE,TRUE)</f>
        <v>1</v>
      </c>
      <c r="G352" s="28"/>
      <c r="H352" s="28"/>
    </row>
    <row r="353" spans="1:8">
      <c r="A353" t="s">
        <v>8219</v>
      </c>
      <c r="B353">
        <v>71</v>
      </c>
      <c r="C353" t="b">
        <f>IF(OR(B353&lt;'Statistic-Analysis'!$N$2,B353&gt;'Statistic-Analysis'!$O$2),FALSE,TRUE)</f>
        <v>1</v>
      </c>
      <c r="G353" s="28"/>
      <c r="H353" s="28"/>
    </row>
    <row r="354" spans="1:8">
      <c r="A354" t="s">
        <v>8219</v>
      </c>
      <c r="B354">
        <v>13</v>
      </c>
      <c r="C354" t="b">
        <f>IF(OR(B354&lt;'Statistic-Analysis'!$N$2,B354&gt;'Statistic-Analysis'!$O$2),FALSE,TRUE)</f>
        <v>1</v>
      </c>
      <c r="G354" s="28"/>
      <c r="H354" s="28"/>
    </row>
    <row r="355" spans="1:8">
      <c r="A355" t="s">
        <v>8219</v>
      </c>
      <c r="B355">
        <v>169</v>
      </c>
      <c r="C355" t="b">
        <f>IF(OR(B355&lt;'Statistic-Analysis'!$N$2,B355&gt;'Statistic-Analysis'!$O$2),FALSE,TRUE)</f>
        <v>1</v>
      </c>
      <c r="G355" s="28"/>
      <c r="H355" s="28"/>
    </row>
    <row r="356" spans="1:8">
      <c r="A356" t="s">
        <v>8219</v>
      </c>
      <c r="B356">
        <v>57</v>
      </c>
      <c r="C356" t="b">
        <f>IF(OR(B356&lt;'Statistic-Analysis'!$N$2,B356&gt;'Statistic-Analysis'!$O$2),FALSE,TRUE)</f>
        <v>1</v>
      </c>
      <c r="G356" s="28"/>
      <c r="H356" s="28"/>
    </row>
    <row r="357" spans="1:8">
      <c r="A357" t="s">
        <v>8219</v>
      </c>
      <c r="B357">
        <v>229</v>
      </c>
      <c r="C357" t="b">
        <f>IF(OR(B357&lt;'Statistic-Analysis'!$N$2,B357&gt;'Statistic-Analysis'!$O$2),FALSE,TRUE)</f>
        <v>1</v>
      </c>
      <c r="G357" s="28"/>
      <c r="H357" s="28"/>
    </row>
    <row r="358" spans="1:8">
      <c r="A358" t="s">
        <v>8219</v>
      </c>
      <c r="B358">
        <v>108</v>
      </c>
      <c r="C358" t="b">
        <f>IF(OR(B358&lt;'Statistic-Analysis'!$N$2,B358&gt;'Statistic-Analysis'!$O$2),FALSE,TRUE)</f>
        <v>1</v>
      </c>
      <c r="G358" s="28"/>
      <c r="H358" s="28"/>
    </row>
    <row r="359" spans="1:8">
      <c r="A359" t="s">
        <v>8219</v>
      </c>
      <c r="B359">
        <v>108</v>
      </c>
      <c r="C359" t="b">
        <f>IF(OR(B359&lt;'Statistic-Analysis'!$N$2,B359&gt;'Statistic-Analysis'!$O$2),FALSE,TRUE)</f>
        <v>1</v>
      </c>
      <c r="G359" s="28"/>
      <c r="H359" s="28"/>
    </row>
    <row r="360" spans="1:8">
      <c r="A360" t="s">
        <v>8219</v>
      </c>
      <c r="B360">
        <v>41</v>
      </c>
      <c r="C360" t="b">
        <f>IF(OR(B360&lt;'Statistic-Analysis'!$N$2,B360&gt;'Statistic-Analysis'!$O$2),FALSE,TRUE)</f>
        <v>1</v>
      </c>
      <c r="G360" s="28"/>
      <c r="H360" s="28"/>
    </row>
    <row r="361" spans="1:8">
      <c r="A361" t="s">
        <v>8219</v>
      </c>
      <c r="B361">
        <v>139</v>
      </c>
      <c r="C361" t="b">
        <f>IF(OR(B361&lt;'Statistic-Analysis'!$N$2,B361&gt;'Statistic-Analysis'!$O$2),FALSE,TRUE)</f>
        <v>1</v>
      </c>
      <c r="G361" s="28"/>
      <c r="H361" s="28"/>
    </row>
    <row r="362" spans="1:8">
      <c r="A362" t="s">
        <v>8219</v>
      </c>
      <c r="B362">
        <v>19</v>
      </c>
      <c r="C362" t="b">
        <f>IF(OR(B362&lt;'Statistic-Analysis'!$N$2,B362&gt;'Statistic-Analysis'!$O$2),FALSE,TRUE)</f>
        <v>1</v>
      </c>
      <c r="G362" s="28"/>
      <c r="H362" s="28"/>
    </row>
    <row r="363" spans="1:8">
      <c r="A363" t="s">
        <v>8219</v>
      </c>
      <c r="B363">
        <v>94</v>
      </c>
      <c r="C363" t="b">
        <f>IF(OR(B363&lt;'Statistic-Analysis'!$N$2,B363&gt;'Statistic-Analysis'!$O$2),FALSE,TRUE)</f>
        <v>1</v>
      </c>
      <c r="G363" s="28"/>
      <c r="H363" s="28"/>
    </row>
    <row r="364" spans="1:8">
      <c r="A364" t="s">
        <v>8219</v>
      </c>
      <c r="B364">
        <v>23</v>
      </c>
      <c r="C364" t="b">
        <f>IF(OR(B364&lt;'Statistic-Analysis'!$N$2,B364&gt;'Statistic-Analysis'!$O$2),FALSE,TRUE)</f>
        <v>1</v>
      </c>
      <c r="G364" s="28"/>
      <c r="H364" s="28"/>
    </row>
    <row r="365" spans="1:8">
      <c r="A365" t="s">
        <v>8219</v>
      </c>
      <c r="B365">
        <v>15</v>
      </c>
      <c r="C365" t="b">
        <f>IF(OR(B365&lt;'Statistic-Analysis'!$N$2,B365&gt;'Statistic-Analysis'!$O$2),FALSE,TRUE)</f>
        <v>1</v>
      </c>
      <c r="G365" s="28"/>
      <c r="H365" s="28"/>
    </row>
    <row r="366" spans="1:8">
      <c r="A366" t="s">
        <v>8219</v>
      </c>
      <c r="B366">
        <v>62</v>
      </c>
      <c r="C366" t="b">
        <f>IF(OR(B366&lt;'Statistic-Analysis'!$N$2,B366&gt;'Statistic-Analysis'!$O$2),FALSE,TRUE)</f>
        <v>1</v>
      </c>
      <c r="G366" s="28"/>
      <c r="H366" s="28"/>
    </row>
    <row r="367" spans="1:8">
      <c r="A367" t="s">
        <v>8219</v>
      </c>
      <c r="B367">
        <v>74</v>
      </c>
      <c r="C367" t="b">
        <f>IF(OR(B367&lt;'Statistic-Analysis'!$N$2,B367&gt;'Statistic-Analysis'!$O$2),FALSE,TRUE)</f>
        <v>1</v>
      </c>
      <c r="G367" s="28"/>
      <c r="H367" s="28"/>
    </row>
    <row r="368" spans="1:8">
      <c r="A368" t="s">
        <v>8219</v>
      </c>
      <c r="B368">
        <v>97</v>
      </c>
      <c r="C368" t="b">
        <f>IF(OR(B368&lt;'Statistic-Analysis'!$N$2,B368&gt;'Statistic-Analysis'!$O$2),FALSE,TRUE)</f>
        <v>1</v>
      </c>
      <c r="G368" s="28"/>
      <c r="H368" s="28"/>
    </row>
    <row r="369" spans="1:8">
      <c r="A369" t="s">
        <v>8219</v>
      </c>
      <c r="B369">
        <v>55</v>
      </c>
      <c r="C369" t="b">
        <f>IF(OR(B369&lt;'Statistic-Analysis'!$N$2,B369&gt;'Statistic-Analysis'!$O$2),FALSE,TRUE)</f>
        <v>1</v>
      </c>
      <c r="G369" s="28"/>
      <c r="H369" s="28"/>
    </row>
    <row r="370" spans="1:8">
      <c r="A370" t="s">
        <v>8219</v>
      </c>
      <c r="B370">
        <v>44</v>
      </c>
      <c r="C370" t="b">
        <f>IF(OR(B370&lt;'Statistic-Analysis'!$N$2,B370&gt;'Statistic-Analysis'!$O$2),FALSE,TRUE)</f>
        <v>1</v>
      </c>
      <c r="G370" s="28"/>
      <c r="H370" s="28"/>
    </row>
    <row r="371" spans="1:8">
      <c r="A371" t="s">
        <v>8219</v>
      </c>
      <c r="B371">
        <v>110</v>
      </c>
      <c r="C371" t="b">
        <f>IF(OR(B371&lt;'Statistic-Analysis'!$N$2,B371&gt;'Statistic-Analysis'!$O$2),FALSE,TRUE)</f>
        <v>1</v>
      </c>
      <c r="G371" s="28"/>
      <c r="H371" s="28"/>
    </row>
    <row r="372" spans="1:8">
      <c r="A372" t="s">
        <v>8219</v>
      </c>
      <c r="B372">
        <v>59</v>
      </c>
      <c r="C372" t="b">
        <f>IF(OR(B372&lt;'Statistic-Analysis'!$N$2,B372&gt;'Statistic-Analysis'!$O$2),FALSE,TRUE)</f>
        <v>1</v>
      </c>
      <c r="G372" s="28"/>
      <c r="H372" s="28"/>
    </row>
    <row r="373" spans="1:8">
      <c r="A373" t="s">
        <v>8219</v>
      </c>
      <c r="B373">
        <v>62</v>
      </c>
      <c r="C373" t="b">
        <f>IF(OR(B373&lt;'Statistic-Analysis'!$N$2,B373&gt;'Statistic-Analysis'!$O$2),FALSE,TRUE)</f>
        <v>1</v>
      </c>
      <c r="G373" s="28"/>
      <c r="H373" s="28"/>
    </row>
    <row r="374" spans="1:8">
      <c r="A374" t="s">
        <v>8219</v>
      </c>
      <c r="B374">
        <v>105</v>
      </c>
      <c r="C374" t="b">
        <f>IF(OR(B374&lt;'Statistic-Analysis'!$N$2,B374&gt;'Statistic-Analysis'!$O$2),FALSE,TRUE)</f>
        <v>1</v>
      </c>
      <c r="G374" s="28"/>
      <c r="H374" s="28"/>
    </row>
    <row r="375" spans="1:8">
      <c r="A375" t="s">
        <v>8219</v>
      </c>
      <c r="B375">
        <v>26</v>
      </c>
      <c r="C375" t="b">
        <f>IF(OR(B375&lt;'Statistic-Analysis'!$N$2,B375&gt;'Statistic-Analysis'!$O$2),FALSE,TRUE)</f>
        <v>1</v>
      </c>
      <c r="G375" s="28"/>
      <c r="H375" s="28"/>
    </row>
    <row r="376" spans="1:8">
      <c r="A376" t="s">
        <v>8219</v>
      </c>
      <c r="B376">
        <v>49</v>
      </c>
      <c r="C376" t="b">
        <f>IF(OR(B376&lt;'Statistic-Analysis'!$N$2,B376&gt;'Statistic-Analysis'!$O$2),FALSE,TRUE)</f>
        <v>1</v>
      </c>
      <c r="G376" s="28"/>
      <c r="H376" s="28"/>
    </row>
    <row r="377" spans="1:8">
      <c r="A377" t="s">
        <v>8219</v>
      </c>
      <c r="B377">
        <v>68</v>
      </c>
      <c r="C377" t="b">
        <f>IF(OR(B377&lt;'Statistic-Analysis'!$N$2,B377&gt;'Statistic-Analysis'!$O$2),FALSE,TRUE)</f>
        <v>1</v>
      </c>
      <c r="G377" s="28"/>
      <c r="H377" s="28"/>
    </row>
    <row r="378" spans="1:8">
      <c r="A378" t="s">
        <v>8219</v>
      </c>
      <c r="B378">
        <v>22</v>
      </c>
      <c r="C378" t="b">
        <f>IF(OR(B378&lt;'Statistic-Analysis'!$N$2,B378&gt;'Statistic-Analysis'!$O$2),FALSE,TRUE)</f>
        <v>1</v>
      </c>
      <c r="G378" s="28"/>
      <c r="H378" s="28"/>
    </row>
    <row r="379" spans="1:8">
      <c r="A379" t="s">
        <v>8219</v>
      </c>
      <c r="B379">
        <v>18</v>
      </c>
      <c r="C379" t="b">
        <f>IF(OR(B379&lt;'Statistic-Analysis'!$N$2,B379&gt;'Statistic-Analysis'!$O$2),FALSE,TRUE)</f>
        <v>1</v>
      </c>
      <c r="G379" s="28"/>
      <c r="H379" s="28"/>
    </row>
    <row r="380" spans="1:8">
      <c r="A380" t="s">
        <v>8219</v>
      </c>
      <c r="B380">
        <v>19</v>
      </c>
      <c r="C380" t="b">
        <f>IF(OR(B380&lt;'Statistic-Analysis'!$N$2,B380&gt;'Statistic-Analysis'!$O$2),FALSE,TRUE)</f>
        <v>1</v>
      </c>
      <c r="G380" s="28"/>
      <c r="H380" s="28"/>
    </row>
    <row r="381" spans="1:8">
      <c r="A381" t="s">
        <v>8219</v>
      </c>
      <c r="B381">
        <v>99</v>
      </c>
      <c r="C381" t="b">
        <f>IF(OR(B381&lt;'Statistic-Analysis'!$N$2,B381&gt;'Statistic-Analysis'!$O$2),FALSE,TRUE)</f>
        <v>1</v>
      </c>
      <c r="G381" s="28"/>
      <c r="H381" s="28"/>
    </row>
    <row r="382" spans="1:8">
      <c r="A382" t="s">
        <v>8219</v>
      </c>
      <c r="B382">
        <v>27</v>
      </c>
      <c r="C382" t="b">
        <f>IF(OR(B382&lt;'Statistic-Analysis'!$N$2,B382&gt;'Statistic-Analysis'!$O$2),FALSE,TRUE)</f>
        <v>1</v>
      </c>
      <c r="G382" s="28"/>
      <c r="H382" s="28"/>
    </row>
    <row r="383" spans="1:8">
      <c r="A383" t="s">
        <v>8219</v>
      </c>
      <c r="B383">
        <v>25</v>
      </c>
      <c r="C383" t="b">
        <f>IF(OR(B383&lt;'Statistic-Analysis'!$N$2,B383&gt;'Statistic-Analysis'!$O$2),FALSE,TRUE)</f>
        <v>1</v>
      </c>
      <c r="G383" s="28"/>
      <c r="H383" s="28"/>
    </row>
    <row r="384" spans="1:8">
      <c r="A384" t="s">
        <v>8219</v>
      </c>
      <c r="B384">
        <v>14</v>
      </c>
      <c r="C384" t="b">
        <f>IF(OR(B384&lt;'Statistic-Analysis'!$N$2,B384&gt;'Statistic-Analysis'!$O$2),FALSE,TRUE)</f>
        <v>1</v>
      </c>
      <c r="G384" s="28"/>
      <c r="H384" s="28"/>
    </row>
    <row r="385" spans="1:8">
      <c r="A385" t="s">
        <v>8219</v>
      </c>
      <c r="B385">
        <v>35</v>
      </c>
      <c r="C385" t="b">
        <f>IF(OR(B385&lt;'Statistic-Analysis'!$N$2,B385&gt;'Statistic-Analysis'!$O$2),FALSE,TRUE)</f>
        <v>1</v>
      </c>
      <c r="G385" s="28"/>
      <c r="H385" s="28"/>
    </row>
    <row r="386" spans="1:8">
      <c r="A386" t="s">
        <v>8219</v>
      </c>
      <c r="B386">
        <v>10</v>
      </c>
      <c r="C386" t="b">
        <f>IF(OR(B386&lt;'Statistic-Analysis'!$N$2,B386&gt;'Statistic-Analysis'!$O$2),FALSE,TRUE)</f>
        <v>1</v>
      </c>
      <c r="G386" s="28"/>
      <c r="H386" s="28"/>
    </row>
    <row r="387" spans="1:8">
      <c r="A387" t="s">
        <v>8219</v>
      </c>
      <c r="B387">
        <v>29</v>
      </c>
      <c r="C387" t="b">
        <f>IF(OR(B387&lt;'Statistic-Analysis'!$N$2,B387&gt;'Statistic-Analysis'!$O$2),FALSE,TRUE)</f>
        <v>1</v>
      </c>
      <c r="G387" s="28"/>
      <c r="H387" s="28"/>
    </row>
    <row r="388" spans="1:8">
      <c r="A388" t="s">
        <v>8219</v>
      </c>
      <c r="B388">
        <v>44</v>
      </c>
      <c r="C388" t="b">
        <f>IF(OR(B388&lt;'Statistic-Analysis'!$N$2,B388&gt;'Statistic-Analysis'!$O$2),FALSE,TRUE)</f>
        <v>1</v>
      </c>
      <c r="G388" s="28"/>
      <c r="H388" s="28"/>
    </row>
    <row r="389" spans="1:8">
      <c r="A389" t="s">
        <v>8219</v>
      </c>
      <c r="B389">
        <v>17</v>
      </c>
      <c r="C389" t="b">
        <f>IF(OR(B389&lt;'Statistic-Analysis'!$N$2,B389&gt;'Statistic-Analysis'!$O$2),FALSE,TRUE)</f>
        <v>1</v>
      </c>
      <c r="G389" s="28"/>
      <c r="H389" s="28"/>
    </row>
    <row r="390" spans="1:8">
      <c r="A390" t="s">
        <v>8219</v>
      </c>
      <c r="B390">
        <v>34</v>
      </c>
      <c r="C390" t="b">
        <f>IF(OR(B390&lt;'Statistic-Analysis'!$N$2,B390&gt;'Statistic-Analysis'!$O$2),FALSE,TRUE)</f>
        <v>1</v>
      </c>
      <c r="G390" s="28"/>
      <c r="H390" s="28"/>
    </row>
    <row r="391" spans="1:8">
      <c r="A391" t="s">
        <v>8219</v>
      </c>
      <c r="B391">
        <v>14</v>
      </c>
      <c r="C391" t="b">
        <f>IF(OR(B391&lt;'Statistic-Analysis'!$N$2,B391&gt;'Statistic-Analysis'!$O$2),FALSE,TRUE)</f>
        <v>1</v>
      </c>
      <c r="G391" s="28"/>
      <c r="H391" s="28"/>
    </row>
    <row r="392" spans="1:8">
      <c r="A392" t="s">
        <v>8219</v>
      </c>
      <c r="B392">
        <v>156</v>
      </c>
      <c r="C392" t="b">
        <f>IF(OR(B392&lt;'Statistic-Analysis'!$N$2,B392&gt;'Statistic-Analysis'!$O$2),FALSE,TRUE)</f>
        <v>1</v>
      </c>
      <c r="G392" s="28"/>
      <c r="H392" s="28"/>
    </row>
    <row r="393" spans="1:8">
      <c r="A393" t="s">
        <v>8219</v>
      </c>
      <c r="B393">
        <v>128</v>
      </c>
      <c r="C393" t="b">
        <f>IF(OR(B393&lt;'Statistic-Analysis'!$N$2,B393&gt;'Statistic-Analysis'!$O$2),FALSE,TRUE)</f>
        <v>1</v>
      </c>
      <c r="G393" s="28"/>
      <c r="H393" s="28"/>
    </row>
    <row r="394" spans="1:8">
      <c r="A394" t="s">
        <v>8219</v>
      </c>
      <c r="B394">
        <v>60</v>
      </c>
      <c r="C394" t="b">
        <f>IF(OR(B394&lt;'Statistic-Analysis'!$N$2,B394&gt;'Statistic-Analysis'!$O$2),FALSE,TRUE)</f>
        <v>1</v>
      </c>
      <c r="G394" s="28"/>
      <c r="H394" s="28"/>
    </row>
    <row r="395" spans="1:8">
      <c r="A395" t="s">
        <v>8219</v>
      </c>
      <c r="B395">
        <v>32</v>
      </c>
      <c r="C395" t="b">
        <f>IF(OR(B395&lt;'Statistic-Analysis'!$N$2,B395&gt;'Statistic-Analysis'!$O$2),FALSE,TRUE)</f>
        <v>1</v>
      </c>
      <c r="G395" s="28"/>
      <c r="H395" s="28"/>
    </row>
    <row r="396" spans="1:8">
      <c r="A396" t="s">
        <v>8219</v>
      </c>
      <c r="B396">
        <v>53</v>
      </c>
      <c r="C396" t="b">
        <f>IF(OR(B396&lt;'Statistic-Analysis'!$N$2,B396&gt;'Statistic-Analysis'!$O$2),FALSE,TRUE)</f>
        <v>1</v>
      </c>
      <c r="G396" s="28"/>
      <c r="H396" s="28"/>
    </row>
    <row r="397" spans="1:8">
      <c r="A397" t="s">
        <v>8219</v>
      </c>
      <c r="B397">
        <v>184</v>
      </c>
      <c r="C397" t="b">
        <f>IF(OR(B397&lt;'Statistic-Analysis'!$N$2,B397&gt;'Statistic-Analysis'!$O$2),FALSE,TRUE)</f>
        <v>1</v>
      </c>
      <c r="G397" s="28"/>
      <c r="H397" s="28"/>
    </row>
    <row r="398" spans="1:8">
      <c r="A398" t="s">
        <v>8219</v>
      </c>
      <c r="B398">
        <v>90</v>
      </c>
      <c r="C398" t="b">
        <f>IF(OR(B398&lt;'Statistic-Analysis'!$N$2,B398&gt;'Statistic-Analysis'!$O$2),FALSE,TRUE)</f>
        <v>1</v>
      </c>
      <c r="G398" s="28"/>
      <c r="H398" s="28"/>
    </row>
    <row r="399" spans="1:8">
      <c r="A399" t="s">
        <v>8219</v>
      </c>
      <c r="B399">
        <v>71</v>
      </c>
      <c r="C399" t="b">
        <f>IF(OR(B399&lt;'Statistic-Analysis'!$N$2,B399&gt;'Statistic-Analysis'!$O$2),FALSE,TRUE)</f>
        <v>1</v>
      </c>
      <c r="G399" s="28"/>
      <c r="H399" s="28"/>
    </row>
    <row r="400" spans="1:8">
      <c r="A400" t="s">
        <v>8219</v>
      </c>
      <c r="B400">
        <v>87</v>
      </c>
      <c r="C400" t="b">
        <f>IF(OR(B400&lt;'Statistic-Analysis'!$N$2,B400&gt;'Statistic-Analysis'!$O$2),FALSE,TRUE)</f>
        <v>1</v>
      </c>
      <c r="G400" s="28"/>
      <c r="H400" s="28"/>
    </row>
    <row r="401" spans="1:8">
      <c r="A401" t="s">
        <v>8219</v>
      </c>
      <c r="B401">
        <v>28</v>
      </c>
      <c r="C401" t="b">
        <f>IF(OR(B401&lt;'Statistic-Analysis'!$N$2,B401&gt;'Statistic-Analysis'!$O$2),FALSE,TRUE)</f>
        <v>1</v>
      </c>
      <c r="G401" s="28"/>
      <c r="H401" s="28"/>
    </row>
    <row r="402" spans="1:8">
      <c r="A402" t="s">
        <v>8219</v>
      </c>
      <c r="B402">
        <v>56</v>
      </c>
      <c r="C402" t="b">
        <f>IF(OR(B402&lt;'Statistic-Analysis'!$N$2,B402&gt;'Statistic-Analysis'!$O$2),FALSE,TRUE)</f>
        <v>1</v>
      </c>
      <c r="G402" s="28"/>
      <c r="H402" s="28"/>
    </row>
    <row r="403" spans="1:8">
      <c r="A403" t="s">
        <v>8219</v>
      </c>
      <c r="B403">
        <v>51</v>
      </c>
      <c r="C403" t="b">
        <f>IF(OR(B403&lt;'Statistic-Analysis'!$N$2,B403&gt;'Statistic-Analysis'!$O$2),FALSE,TRUE)</f>
        <v>1</v>
      </c>
      <c r="G403" s="28"/>
      <c r="H403" s="28"/>
    </row>
    <row r="404" spans="1:8">
      <c r="A404" t="s">
        <v>8219</v>
      </c>
      <c r="B404">
        <v>75</v>
      </c>
      <c r="C404" t="b">
        <f>IF(OR(B404&lt;'Statistic-Analysis'!$N$2,B404&gt;'Statistic-Analysis'!$O$2),FALSE,TRUE)</f>
        <v>1</v>
      </c>
      <c r="G404" s="28"/>
      <c r="H404" s="28"/>
    </row>
    <row r="405" spans="1:8">
      <c r="A405" t="s">
        <v>8219</v>
      </c>
      <c r="B405">
        <v>38</v>
      </c>
      <c r="C405" t="b">
        <f>IF(OR(B405&lt;'Statistic-Analysis'!$N$2,B405&gt;'Statistic-Analysis'!$O$2),FALSE,TRUE)</f>
        <v>1</v>
      </c>
      <c r="G405" s="28"/>
      <c r="H405" s="28"/>
    </row>
    <row r="406" spans="1:8">
      <c r="A406" t="s">
        <v>8219</v>
      </c>
      <c r="B406">
        <v>18</v>
      </c>
      <c r="C406" t="b">
        <f>IF(OR(B406&lt;'Statistic-Analysis'!$N$2,B406&gt;'Statistic-Analysis'!$O$2),FALSE,TRUE)</f>
        <v>1</v>
      </c>
      <c r="G406" s="28"/>
      <c r="H406" s="28"/>
    </row>
    <row r="407" spans="1:8">
      <c r="A407" t="s">
        <v>8219</v>
      </c>
      <c r="B407">
        <v>54</v>
      </c>
      <c r="C407" t="b">
        <f>IF(OR(B407&lt;'Statistic-Analysis'!$N$2,B407&gt;'Statistic-Analysis'!$O$2),FALSE,TRUE)</f>
        <v>1</v>
      </c>
      <c r="G407" s="28"/>
      <c r="H407" s="28"/>
    </row>
    <row r="408" spans="1:8">
      <c r="A408" t="s">
        <v>8219</v>
      </c>
      <c r="B408">
        <v>71</v>
      </c>
      <c r="C408" t="b">
        <f>IF(OR(B408&lt;'Statistic-Analysis'!$N$2,B408&gt;'Statistic-Analysis'!$O$2),FALSE,TRUE)</f>
        <v>1</v>
      </c>
      <c r="G408" s="28"/>
      <c r="H408" s="28"/>
    </row>
    <row r="409" spans="1:8">
      <c r="A409" t="s">
        <v>8219</v>
      </c>
      <c r="B409">
        <v>57</v>
      </c>
      <c r="C409" t="b">
        <f>IF(OR(B409&lt;'Statistic-Analysis'!$N$2,B409&gt;'Statistic-Analysis'!$O$2),FALSE,TRUE)</f>
        <v>1</v>
      </c>
      <c r="G409" s="28"/>
      <c r="H409" s="28"/>
    </row>
    <row r="410" spans="1:8">
      <c r="A410" t="s">
        <v>8219</v>
      </c>
      <c r="B410">
        <v>43</v>
      </c>
      <c r="C410" t="b">
        <f>IF(OR(B410&lt;'Statistic-Analysis'!$N$2,B410&gt;'Statistic-Analysis'!$O$2),FALSE,TRUE)</f>
        <v>1</v>
      </c>
      <c r="G410" s="28"/>
      <c r="H410" s="28"/>
    </row>
    <row r="411" spans="1:8">
      <c r="A411" t="s">
        <v>8219</v>
      </c>
      <c r="B411">
        <v>52</v>
      </c>
      <c r="C411" t="b">
        <f>IF(OR(B411&lt;'Statistic-Analysis'!$N$2,B411&gt;'Statistic-Analysis'!$O$2),FALSE,TRUE)</f>
        <v>1</v>
      </c>
      <c r="G411" s="28"/>
      <c r="H411" s="28"/>
    </row>
    <row r="412" spans="1:8">
      <c r="A412" t="s">
        <v>8219</v>
      </c>
      <c r="B412">
        <v>27</v>
      </c>
      <c r="C412" t="b">
        <f>IF(OR(B412&lt;'Statistic-Analysis'!$N$2,B412&gt;'Statistic-Analysis'!$O$2),FALSE,TRUE)</f>
        <v>1</v>
      </c>
      <c r="G412" s="28"/>
      <c r="H412" s="28"/>
    </row>
    <row r="413" spans="1:8">
      <c r="A413" t="s">
        <v>8219</v>
      </c>
      <c r="B413">
        <v>12</v>
      </c>
      <c r="C413" t="b">
        <f>IF(OR(B413&lt;'Statistic-Analysis'!$N$2,B413&gt;'Statistic-Analysis'!$O$2),FALSE,TRUE)</f>
        <v>1</v>
      </c>
      <c r="G413" s="28"/>
      <c r="H413" s="28"/>
    </row>
    <row r="414" spans="1:8">
      <c r="A414" t="s">
        <v>8219</v>
      </c>
      <c r="B414">
        <v>33</v>
      </c>
      <c r="C414" t="b">
        <f>IF(OR(B414&lt;'Statistic-Analysis'!$N$2,B414&gt;'Statistic-Analysis'!$O$2),FALSE,TRUE)</f>
        <v>1</v>
      </c>
      <c r="G414" s="28"/>
      <c r="H414" s="28"/>
    </row>
    <row r="415" spans="1:8">
      <c r="A415" t="s">
        <v>8219</v>
      </c>
      <c r="B415">
        <v>96</v>
      </c>
      <c r="C415" t="b">
        <f>IF(OR(B415&lt;'Statistic-Analysis'!$N$2,B415&gt;'Statistic-Analysis'!$O$2),FALSE,TRUE)</f>
        <v>1</v>
      </c>
      <c r="G415" s="28"/>
      <c r="H415" s="28"/>
    </row>
    <row r="416" spans="1:8">
      <c r="A416" t="s">
        <v>8219</v>
      </c>
      <c r="B416">
        <v>28</v>
      </c>
      <c r="C416" t="b">
        <f>IF(OR(B416&lt;'Statistic-Analysis'!$N$2,B416&gt;'Statistic-Analysis'!$O$2),FALSE,TRUE)</f>
        <v>1</v>
      </c>
      <c r="G416" s="28"/>
      <c r="H416" s="28"/>
    </row>
    <row r="417" spans="1:8">
      <c r="A417" t="s">
        <v>8219</v>
      </c>
      <c r="B417">
        <v>43</v>
      </c>
      <c r="C417" t="b">
        <f>IF(OR(B417&lt;'Statistic-Analysis'!$N$2,B417&gt;'Statistic-Analysis'!$O$2),FALSE,TRUE)</f>
        <v>1</v>
      </c>
      <c r="G417" s="28"/>
      <c r="H417" s="28"/>
    </row>
    <row r="418" spans="1:8">
      <c r="A418" t="s">
        <v>8219</v>
      </c>
      <c r="B418">
        <v>205</v>
      </c>
      <c r="C418" t="b">
        <f>IF(OR(B418&lt;'Statistic-Analysis'!$N$2,B418&gt;'Statistic-Analysis'!$O$2),FALSE,TRUE)</f>
        <v>1</v>
      </c>
      <c r="G418" s="28"/>
      <c r="H418" s="28"/>
    </row>
    <row r="419" spans="1:8">
      <c r="A419" t="s">
        <v>8219</v>
      </c>
      <c r="B419">
        <v>23</v>
      </c>
      <c r="C419" t="b">
        <f>IF(OR(B419&lt;'Statistic-Analysis'!$N$2,B419&gt;'Statistic-Analysis'!$O$2),FALSE,TRUE)</f>
        <v>1</v>
      </c>
      <c r="G419" s="28"/>
      <c r="H419" s="28"/>
    </row>
    <row r="420" spans="1:8">
      <c r="A420" t="s">
        <v>8219</v>
      </c>
      <c r="B420">
        <v>19</v>
      </c>
      <c r="C420" t="b">
        <f>IF(OR(B420&lt;'Statistic-Analysis'!$N$2,B420&gt;'Statistic-Analysis'!$O$2),FALSE,TRUE)</f>
        <v>1</v>
      </c>
      <c r="G420" s="28"/>
      <c r="H420" s="28"/>
    </row>
    <row r="421" spans="1:8">
      <c r="A421" t="s">
        <v>8219</v>
      </c>
      <c r="B421">
        <v>14</v>
      </c>
      <c r="C421" t="b">
        <f>IF(OR(B421&lt;'Statistic-Analysis'!$N$2,B421&gt;'Statistic-Analysis'!$O$2),FALSE,TRUE)</f>
        <v>1</v>
      </c>
      <c r="G421" s="28"/>
      <c r="H421" s="28"/>
    </row>
    <row r="422" spans="1:8">
      <c r="A422" t="s">
        <v>8219</v>
      </c>
      <c r="B422">
        <v>38</v>
      </c>
      <c r="C422" t="b">
        <f>IF(OR(B422&lt;'Statistic-Analysis'!$N$2,B422&gt;'Statistic-Analysis'!$O$2),FALSE,TRUE)</f>
        <v>1</v>
      </c>
      <c r="G422" s="28"/>
      <c r="H422" s="28"/>
    </row>
    <row r="423" spans="1:8">
      <c r="A423" t="s">
        <v>8219</v>
      </c>
      <c r="B423">
        <v>78</v>
      </c>
      <c r="C423" t="b">
        <f>IF(OR(B423&lt;'Statistic-Analysis'!$N$2,B423&gt;'Statistic-Analysis'!$O$2),FALSE,TRUE)</f>
        <v>1</v>
      </c>
      <c r="G423" s="28"/>
      <c r="H423" s="28"/>
    </row>
    <row r="424" spans="1:8">
      <c r="A424" t="s">
        <v>8219</v>
      </c>
      <c r="B424">
        <v>69</v>
      </c>
      <c r="C424" t="b">
        <f>IF(OR(B424&lt;'Statistic-Analysis'!$N$2,B424&gt;'Statistic-Analysis'!$O$2),FALSE,TRUE)</f>
        <v>1</v>
      </c>
      <c r="G424" s="28"/>
      <c r="H424" s="28"/>
    </row>
    <row r="425" spans="1:8">
      <c r="A425" t="s">
        <v>8219</v>
      </c>
      <c r="B425">
        <v>33</v>
      </c>
      <c r="C425" t="b">
        <f>IF(OR(B425&lt;'Statistic-Analysis'!$N$2,B425&gt;'Statistic-Analysis'!$O$2),FALSE,TRUE)</f>
        <v>1</v>
      </c>
      <c r="G425" s="28"/>
      <c r="H425" s="28"/>
    </row>
    <row r="426" spans="1:8">
      <c r="A426" t="s">
        <v>8219</v>
      </c>
      <c r="B426">
        <v>54</v>
      </c>
      <c r="C426" t="b">
        <f>IF(OR(B426&lt;'Statistic-Analysis'!$N$2,B426&gt;'Statistic-Analysis'!$O$2),FALSE,TRUE)</f>
        <v>1</v>
      </c>
      <c r="G426" s="28"/>
      <c r="H426" s="28"/>
    </row>
    <row r="427" spans="1:8">
      <c r="A427" t="s">
        <v>8219</v>
      </c>
      <c r="B427">
        <v>99</v>
      </c>
      <c r="C427" t="b">
        <f>IF(OR(B427&lt;'Statistic-Analysis'!$N$2,B427&gt;'Statistic-Analysis'!$O$2),FALSE,TRUE)</f>
        <v>1</v>
      </c>
      <c r="G427" s="28"/>
      <c r="H427" s="28"/>
    </row>
    <row r="428" spans="1:8">
      <c r="A428" t="s">
        <v>8219</v>
      </c>
      <c r="B428">
        <v>49</v>
      </c>
      <c r="C428" t="b">
        <f>IF(OR(B428&lt;'Statistic-Analysis'!$N$2,B428&gt;'Statistic-Analysis'!$O$2),FALSE,TRUE)</f>
        <v>1</v>
      </c>
      <c r="G428" s="28"/>
      <c r="H428" s="28"/>
    </row>
    <row r="429" spans="1:8">
      <c r="A429" t="s">
        <v>8219</v>
      </c>
      <c r="B429">
        <v>11</v>
      </c>
      <c r="C429" t="b">
        <f>IF(OR(B429&lt;'Statistic-Analysis'!$N$2,B429&gt;'Statistic-Analysis'!$O$2),FALSE,TRUE)</f>
        <v>1</v>
      </c>
      <c r="G429" s="28"/>
      <c r="H429" s="28"/>
    </row>
    <row r="430" spans="1:8">
      <c r="A430" t="s">
        <v>8219</v>
      </c>
      <c r="B430">
        <v>38</v>
      </c>
      <c r="C430" t="b">
        <f>IF(OR(B430&lt;'Statistic-Analysis'!$N$2,B430&gt;'Statistic-Analysis'!$O$2),FALSE,TRUE)</f>
        <v>1</v>
      </c>
      <c r="G430" s="28"/>
      <c r="H430" s="28"/>
    </row>
    <row r="431" spans="1:8">
      <c r="A431" t="s">
        <v>8219</v>
      </c>
      <c r="B431">
        <v>16</v>
      </c>
      <c r="C431" t="b">
        <f>IF(OR(B431&lt;'Statistic-Analysis'!$N$2,B431&gt;'Statistic-Analysis'!$O$2),FALSE,TRUE)</f>
        <v>1</v>
      </c>
      <c r="G431" s="28"/>
      <c r="H431" s="28"/>
    </row>
    <row r="432" spans="1:8">
      <c r="A432" t="s">
        <v>8219</v>
      </c>
      <c r="B432">
        <v>32</v>
      </c>
      <c r="C432" t="b">
        <f>IF(OR(B432&lt;'Statistic-Analysis'!$N$2,B432&gt;'Statistic-Analysis'!$O$2),FALSE,TRUE)</f>
        <v>1</v>
      </c>
      <c r="G432" s="28"/>
      <c r="H432" s="28"/>
    </row>
    <row r="433" spans="1:8">
      <c r="A433" t="s">
        <v>8219</v>
      </c>
      <c r="B433">
        <v>20</v>
      </c>
      <c r="C433" t="b">
        <f>IF(OR(B433&lt;'Statistic-Analysis'!$N$2,B433&gt;'Statistic-Analysis'!$O$2),FALSE,TRUE)</f>
        <v>1</v>
      </c>
      <c r="G433" s="28"/>
      <c r="H433" s="28"/>
    </row>
    <row r="434" spans="1:8">
      <c r="A434" t="s">
        <v>8219</v>
      </c>
      <c r="B434">
        <v>154</v>
      </c>
      <c r="C434" t="b">
        <f>IF(OR(B434&lt;'Statistic-Analysis'!$N$2,B434&gt;'Statistic-Analysis'!$O$2),FALSE,TRUE)</f>
        <v>1</v>
      </c>
      <c r="G434" s="28"/>
      <c r="H434" s="28"/>
    </row>
    <row r="435" spans="1:8">
      <c r="A435" t="s">
        <v>8219</v>
      </c>
      <c r="B435">
        <v>41</v>
      </c>
      <c r="C435" t="b">
        <f>IF(OR(B435&lt;'Statistic-Analysis'!$N$2,B435&gt;'Statistic-Analysis'!$O$2),FALSE,TRUE)</f>
        <v>1</v>
      </c>
      <c r="G435" s="28"/>
      <c r="H435" s="28"/>
    </row>
    <row r="436" spans="1:8">
      <c r="A436" t="s">
        <v>8219</v>
      </c>
      <c r="B436">
        <v>75</v>
      </c>
      <c r="C436" t="b">
        <f>IF(OR(B436&lt;'Statistic-Analysis'!$N$2,B436&gt;'Statistic-Analysis'!$O$2),FALSE,TRUE)</f>
        <v>1</v>
      </c>
      <c r="G436" s="28"/>
      <c r="H436" s="28"/>
    </row>
    <row r="437" spans="1:8">
      <c r="A437" t="s">
        <v>8219</v>
      </c>
      <c r="B437">
        <v>40</v>
      </c>
      <c r="C437" t="b">
        <f>IF(OR(B437&lt;'Statistic-Analysis'!$N$2,B437&gt;'Statistic-Analysis'!$O$2),FALSE,TRUE)</f>
        <v>1</v>
      </c>
      <c r="G437" s="28"/>
      <c r="H437" s="28"/>
    </row>
    <row r="438" spans="1:8">
      <c r="A438" t="s">
        <v>8219</v>
      </c>
      <c r="B438">
        <v>46</v>
      </c>
      <c r="C438" t="b">
        <f>IF(OR(B438&lt;'Statistic-Analysis'!$N$2,B438&gt;'Statistic-Analysis'!$O$2),FALSE,TRUE)</f>
        <v>1</v>
      </c>
      <c r="G438" s="28"/>
      <c r="H438" s="28"/>
    </row>
    <row r="439" spans="1:8">
      <c r="A439" t="s">
        <v>8219</v>
      </c>
      <c r="B439">
        <v>62</v>
      </c>
      <c r="C439" t="b">
        <f>IF(OR(B439&lt;'Statistic-Analysis'!$N$2,B439&gt;'Statistic-Analysis'!$O$2),FALSE,TRUE)</f>
        <v>1</v>
      </c>
      <c r="G439" s="28"/>
      <c r="H439" s="28"/>
    </row>
    <row r="440" spans="1:8">
      <c r="A440" t="s">
        <v>8219</v>
      </c>
      <c r="B440">
        <v>61</v>
      </c>
      <c r="C440" t="b">
        <f>IF(OR(B440&lt;'Statistic-Analysis'!$N$2,B440&gt;'Statistic-Analysis'!$O$2),FALSE,TRUE)</f>
        <v>1</v>
      </c>
      <c r="G440" s="28"/>
      <c r="H440" s="28"/>
    </row>
    <row r="441" spans="1:8">
      <c r="A441" t="s">
        <v>8219</v>
      </c>
      <c r="B441">
        <v>96</v>
      </c>
      <c r="C441" t="b">
        <f>IF(OR(B441&lt;'Statistic-Analysis'!$N$2,B441&gt;'Statistic-Analysis'!$O$2),FALSE,TRUE)</f>
        <v>1</v>
      </c>
      <c r="G441" s="28"/>
      <c r="H441" s="28"/>
    </row>
    <row r="442" spans="1:8">
      <c r="A442" t="s">
        <v>8219</v>
      </c>
      <c r="B442">
        <v>190</v>
      </c>
      <c r="C442" t="b">
        <f>IF(OR(B442&lt;'Statistic-Analysis'!$N$2,B442&gt;'Statistic-Analysis'!$O$2),FALSE,TRUE)</f>
        <v>1</v>
      </c>
      <c r="G442" s="28"/>
      <c r="H442" s="28"/>
    </row>
    <row r="443" spans="1:8">
      <c r="A443" t="s">
        <v>8219</v>
      </c>
      <c r="B443">
        <v>94</v>
      </c>
      <c r="C443" t="b">
        <f>IF(OR(B443&lt;'Statistic-Analysis'!$N$2,B443&gt;'Statistic-Analysis'!$O$2),FALSE,TRUE)</f>
        <v>1</v>
      </c>
      <c r="G443" s="28"/>
      <c r="H443" s="28"/>
    </row>
    <row r="444" spans="1:8">
      <c r="A444" t="s">
        <v>8219</v>
      </c>
      <c r="B444">
        <v>39</v>
      </c>
      <c r="C444" t="b">
        <f>IF(OR(B444&lt;'Statistic-Analysis'!$N$2,B444&gt;'Statistic-Analysis'!$O$2),FALSE,TRUE)</f>
        <v>1</v>
      </c>
      <c r="G444" s="28"/>
      <c r="H444" s="28"/>
    </row>
    <row r="445" spans="1:8">
      <c r="A445" t="s">
        <v>8219</v>
      </c>
      <c r="B445">
        <v>127</v>
      </c>
      <c r="C445" t="b">
        <f>IF(OR(B445&lt;'Statistic-Analysis'!$N$2,B445&gt;'Statistic-Analysis'!$O$2),FALSE,TRUE)</f>
        <v>1</v>
      </c>
      <c r="G445" s="28"/>
      <c r="H445" s="28"/>
    </row>
    <row r="446" spans="1:8">
      <c r="A446" t="s">
        <v>8219</v>
      </c>
      <c r="B446">
        <v>159</v>
      </c>
      <c r="C446" t="b">
        <f>IF(OR(B446&lt;'Statistic-Analysis'!$N$2,B446&gt;'Statistic-Analysis'!$O$2),FALSE,TRUE)</f>
        <v>1</v>
      </c>
      <c r="G446" s="28"/>
      <c r="H446" s="28"/>
    </row>
    <row r="447" spans="1:8">
      <c r="A447" t="s">
        <v>8219</v>
      </c>
      <c r="B447">
        <v>177</v>
      </c>
      <c r="C447" t="b">
        <f>IF(OR(B447&lt;'Statistic-Analysis'!$N$2,B447&gt;'Statistic-Analysis'!$O$2),FALSE,TRUE)</f>
        <v>1</v>
      </c>
      <c r="G447" s="28"/>
      <c r="H447" s="28"/>
    </row>
    <row r="448" spans="1:8">
      <c r="A448" t="s">
        <v>8219</v>
      </c>
      <c r="B448">
        <v>47</v>
      </c>
      <c r="C448" t="b">
        <f>IF(OR(B448&lt;'Statistic-Analysis'!$N$2,B448&gt;'Statistic-Analysis'!$O$2),FALSE,TRUE)</f>
        <v>1</v>
      </c>
      <c r="G448" s="28"/>
      <c r="H448" s="28"/>
    </row>
    <row r="449" spans="1:8">
      <c r="A449" t="s">
        <v>8219</v>
      </c>
      <c r="B449">
        <v>1</v>
      </c>
      <c r="C449" t="b">
        <f>IF(OR(B449&lt;'Statistic-Analysis'!$N$2,B449&gt;'Statistic-Analysis'!$O$2),FALSE,TRUE)</f>
        <v>1</v>
      </c>
      <c r="G449" s="28"/>
      <c r="H449" s="28"/>
    </row>
    <row r="450" spans="1:8">
      <c r="A450" t="s">
        <v>8219</v>
      </c>
      <c r="B450">
        <v>16</v>
      </c>
      <c r="C450" t="b">
        <f>IF(OR(B450&lt;'Statistic-Analysis'!$N$2,B450&gt;'Statistic-Analysis'!$O$2),FALSE,TRUE)</f>
        <v>1</v>
      </c>
      <c r="G450" s="28"/>
      <c r="H450" s="28"/>
    </row>
    <row r="451" spans="1:8">
      <c r="A451" t="s">
        <v>8219</v>
      </c>
      <c r="B451">
        <v>115</v>
      </c>
      <c r="C451" t="b">
        <f>IF(OR(B451&lt;'Statistic-Analysis'!$N$2,B451&gt;'Statistic-Analysis'!$O$2),FALSE,TRUE)</f>
        <v>1</v>
      </c>
      <c r="G451" s="28"/>
      <c r="H451" s="28"/>
    </row>
    <row r="452" spans="1:8">
      <c r="A452" t="s">
        <v>8219</v>
      </c>
      <c r="B452">
        <v>133</v>
      </c>
      <c r="C452" t="b">
        <f>IF(OR(B452&lt;'Statistic-Analysis'!$N$2,B452&gt;'Statistic-Analysis'!$O$2),FALSE,TRUE)</f>
        <v>1</v>
      </c>
      <c r="G452" s="28"/>
      <c r="H452" s="28"/>
    </row>
    <row r="453" spans="1:8">
      <c r="A453" t="s">
        <v>8219</v>
      </c>
      <c r="B453">
        <v>70</v>
      </c>
      <c r="C453" t="b">
        <f>IF(OR(B453&lt;'Statistic-Analysis'!$N$2,B453&gt;'Statistic-Analysis'!$O$2),FALSE,TRUE)</f>
        <v>1</v>
      </c>
      <c r="G453" s="28"/>
      <c r="H453" s="28"/>
    </row>
    <row r="454" spans="1:8">
      <c r="A454" t="s">
        <v>8219</v>
      </c>
      <c r="B454">
        <v>62</v>
      </c>
      <c r="C454" t="b">
        <f>IF(OR(B454&lt;'Statistic-Analysis'!$N$2,B454&gt;'Statistic-Analysis'!$O$2),FALSE,TRUE)</f>
        <v>1</v>
      </c>
      <c r="G454" s="28"/>
      <c r="H454" s="28"/>
    </row>
    <row r="455" spans="1:8">
      <c r="A455" t="s">
        <v>8219</v>
      </c>
      <c r="B455">
        <v>10</v>
      </c>
      <c r="C455" t="b">
        <f>IF(OR(B455&lt;'Statistic-Analysis'!$N$2,B455&gt;'Statistic-Analysis'!$O$2),FALSE,TRUE)</f>
        <v>1</v>
      </c>
      <c r="G455" s="28"/>
      <c r="H455" s="28"/>
    </row>
    <row r="456" spans="1:8">
      <c r="A456" t="s">
        <v>8219</v>
      </c>
      <c r="B456">
        <v>499</v>
      </c>
      <c r="C456" t="b">
        <f>IF(OR(B456&lt;'Statistic-Analysis'!$N$2,B456&gt;'Statistic-Analysis'!$O$2),FALSE,TRUE)</f>
        <v>0</v>
      </c>
      <c r="G456" s="28"/>
      <c r="H456" s="28"/>
    </row>
    <row r="457" spans="1:8">
      <c r="A457" t="s">
        <v>8219</v>
      </c>
      <c r="B457">
        <v>47</v>
      </c>
      <c r="C457" t="b">
        <f>IF(OR(B457&lt;'Statistic-Analysis'!$N$2,B457&gt;'Statistic-Analysis'!$O$2),FALSE,TRUE)</f>
        <v>1</v>
      </c>
      <c r="G457" s="28"/>
      <c r="H457" s="28"/>
    </row>
    <row r="458" spans="1:8">
      <c r="A458" t="s">
        <v>8219</v>
      </c>
      <c r="B458">
        <v>28</v>
      </c>
      <c r="C458" t="b">
        <f>IF(OR(B458&lt;'Statistic-Analysis'!$N$2,B458&gt;'Statistic-Analysis'!$O$2),FALSE,TRUE)</f>
        <v>1</v>
      </c>
      <c r="G458" s="28"/>
      <c r="H458" s="28"/>
    </row>
    <row r="459" spans="1:8">
      <c r="A459" t="s">
        <v>8219</v>
      </c>
      <c r="B459">
        <v>24</v>
      </c>
      <c r="C459" t="b">
        <f>IF(OR(B459&lt;'Statistic-Analysis'!$N$2,B459&gt;'Statistic-Analysis'!$O$2),FALSE,TRUE)</f>
        <v>1</v>
      </c>
      <c r="G459" s="28"/>
      <c r="H459" s="28"/>
    </row>
    <row r="460" spans="1:8">
      <c r="A460" t="s">
        <v>8219</v>
      </c>
      <c r="B460">
        <v>76</v>
      </c>
      <c r="C460" t="b">
        <f>IF(OR(B460&lt;'Statistic-Analysis'!$N$2,B460&gt;'Statistic-Analysis'!$O$2),FALSE,TRUE)</f>
        <v>1</v>
      </c>
      <c r="G460" s="28"/>
      <c r="H460" s="28"/>
    </row>
    <row r="461" spans="1:8">
      <c r="A461" t="s">
        <v>8219</v>
      </c>
      <c r="B461">
        <v>98</v>
      </c>
      <c r="C461" t="b">
        <f>IF(OR(B461&lt;'Statistic-Analysis'!$N$2,B461&gt;'Statistic-Analysis'!$O$2),FALSE,TRUE)</f>
        <v>1</v>
      </c>
      <c r="G461" s="28"/>
      <c r="H461" s="28"/>
    </row>
    <row r="462" spans="1:8">
      <c r="A462" t="s">
        <v>8219</v>
      </c>
      <c r="B462">
        <v>30</v>
      </c>
      <c r="C462" t="b">
        <f>IF(OR(B462&lt;'Statistic-Analysis'!$N$2,B462&gt;'Statistic-Analysis'!$O$2),FALSE,TRUE)</f>
        <v>1</v>
      </c>
      <c r="G462" s="28"/>
      <c r="H462" s="28"/>
    </row>
    <row r="463" spans="1:8">
      <c r="A463" t="s">
        <v>8219</v>
      </c>
      <c r="B463">
        <v>478</v>
      </c>
      <c r="C463" t="b">
        <f>IF(OR(B463&lt;'Statistic-Analysis'!$N$2,B463&gt;'Statistic-Analysis'!$O$2),FALSE,TRUE)</f>
        <v>0</v>
      </c>
      <c r="G463" s="28"/>
      <c r="H463" s="28"/>
    </row>
    <row r="464" spans="1:8">
      <c r="A464" t="s">
        <v>8219</v>
      </c>
      <c r="B464">
        <v>74</v>
      </c>
      <c r="C464" t="b">
        <f>IF(OR(B464&lt;'Statistic-Analysis'!$N$2,B464&gt;'Statistic-Analysis'!$O$2),FALSE,TRUE)</f>
        <v>1</v>
      </c>
      <c r="G464" s="28"/>
      <c r="H464" s="28"/>
    </row>
    <row r="465" spans="1:8">
      <c r="A465" t="s">
        <v>8219</v>
      </c>
      <c r="B465">
        <v>131</v>
      </c>
      <c r="C465" t="b">
        <f>IF(OR(B465&lt;'Statistic-Analysis'!$N$2,B465&gt;'Statistic-Analysis'!$O$2),FALSE,TRUE)</f>
        <v>1</v>
      </c>
      <c r="G465" s="28"/>
      <c r="H465" s="28"/>
    </row>
    <row r="466" spans="1:8">
      <c r="A466" t="s">
        <v>8219</v>
      </c>
      <c r="B466">
        <v>61</v>
      </c>
      <c r="C466" t="b">
        <f>IF(OR(B466&lt;'Statistic-Analysis'!$N$2,B466&gt;'Statistic-Analysis'!$O$2),FALSE,TRUE)</f>
        <v>1</v>
      </c>
      <c r="G466" s="28"/>
      <c r="H466" s="28"/>
    </row>
    <row r="467" spans="1:8">
      <c r="A467" t="s">
        <v>8219</v>
      </c>
      <c r="B467">
        <v>1071</v>
      </c>
      <c r="C467" t="b">
        <f>IF(OR(B467&lt;'Statistic-Analysis'!$N$2,B467&gt;'Statistic-Analysis'!$O$2),FALSE,TRUE)</f>
        <v>0</v>
      </c>
      <c r="G467" s="28"/>
      <c r="H467" s="28"/>
    </row>
    <row r="468" spans="1:8">
      <c r="A468" t="s">
        <v>8219</v>
      </c>
      <c r="B468">
        <v>122</v>
      </c>
      <c r="C468" t="b">
        <f>IF(OR(B468&lt;'Statistic-Analysis'!$N$2,B468&gt;'Statistic-Analysis'!$O$2),FALSE,TRUE)</f>
        <v>1</v>
      </c>
      <c r="G468" s="28"/>
      <c r="H468" s="28"/>
    </row>
    <row r="469" spans="1:8">
      <c r="A469" t="s">
        <v>8219</v>
      </c>
      <c r="B469">
        <v>111</v>
      </c>
      <c r="C469" t="b">
        <f>IF(OR(B469&lt;'Statistic-Analysis'!$N$2,B469&gt;'Statistic-Analysis'!$O$2),FALSE,TRUE)</f>
        <v>1</v>
      </c>
      <c r="G469" s="28"/>
      <c r="H469" s="28"/>
    </row>
    <row r="470" spans="1:8">
      <c r="A470" t="s">
        <v>8219</v>
      </c>
      <c r="B470">
        <v>255</v>
      </c>
      <c r="C470" t="b">
        <f>IF(OR(B470&lt;'Statistic-Analysis'!$N$2,B470&gt;'Statistic-Analysis'!$O$2),FALSE,TRUE)</f>
        <v>1</v>
      </c>
      <c r="G470" s="28"/>
      <c r="H470" s="28"/>
    </row>
    <row r="471" spans="1:8">
      <c r="A471" t="s">
        <v>8219</v>
      </c>
      <c r="B471">
        <v>141</v>
      </c>
      <c r="C471" t="b">
        <f>IF(OR(B471&lt;'Statistic-Analysis'!$N$2,B471&gt;'Statistic-Analysis'!$O$2),FALSE,TRUE)</f>
        <v>1</v>
      </c>
      <c r="G471" s="28"/>
      <c r="H471" s="28"/>
    </row>
    <row r="472" spans="1:8">
      <c r="A472" t="s">
        <v>8219</v>
      </c>
      <c r="B472">
        <v>159</v>
      </c>
      <c r="C472" t="b">
        <f>IF(OR(B472&lt;'Statistic-Analysis'!$N$2,B472&gt;'Statistic-Analysis'!$O$2),FALSE,TRUE)</f>
        <v>1</v>
      </c>
      <c r="G472" s="28"/>
      <c r="H472" s="28"/>
    </row>
    <row r="473" spans="1:8">
      <c r="A473" t="s">
        <v>8219</v>
      </c>
      <c r="B473">
        <v>99</v>
      </c>
      <c r="C473" t="b">
        <f>IF(OR(B473&lt;'Statistic-Analysis'!$N$2,B473&gt;'Statistic-Analysis'!$O$2),FALSE,TRUE)</f>
        <v>1</v>
      </c>
      <c r="G473" s="28"/>
      <c r="H473" s="28"/>
    </row>
    <row r="474" spans="1:8">
      <c r="A474" t="s">
        <v>8219</v>
      </c>
      <c r="B474">
        <v>96</v>
      </c>
      <c r="C474" t="b">
        <f>IF(OR(B474&lt;'Statistic-Analysis'!$N$2,B474&gt;'Statistic-Analysis'!$O$2),FALSE,TRUE)</f>
        <v>1</v>
      </c>
      <c r="G474" s="28"/>
      <c r="H474" s="28"/>
    </row>
    <row r="475" spans="1:8">
      <c r="A475" t="s">
        <v>8219</v>
      </c>
      <c r="B475">
        <v>27</v>
      </c>
      <c r="C475" t="b">
        <f>IF(OR(B475&lt;'Statistic-Analysis'!$N$2,B475&gt;'Statistic-Analysis'!$O$2),FALSE,TRUE)</f>
        <v>1</v>
      </c>
      <c r="G475" s="28"/>
      <c r="H475" s="28"/>
    </row>
    <row r="476" spans="1:8">
      <c r="A476" t="s">
        <v>8219</v>
      </c>
      <c r="B476">
        <v>166</v>
      </c>
      <c r="C476" t="b">
        <f>IF(OR(B476&lt;'Statistic-Analysis'!$N$2,B476&gt;'Statistic-Analysis'!$O$2),FALSE,TRUE)</f>
        <v>1</v>
      </c>
      <c r="G476" s="28"/>
      <c r="H476" s="28"/>
    </row>
    <row r="477" spans="1:8">
      <c r="A477" t="s">
        <v>8219</v>
      </c>
      <c r="B477">
        <v>76</v>
      </c>
      <c r="C477" t="b">
        <f>IF(OR(B477&lt;'Statistic-Analysis'!$N$2,B477&gt;'Statistic-Analysis'!$O$2),FALSE,TRUE)</f>
        <v>1</v>
      </c>
      <c r="G477" s="28"/>
      <c r="H477" s="28"/>
    </row>
    <row r="478" spans="1:8">
      <c r="A478" t="s">
        <v>8219</v>
      </c>
      <c r="B478">
        <v>211</v>
      </c>
      <c r="C478" t="b">
        <f>IF(OR(B478&lt;'Statistic-Analysis'!$N$2,B478&gt;'Statistic-Analysis'!$O$2),FALSE,TRUE)</f>
        <v>1</v>
      </c>
      <c r="G478" s="28"/>
      <c r="H478" s="28"/>
    </row>
    <row r="479" spans="1:8">
      <c r="A479" t="s">
        <v>8219</v>
      </c>
      <c r="B479">
        <v>21</v>
      </c>
      <c r="C479" t="b">
        <f>IF(OR(B479&lt;'Statistic-Analysis'!$N$2,B479&gt;'Statistic-Analysis'!$O$2),FALSE,TRUE)</f>
        <v>1</v>
      </c>
      <c r="G479" s="28"/>
      <c r="H479" s="28"/>
    </row>
    <row r="480" spans="1:8">
      <c r="A480" t="s">
        <v>8219</v>
      </c>
      <c r="B480">
        <v>61</v>
      </c>
      <c r="C480" t="b">
        <f>IF(OR(B480&lt;'Statistic-Analysis'!$N$2,B480&gt;'Statistic-Analysis'!$O$2),FALSE,TRUE)</f>
        <v>1</v>
      </c>
      <c r="G480" s="28"/>
      <c r="H480" s="28"/>
    </row>
    <row r="481" spans="1:8">
      <c r="A481" t="s">
        <v>8219</v>
      </c>
      <c r="B481">
        <v>30</v>
      </c>
      <c r="C481" t="b">
        <f>IF(OR(B481&lt;'Statistic-Analysis'!$N$2,B481&gt;'Statistic-Analysis'!$O$2),FALSE,TRUE)</f>
        <v>1</v>
      </c>
      <c r="G481" s="28"/>
      <c r="H481" s="28"/>
    </row>
    <row r="482" spans="1:8">
      <c r="A482" t="s">
        <v>8219</v>
      </c>
      <c r="B482">
        <v>375</v>
      </c>
      <c r="C482" t="b">
        <f>IF(OR(B482&lt;'Statistic-Analysis'!$N$2,B482&gt;'Statistic-Analysis'!$O$2),FALSE,TRUE)</f>
        <v>0</v>
      </c>
      <c r="G482" s="28"/>
      <c r="H482" s="28"/>
    </row>
    <row r="483" spans="1:8">
      <c r="A483" t="s">
        <v>8219</v>
      </c>
      <c r="B483">
        <v>111</v>
      </c>
      <c r="C483" t="b">
        <f>IF(OR(B483&lt;'Statistic-Analysis'!$N$2,B483&gt;'Statistic-Analysis'!$O$2),FALSE,TRUE)</f>
        <v>1</v>
      </c>
      <c r="G483" s="28"/>
      <c r="H483" s="28"/>
    </row>
    <row r="484" spans="1:8">
      <c r="A484" t="s">
        <v>8219</v>
      </c>
      <c r="B484">
        <v>123</v>
      </c>
      <c r="C484" t="b">
        <f>IF(OR(B484&lt;'Statistic-Analysis'!$N$2,B484&gt;'Statistic-Analysis'!$O$2),FALSE,TRUE)</f>
        <v>1</v>
      </c>
      <c r="G484" s="28"/>
      <c r="H484" s="28"/>
    </row>
    <row r="485" spans="1:8">
      <c r="A485" t="s">
        <v>8219</v>
      </c>
      <c r="B485">
        <v>70</v>
      </c>
      <c r="C485" t="b">
        <f>IF(OR(B485&lt;'Statistic-Analysis'!$N$2,B485&gt;'Statistic-Analysis'!$O$2),FALSE,TRUE)</f>
        <v>1</v>
      </c>
      <c r="G485" s="28"/>
      <c r="H485" s="28"/>
    </row>
    <row r="486" spans="1:8">
      <c r="A486" t="s">
        <v>8219</v>
      </c>
      <c r="B486">
        <v>85</v>
      </c>
      <c r="C486" t="b">
        <f>IF(OR(B486&lt;'Statistic-Analysis'!$N$2,B486&gt;'Statistic-Analysis'!$O$2),FALSE,TRUE)</f>
        <v>1</v>
      </c>
      <c r="G486" s="28"/>
      <c r="H486" s="28"/>
    </row>
    <row r="487" spans="1:8">
      <c r="A487" t="s">
        <v>8219</v>
      </c>
      <c r="B487">
        <v>86</v>
      </c>
      <c r="C487" t="b">
        <f>IF(OR(B487&lt;'Statistic-Analysis'!$N$2,B487&gt;'Statistic-Analysis'!$O$2),FALSE,TRUE)</f>
        <v>1</v>
      </c>
      <c r="G487" s="28"/>
      <c r="H487" s="28"/>
    </row>
    <row r="488" spans="1:8">
      <c r="A488" t="s">
        <v>8219</v>
      </c>
      <c r="B488">
        <v>13</v>
      </c>
      <c r="C488" t="b">
        <f>IF(OR(B488&lt;'Statistic-Analysis'!$N$2,B488&gt;'Statistic-Analysis'!$O$2),FALSE,TRUE)</f>
        <v>1</v>
      </c>
      <c r="G488" s="28"/>
      <c r="H488" s="28"/>
    </row>
    <row r="489" spans="1:8">
      <c r="A489" t="s">
        <v>8219</v>
      </c>
      <c r="B489">
        <v>33</v>
      </c>
      <c r="C489" t="b">
        <f>IF(OR(B489&lt;'Statistic-Analysis'!$N$2,B489&gt;'Statistic-Analysis'!$O$2),FALSE,TRUE)</f>
        <v>1</v>
      </c>
      <c r="G489" s="28"/>
      <c r="H489" s="28"/>
    </row>
    <row r="490" spans="1:8">
      <c r="A490" t="s">
        <v>8219</v>
      </c>
      <c r="B490">
        <v>15</v>
      </c>
      <c r="C490" t="b">
        <f>IF(OR(B490&lt;'Statistic-Analysis'!$N$2,B490&gt;'Statistic-Analysis'!$O$2),FALSE,TRUE)</f>
        <v>1</v>
      </c>
      <c r="G490" s="28"/>
      <c r="H490" s="28"/>
    </row>
    <row r="491" spans="1:8">
      <c r="A491" t="s">
        <v>8219</v>
      </c>
      <c r="B491">
        <v>273</v>
      </c>
      <c r="C491" t="b">
        <f>IF(OR(B491&lt;'Statistic-Analysis'!$N$2,B491&gt;'Statistic-Analysis'!$O$2),FALSE,TRUE)</f>
        <v>1</v>
      </c>
      <c r="G491" s="28"/>
      <c r="H491" s="28"/>
    </row>
    <row r="492" spans="1:8">
      <c r="A492" t="s">
        <v>8219</v>
      </c>
      <c r="B492">
        <v>714</v>
      </c>
      <c r="C492" t="b">
        <f>IF(OR(B492&lt;'Statistic-Analysis'!$N$2,B492&gt;'Statistic-Analysis'!$O$2),FALSE,TRUE)</f>
        <v>0</v>
      </c>
      <c r="G492" s="28"/>
      <c r="H492" s="28"/>
    </row>
    <row r="493" spans="1:8">
      <c r="A493" t="s">
        <v>8219</v>
      </c>
      <c r="B493">
        <v>170</v>
      </c>
      <c r="C493" t="b">
        <f>IF(OR(B493&lt;'Statistic-Analysis'!$N$2,B493&gt;'Statistic-Analysis'!$O$2),FALSE,TRUE)</f>
        <v>1</v>
      </c>
      <c r="G493" s="28"/>
      <c r="H493" s="28"/>
    </row>
    <row r="494" spans="1:8">
      <c r="A494" t="s">
        <v>8219</v>
      </c>
      <c r="B494">
        <v>512</v>
      </c>
      <c r="C494" t="b">
        <f>IF(OR(B494&lt;'Statistic-Analysis'!$N$2,B494&gt;'Statistic-Analysis'!$O$2),FALSE,TRUE)</f>
        <v>0</v>
      </c>
      <c r="G494" s="28"/>
      <c r="H494" s="28"/>
    </row>
    <row r="495" spans="1:8">
      <c r="A495" t="s">
        <v>8219</v>
      </c>
      <c r="B495">
        <v>314</v>
      </c>
      <c r="C495" t="b">
        <f>IF(OR(B495&lt;'Statistic-Analysis'!$N$2,B495&gt;'Statistic-Analysis'!$O$2),FALSE,TRUE)</f>
        <v>0</v>
      </c>
      <c r="G495" s="28"/>
      <c r="H495" s="28"/>
    </row>
    <row r="496" spans="1:8">
      <c r="A496" t="s">
        <v>8219</v>
      </c>
      <c r="B496">
        <v>167</v>
      </c>
      <c r="C496" t="b">
        <f>IF(OR(B496&lt;'Statistic-Analysis'!$N$2,B496&gt;'Statistic-Analysis'!$O$2),FALSE,TRUE)</f>
        <v>1</v>
      </c>
      <c r="G496" s="28"/>
      <c r="H496" s="28"/>
    </row>
    <row r="497" spans="1:8">
      <c r="A497" t="s">
        <v>8219</v>
      </c>
      <c r="B497">
        <v>9</v>
      </c>
      <c r="C497" t="b">
        <f>IF(OR(B497&lt;'Statistic-Analysis'!$N$2,B497&gt;'Statistic-Analysis'!$O$2),FALSE,TRUE)</f>
        <v>1</v>
      </c>
      <c r="G497" s="28"/>
      <c r="H497" s="28"/>
    </row>
    <row r="498" spans="1:8">
      <c r="A498" t="s">
        <v>8219</v>
      </c>
      <c r="B498">
        <v>103</v>
      </c>
      <c r="C498" t="b">
        <f>IF(OR(B498&lt;'Statistic-Analysis'!$N$2,B498&gt;'Statistic-Analysis'!$O$2),FALSE,TRUE)</f>
        <v>1</v>
      </c>
      <c r="G498" s="28"/>
      <c r="H498" s="28"/>
    </row>
    <row r="499" spans="1:8">
      <c r="A499" t="s">
        <v>8219</v>
      </c>
      <c r="B499">
        <v>111</v>
      </c>
      <c r="C499" t="b">
        <f>IF(OR(B499&lt;'Statistic-Analysis'!$N$2,B499&gt;'Statistic-Analysis'!$O$2),FALSE,TRUE)</f>
        <v>1</v>
      </c>
      <c r="G499" s="28"/>
      <c r="H499" s="28"/>
    </row>
    <row r="500" spans="1:8">
      <c r="A500" t="s">
        <v>8219</v>
      </c>
      <c r="B500">
        <v>271</v>
      </c>
      <c r="C500" t="b">
        <f>IF(OR(B500&lt;'Statistic-Analysis'!$N$2,B500&gt;'Statistic-Analysis'!$O$2),FALSE,TRUE)</f>
        <v>1</v>
      </c>
      <c r="G500" s="28"/>
      <c r="H500" s="28"/>
    </row>
    <row r="501" spans="1:8">
      <c r="A501" t="s">
        <v>8219</v>
      </c>
      <c r="B501">
        <v>101</v>
      </c>
      <c r="C501" t="b">
        <f>IF(OR(B501&lt;'Statistic-Analysis'!$N$2,B501&gt;'Statistic-Analysis'!$O$2),FALSE,TRUE)</f>
        <v>1</v>
      </c>
      <c r="G501" s="28"/>
      <c r="H501" s="28"/>
    </row>
    <row r="502" spans="1:8">
      <c r="A502" t="s">
        <v>8219</v>
      </c>
      <c r="B502">
        <v>57</v>
      </c>
      <c r="C502" t="b">
        <f>IF(OR(B502&lt;'Statistic-Analysis'!$N$2,B502&gt;'Statistic-Analysis'!$O$2),FALSE,TRUE)</f>
        <v>1</v>
      </c>
      <c r="G502" s="28"/>
      <c r="H502" s="28"/>
    </row>
    <row r="503" spans="1:8">
      <c r="A503" t="s">
        <v>8219</v>
      </c>
      <c r="B503">
        <v>62</v>
      </c>
      <c r="C503" t="b">
        <f>IF(OR(B503&lt;'Statistic-Analysis'!$N$2,B503&gt;'Statistic-Analysis'!$O$2),FALSE,TRUE)</f>
        <v>1</v>
      </c>
      <c r="G503" s="28"/>
      <c r="H503" s="28"/>
    </row>
    <row r="504" spans="1:8">
      <c r="A504" t="s">
        <v>8219</v>
      </c>
      <c r="B504">
        <v>32</v>
      </c>
      <c r="C504" t="b">
        <f>IF(OR(B504&lt;'Statistic-Analysis'!$N$2,B504&gt;'Statistic-Analysis'!$O$2),FALSE,TRUE)</f>
        <v>1</v>
      </c>
      <c r="G504" s="28"/>
      <c r="H504" s="28"/>
    </row>
    <row r="505" spans="1:8">
      <c r="A505" t="s">
        <v>8219</v>
      </c>
      <c r="B505">
        <v>141</v>
      </c>
      <c r="C505" t="b">
        <f>IF(OR(B505&lt;'Statistic-Analysis'!$N$2,B505&gt;'Statistic-Analysis'!$O$2),FALSE,TRUE)</f>
        <v>1</v>
      </c>
      <c r="G505" s="28"/>
      <c r="H505" s="28"/>
    </row>
    <row r="506" spans="1:8">
      <c r="A506" t="s">
        <v>8219</v>
      </c>
      <c r="B506">
        <v>75</v>
      </c>
      <c r="C506" t="b">
        <f>IF(OR(B506&lt;'Statistic-Analysis'!$N$2,B506&gt;'Statistic-Analysis'!$O$2),FALSE,TRUE)</f>
        <v>1</v>
      </c>
      <c r="G506" s="28"/>
      <c r="H506" s="28"/>
    </row>
    <row r="507" spans="1:8">
      <c r="A507" t="s">
        <v>8219</v>
      </c>
      <c r="B507">
        <v>46</v>
      </c>
      <c r="C507" t="b">
        <f>IF(OR(B507&lt;'Statistic-Analysis'!$N$2,B507&gt;'Statistic-Analysis'!$O$2),FALSE,TRUE)</f>
        <v>1</v>
      </c>
      <c r="G507" s="28"/>
      <c r="H507" s="28"/>
    </row>
    <row r="508" spans="1:8">
      <c r="A508" t="s">
        <v>8219</v>
      </c>
      <c r="B508">
        <v>103</v>
      </c>
      <c r="C508" t="b">
        <f>IF(OR(B508&lt;'Statistic-Analysis'!$N$2,B508&gt;'Statistic-Analysis'!$O$2),FALSE,TRUE)</f>
        <v>1</v>
      </c>
      <c r="G508" s="28"/>
      <c r="H508" s="28"/>
    </row>
    <row r="509" spans="1:8">
      <c r="A509" t="s">
        <v>8219</v>
      </c>
      <c r="B509">
        <v>6</v>
      </c>
      <c r="C509" t="b">
        <f>IF(OR(B509&lt;'Statistic-Analysis'!$N$2,B509&gt;'Statistic-Analysis'!$O$2),FALSE,TRUE)</f>
        <v>1</v>
      </c>
      <c r="G509" s="28"/>
      <c r="H509" s="28"/>
    </row>
    <row r="510" spans="1:8">
      <c r="A510" t="s">
        <v>8219</v>
      </c>
      <c r="B510">
        <v>83</v>
      </c>
      <c r="C510" t="b">
        <f>IF(OR(B510&lt;'Statistic-Analysis'!$N$2,B510&gt;'Statistic-Analysis'!$O$2),FALSE,TRUE)</f>
        <v>1</v>
      </c>
      <c r="G510" s="28"/>
      <c r="H510" s="28"/>
    </row>
    <row r="511" spans="1:8">
      <c r="A511" t="s">
        <v>8219</v>
      </c>
      <c r="B511">
        <v>108</v>
      </c>
      <c r="C511" t="b">
        <f>IF(OR(B511&lt;'Statistic-Analysis'!$N$2,B511&gt;'Statistic-Analysis'!$O$2),FALSE,TRUE)</f>
        <v>1</v>
      </c>
      <c r="G511" s="28"/>
      <c r="H511" s="28"/>
    </row>
    <row r="512" spans="1:8">
      <c r="A512" t="s">
        <v>8219</v>
      </c>
      <c r="B512">
        <v>25</v>
      </c>
      <c r="C512" t="b">
        <f>IF(OR(B512&lt;'Statistic-Analysis'!$N$2,B512&gt;'Statistic-Analysis'!$O$2),FALSE,TRUE)</f>
        <v>1</v>
      </c>
      <c r="G512" s="28"/>
      <c r="H512" s="28"/>
    </row>
    <row r="513" spans="1:8">
      <c r="A513" t="s">
        <v>8219</v>
      </c>
      <c r="B513">
        <v>549</v>
      </c>
      <c r="C513" t="b">
        <f>IF(OR(B513&lt;'Statistic-Analysis'!$N$2,B513&gt;'Statistic-Analysis'!$O$2),FALSE,TRUE)</f>
        <v>0</v>
      </c>
      <c r="G513" s="28"/>
      <c r="H513" s="28"/>
    </row>
    <row r="514" spans="1:8">
      <c r="A514" t="s">
        <v>8219</v>
      </c>
      <c r="B514">
        <v>222</v>
      </c>
      <c r="C514" t="b">
        <f>IF(OR(B514&lt;'Statistic-Analysis'!$N$2,B514&gt;'Statistic-Analysis'!$O$2),FALSE,TRUE)</f>
        <v>1</v>
      </c>
      <c r="G514" s="28"/>
      <c r="H514" s="28"/>
    </row>
    <row r="515" spans="1:8">
      <c r="A515" t="s">
        <v>8219</v>
      </c>
      <c r="B515">
        <v>183</v>
      </c>
      <c r="C515" t="b">
        <f>IF(OR(B515&lt;'Statistic-Analysis'!$N$2,B515&gt;'Statistic-Analysis'!$O$2),FALSE,TRUE)</f>
        <v>1</v>
      </c>
      <c r="G515" s="28"/>
      <c r="H515" s="28"/>
    </row>
    <row r="516" spans="1:8">
      <c r="A516" t="s">
        <v>8219</v>
      </c>
      <c r="B516">
        <v>89</v>
      </c>
      <c r="C516" t="b">
        <f>IF(OR(B516&lt;'Statistic-Analysis'!$N$2,B516&gt;'Statistic-Analysis'!$O$2),FALSE,TRUE)</f>
        <v>1</v>
      </c>
      <c r="G516" s="28"/>
      <c r="H516" s="28"/>
    </row>
    <row r="517" spans="1:8">
      <c r="A517" t="s">
        <v>8219</v>
      </c>
      <c r="B517">
        <v>253</v>
      </c>
      <c r="C517" t="b">
        <f>IF(OR(B517&lt;'Statistic-Analysis'!$N$2,B517&gt;'Statistic-Analysis'!$O$2),FALSE,TRUE)</f>
        <v>1</v>
      </c>
      <c r="G517" s="28"/>
      <c r="H517" s="28"/>
    </row>
    <row r="518" spans="1:8">
      <c r="A518" t="s">
        <v>8219</v>
      </c>
      <c r="B518">
        <v>140</v>
      </c>
      <c r="C518" t="b">
        <f>IF(OR(B518&lt;'Statistic-Analysis'!$N$2,B518&gt;'Statistic-Analysis'!$O$2),FALSE,TRUE)</f>
        <v>1</v>
      </c>
      <c r="G518" s="28"/>
      <c r="H518" s="28"/>
    </row>
    <row r="519" spans="1:8">
      <c r="A519" t="s">
        <v>8219</v>
      </c>
      <c r="B519">
        <v>103</v>
      </c>
      <c r="C519" t="b">
        <f>IF(OR(B519&lt;'Statistic-Analysis'!$N$2,B519&gt;'Statistic-Analysis'!$O$2),FALSE,TRUE)</f>
        <v>1</v>
      </c>
      <c r="G519" s="28"/>
      <c r="H519" s="28"/>
    </row>
    <row r="520" spans="1:8">
      <c r="A520" t="s">
        <v>8219</v>
      </c>
      <c r="B520">
        <v>138</v>
      </c>
      <c r="C520" t="b">
        <f>IF(OR(B520&lt;'Statistic-Analysis'!$N$2,B520&gt;'Statistic-Analysis'!$O$2),FALSE,TRUE)</f>
        <v>1</v>
      </c>
      <c r="G520" s="28"/>
      <c r="H520" s="28"/>
    </row>
    <row r="521" spans="1:8">
      <c r="A521" t="s">
        <v>8219</v>
      </c>
      <c r="B521">
        <v>191</v>
      </c>
      <c r="C521" t="b">
        <f>IF(OR(B521&lt;'Statistic-Analysis'!$N$2,B521&gt;'Statistic-Analysis'!$O$2),FALSE,TRUE)</f>
        <v>1</v>
      </c>
      <c r="G521" s="28"/>
      <c r="H521" s="28"/>
    </row>
    <row r="522" spans="1:8">
      <c r="A522" t="s">
        <v>8219</v>
      </c>
      <c r="B522">
        <v>45</v>
      </c>
      <c r="C522" t="b">
        <f>IF(OR(B522&lt;'Statistic-Analysis'!$N$2,B522&gt;'Statistic-Analysis'!$O$2),FALSE,TRUE)</f>
        <v>1</v>
      </c>
      <c r="G522" s="28"/>
      <c r="H522" s="28"/>
    </row>
    <row r="523" spans="1:8">
      <c r="A523" t="s">
        <v>8219</v>
      </c>
      <c r="B523">
        <v>17</v>
      </c>
      <c r="C523" t="b">
        <f>IF(OR(B523&lt;'Statistic-Analysis'!$N$2,B523&gt;'Statistic-Analysis'!$O$2),FALSE,TRUE)</f>
        <v>1</v>
      </c>
      <c r="G523" s="28"/>
      <c r="H523" s="28"/>
    </row>
    <row r="524" spans="1:8">
      <c r="A524" t="s">
        <v>8219</v>
      </c>
      <c r="B524">
        <v>31</v>
      </c>
      <c r="C524" t="b">
        <f>IF(OR(B524&lt;'Statistic-Analysis'!$N$2,B524&gt;'Statistic-Analysis'!$O$2),FALSE,TRUE)</f>
        <v>1</v>
      </c>
      <c r="G524" s="28"/>
      <c r="H524" s="28"/>
    </row>
    <row r="525" spans="1:8">
      <c r="A525" t="s">
        <v>8219</v>
      </c>
      <c r="B525">
        <v>50</v>
      </c>
      <c r="C525" t="b">
        <f>IF(OR(B525&lt;'Statistic-Analysis'!$N$2,B525&gt;'Statistic-Analysis'!$O$2),FALSE,TRUE)</f>
        <v>1</v>
      </c>
      <c r="G525" s="28"/>
      <c r="H525" s="28"/>
    </row>
    <row r="526" spans="1:8">
      <c r="A526" t="s">
        <v>8219</v>
      </c>
      <c r="B526">
        <v>59</v>
      </c>
      <c r="C526" t="b">
        <f>IF(OR(B526&lt;'Statistic-Analysis'!$N$2,B526&gt;'Statistic-Analysis'!$O$2),FALSE,TRUE)</f>
        <v>1</v>
      </c>
      <c r="G526" s="28"/>
      <c r="H526" s="28"/>
    </row>
    <row r="527" spans="1:8">
      <c r="A527" t="s">
        <v>8219</v>
      </c>
      <c r="B527">
        <v>81</v>
      </c>
      <c r="C527" t="b">
        <f>IF(OR(B527&lt;'Statistic-Analysis'!$N$2,B527&gt;'Statistic-Analysis'!$O$2),FALSE,TRUE)</f>
        <v>1</v>
      </c>
      <c r="G527" s="28"/>
      <c r="H527" s="28"/>
    </row>
    <row r="528" spans="1:8">
      <c r="A528" t="s">
        <v>8219</v>
      </c>
      <c r="B528">
        <v>508</v>
      </c>
      <c r="C528" t="b">
        <f>IF(OR(B528&lt;'Statistic-Analysis'!$N$2,B528&gt;'Statistic-Analysis'!$O$2),FALSE,TRUE)</f>
        <v>0</v>
      </c>
      <c r="G528" s="28"/>
      <c r="H528" s="28"/>
    </row>
    <row r="529" spans="1:8">
      <c r="A529" t="s">
        <v>8219</v>
      </c>
      <c r="B529">
        <v>74</v>
      </c>
      <c r="C529" t="b">
        <f>IF(OR(B529&lt;'Statistic-Analysis'!$N$2,B529&gt;'Statistic-Analysis'!$O$2),FALSE,TRUE)</f>
        <v>1</v>
      </c>
      <c r="G529" s="28"/>
      <c r="H529" s="28"/>
    </row>
    <row r="530" spans="1:8">
      <c r="A530" t="s">
        <v>8219</v>
      </c>
      <c r="B530">
        <v>141</v>
      </c>
      <c r="C530" t="b">
        <f>IF(OR(B530&lt;'Statistic-Analysis'!$N$2,B530&gt;'Statistic-Analysis'!$O$2),FALSE,TRUE)</f>
        <v>1</v>
      </c>
      <c r="G530" s="28"/>
      <c r="H530" s="28"/>
    </row>
    <row r="531" spans="1:8">
      <c r="A531" t="s">
        <v>8219</v>
      </c>
      <c r="B531">
        <v>711</v>
      </c>
      <c r="C531" t="b">
        <f>IF(OR(B531&lt;'Statistic-Analysis'!$N$2,B531&gt;'Statistic-Analysis'!$O$2),FALSE,TRUE)</f>
        <v>0</v>
      </c>
      <c r="G531" s="28"/>
      <c r="H531" s="28"/>
    </row>
    <row r="532" spans="1:8">
      <c r="A532" t="s">
        <v>8219</v>
      </c>
      <c r="B532">
        <v>141</v>
      </c>
      <c r="C532" t="b">
        <f>IF(OR(B532&lt;'Statistic-Analysis'!$N$2,B532&gt;'Statistic-Analysis'!$O$2),FALSE,TRUE)</f>
        <v>1</v>
      </c>
      <c r="G532" s="28"/>
      <c r="H532" s="28"/>
    </row>
    <row r="533" spans="1:8">
      <c r="A533" t="s">
        <v>8219</v>
      </c>
      <c r="B533">
        <v>109</v>
      </c>
      <c r="C533" t="b">
        <f>IF(OR(B533&lt;'Statistic-Analysis'!$N$2,B533&gt;'Statistic-Analysis'!$O$2),FALSE,TRUE)</f>
        <v>1</v>
      </c>
      <c r="G533" s="28"/>
      <c r="H533" s="28"/>
    </row>
    <row r="534" spans="1:8">
      <c r="A534" t="s">
        <v>8219</v>
      </c>
      <c r="B534">
        <v>361</v>
      </c>
      <c r="C534" t="b">
        <f>IF(OR(B534&lt;'Statistic-Analysis'!$N$2,B534&gt;'Statistic-Analysis'!$O$2),FALSE,TRUE)</f>
        <v>0</v>
      </c>
      <c r="G534" s="28"/>
      <c r="H534" s="28"/>
    </row>
    <row r="535" spans="1:8">
      <c r="A535" t="s">
        <v>8219</v>
      </c>
      <c r="B535">
        <v>176</v>
      </c>
      <c r="C535" t="b">
        <f>IF(OR(B535&lt;'Statistic-Analysis'!$N$2,B535&gt;'Statistic-Analysis'!$O$2),FALSE,TRUE)</f>
        <v>1</v>
      </c>
      <c r="G535" s="28"/>
      <c r="H535" s="28"/>
    </row>
    <row r="536" spans="1:8">
      <c r="A536" t="s">
        <v>8219</v>
      </c>
      <c r="B536">
        <v>670</v>
      </c>
      <c r="C536" t="b">
        <f>IF(OR(B536&lt;'Statistic-Analysis'!$N$2,B536&gt;'Statistic-Analysis'!$O$2),FALSE,TRUE)</f>
        <v>0</v>
      </c>
      <c r="G536" s="28"/>
      <c r="H536" s="28"/>
    </row>
    <row r="537" spans="1:8">
      <c r="A537" t="s">
        <v>8219</v>
      </c>
      <c r="B537">
        <v>96</v>
      </c>
      <c r="C537" t="b">
        <f>IF(OR(B537&lt;'Statistic-Analysis'!$N$2,B537&gt;'Statistic-Analysis'!$O$2),FALSE,TRUE)</f>
        <v>1</v>
      </c>
      <c r="G537" s="28"/>
      <c r="H537" s="28"/>
    </row>
    <row r="538" spans="1:8">
      <c r="A538" t="s">
        <v>8219</v>
      </c>
      <c r="B538">
        <v>74</v>
      </c>
      <c r="C538" t="b">
        <f>IF(OR(B538&lt;'Statistic-Analysis'!$N$2,B538&gt;'Statistic-Analysis'!$O$2),FALSE,TRUE)</f>
        <v>1</v>
      </c>
      <c r="G538" s="28"/>
      <c r="H538" s="28"/>
    </row>
    <row r="539" spans="1:8">
      <c r="A539" t="s">
        <v>8219</v>
      </c>
      <c r="B539">
        <v>52</v>
      </c>
      <c r="C539" t="b">
        <f>IF(OR(B539&lt;'Statistic-Analysis'!$N$2,B539&gt;'Statistic-Analysis'!$O$2),FALSE,TRUE)</f>
        <v>1</v>
      </c>
      <c r="G539" s="28"/>
      <c r="H539" s="28"/>
    </row>
    <row r="540" spans="1:8">
      <c r="A540" t="s">
        <v>8219</v>
      </c>
      <c r="B540">
        <v>105</v>
      </c>
      <c r="C540" t="b">
        <f>IF(OR(B540&lt;'Statistic-Analysis'!$N$2,B540&gt;'Statistic-Analysis'!$O$2),FALSE,TRUE)</f>
        <v>1</v>
      </c>
      <c r="G540" s="28"/>
      <c r="H540" s="28"/>
    </row>
    <row r="541" spans="1:8">
      <c r="A541" t="s">
        <v>8219</v>
      </c>
      <c r="B541">
        <v>41</v>
      </c>
      <c r="C541" t="b">
        <f>IF(OR(B541&lt;'Statistic-Analysis'!$N$2,B541&gt;'Statistic-Analysis'!$O$2),FALSE,TRUE)</f>
        <v>1</v>
      </c>
      <c r="G541" s="28"/>
      <c r="H541" s="28"/>
    </row>
    <row r="542" spans="1:8">
      <c r="A542" t="s">
        <v>8219</v>
      </c>
      <c r="B542">
        <v>34</v>
      </c>
      <c r="C542" t="b">
        <f>IF(OR(B542&lt;'Statistic-Analysis'!$N$2,B542&gt;'Statistic-Analysis'!$O$2),FALSE,TRUE)</f>
        <v>1</v>
      </c>
      <c r="G542" s="28"/>
      <c r="H542" s="28"/>
    </row>
    <row r="543" spans="1:8">
      <c r="A543" t="s">
        <v>8219</v>
      </c>
      <c r="B543">
        <v>66</v>
      </c>
      <c r="C543" t="b">
        <f>IF(OR(B543&lt;'Statistic-Analysis'!$N$2,B543&gt;'Statistic-Analysis'!$O$2),FALSE,TRUE)</f>
        <v>1</v>
      </c>
      <c r="G543" s="28"/>
      <c r="H543" s="28"/>
    </row>
    <row r="544" spans="1:8">
      <c r="A544" t="s">
        <v>8219</v>
      </c>
      <c r="B544">
        <v>50</v>
      </c>
      <c r="C544" t="b">
        <f>IF(OR(B544&lt;'Statistic-Analysis'!$N$2,B544&gt;'Statistic-Analysis'!$O$2),FALSE,TRUE)</f>
        <v>1</v>
      </c>
      <c r="G544" s="28"/>
      <c r="H544" s="28"/>
    </row>
    <row r="545" spans="1:8">
      <c r="A545" t="s">
        <v>8219</v>
      </c>
      <c r="B545">
        <v>159</v>
      </c>
      <c r="C545" t="b">
        <f>IF(OR(B545&lt;'Statistic-Analysis'!$N$2,B545&gt;'Statistic-Analysis'!$O$2),FALSE,TRUE)</f>
        <v>1</v>
      </c>
      <c r="G545" s="28"/>
      <c r="H545" s="28"/>
    </row>
    <row r="546" spans="1:8">
      <c r="A546" t="s">
        <v>8219</v>
      </c>
      <c r="B546">
        <v>182</v>
      </c>
      <c r="C546" t="b">
        <f>IF(OR(B546&lt;'Statistic-Analysis'!$N$2,B546&gt;'Statistic-Analysis'!$O$2),FALSE,TRUE)</f>
        <v>1</v>
      </c>
      <c r="G546" s="28"/>
      <c r="H546" s="28"/>
    </row>
    <row r="547" spans="1:8">
      <c r="A547" t="s">
        <v>8219</v>
      </c>
      <c r="B547">
        <v>206</v>
      </c>
      <c r="C547" t="b">
        <f>IF(OR(B547&lt;'Statistic-Analysis'!$N$2,B547&gt;'Statistic-Analysis'!$O$2),FALSE,TRUE)</f>
        <v>1</v>
      </c>
      <c r="G547" s="28"/>
      <c r="H547" s="28"/>
    </row>
    <row r="548" spans="1:8">
      <c r="A548" t="s">
        <v>8219</v>
      </c>
      <c r="B548">
        <v>169</v>
      </c>
      <c r="C548" t="b">
        <f>IF(OR(B548&lt;'Statistic-Analysis'!$N$2,B548&gt;'Statistic-Analysis'!$O$2),FALSE,TRUE)</f>
        <v>1</v>
      </c>
      <c r="G548" s="28"/>
      <c r="H548" s="28"/>
    </row>
    <row r="549" spans="1:8">
      <c r="A549" t="s">
        <v>8219</v>
      </c>
      <c r="B549">
        <v>31</v>
      </c>
      <c r="C549" t="b">
        <f>IF(OR(B549&lt;'Statistic-Analysis'!$N$2,B549&gt;'Statistic-Analysis'!$O$2),FALSE,TRUE)</f>
        <v>1</v>
      </c>
      <c r="G549" s="28"/>
      <c r="H549" s="28"/>
    </row>
    <row r="550" spans="1:8">
      <c r="A550" t="s">
        <v>8219</v>
      </c>
      <c r="B550">
        <v>28</v>
      </c>
      <c r="C550" t="b">
        <f>IF(OR(B550&lt;'Statistic-Analysis'!$N$2,B550&gt;'Statistic-Analysis'!$O$2),FALSE,TRUE)</f>
        <v>1</v>
      </c>
      <c r="G550" s="28"/>
      <c r="H550" s="28"/>
    </row>
    <row r="551" spans="1:8">
      <c r="A551" t="s">
        <v>8219</v>
      </c>
      <c r="B551">
        <v>54</v>
      </c>
      <c r="C551" t="b">
        <f>IF(OR(B551&lt;'Statistic-Analysis'!$N$2,B551&gt;'Statistic-Analysis'!$O$2),FALSE,TRUE)</f>
        <v>1</v>
      </c>
      <c r="G551" s="28"/>
      <c r="H551" s="28"/>
    </row>
    <row r="552" spans="1:8">
      <c r="A552" t="s">
        <v>8219</v>
      </c>
      <c r="B552">
        <v>467</v>
      </c>
      <c r="C552" t="b">
        <f>IF(OR(B552&lt;'Statistic-Analysis'!$N$2,B552&gt;'Statistic-Analysis'!$O$2),FALSE,TRUE)</f>
        <v>0</v>
      </c>
      <c r="G552" s="28"/>
      <c r="H552" s="28"/>
    </row>
    <row r="553" spans="1:8">
      <c r="A553" t="s">
        <v>8219</v>
      </c>
      <c r="B553">
        <v>389</v>
      </c>
      <c r="C553" t="b">
        <f>IF(OR(B553&lt;'Statistic-Analysis'!$N$2,B553&gt;'Statistic-Analysis'!$O$2),FALSE,TRUE)</f>
        <v>0</v>
      </c>
      <c r="G553" s="28"/>
      <c r="H553" s="28"/>
    </row>
    <row r="554" spans="1:8">
      <c r="A554" t="s">
        <v>8219</v>
      </c>
      <c r="B554">
        <v>68</v>
      </c>
      <c r="C554" t="b">
        <f>IF(OR(B554&lt;'Statistic-Analysis'!$N$2,B554&gt;'Statistic-Analysis'!$O$2),FALSE,TRUE)</f>
        <v>1</v>
      </c>
      <c r="G554" s="28"/>
      <c r="H554" s="28"/>
    </row>
    <row r="555" spans="1:8">
      <c r="A555" t="s">
        <v>8219</v>
      </c>
      <c r="B555">
        <v>413</v>
      </c>
      <c r="C555" t="b">
        <f>IF(OR(B555&lt;'Statistic-Analysis'!$N$2,B555&gt;'Statistic-Analysis'!$O$2),FALSE,TRUE)</f>
        <v>0</v>
      </c>
      <c r="G555" s="28"/>
      <c r="H555" s="28"/>
    </row>
    <row r="556" spans="1:8">
      <c r="A556" t="s">
        <v>8219</v>
      </c>
      <c r="B556">
        <v>190</v>
      </c>
      <c r="C556" t="b">
        <f>IF(OR(B556&lt;'Statistic-Analysis'!$N$2,B556&gt;'Statistic-Analysis'!$O$2),FALSE,TRUE)</f>
        <v>1</v>
      </c>
      <c r="G556" s="28"/>
      <c r="H556" s="28"/>
    </row>
    <row r="557" spans="1:8">
      <c r="A557" t="s">
        <v>8219</v>
      </c>
      <c r="B557">
        <v>189</v>
      </c>
      <c r="C557" t="b">
        <f>IF(OR(B557&lt;'Statistic-Analysis'!$N$2,B557&gt;'Statistic-Analysis'!$O$2),FALSE,TRUE)</f>
        <v>1</v>
      </c>
      <c r="G557" s="28"/>
      <c r="H557" s="28"/>
    </row>
    <row r="558" spans="1:8">
      <c r="A558" t="s">
        <v>8219</v>
      </c>
      <c r="B558">
        <v>130</v>
      </c>
      <c r="C558" t="b">
        <f>IF(OR(B558&lt;'Statistic-Analysis'!$N$2,B558&gt;'Statistic-Analysis'!$O$2),FALSE,TRUE)</f>
        <v>1</v>
      </c>
      <c r="G558" s="28"/>
      <c r="H558" s="28"/>
    </row>
    <row r="559" spans="1:8">
      <c r="A559" t="s">
        <v>8219</v>
      </c>
      <c r="B559">
        <v>74</v>
      </c>
      <c r="C559" t="b">
        <f>IF(OR(B559&lt;'Statistic-Analysis'!$N$2,B559&gt;'Statistic-Analysis'!$O$2),FALSE,TRUE)</f>
        <v>1</v>
      </c>
      <c r="G559" s="28"/>
      <c r="H559" s="28"/>
    </row>
    <row r="560" spans="1:8">
      <c r="A560" t="s">
        <v>8219</v>
      </c>
      <c r="B560">
        <v>274</v>
      </c>
      <c r="C560" t="b">
        <f>IF(OR(B560&lt;'Statistic-Analysis'!$N$2,B560&gt;'Statistic-Analysis'!$O$2),FALSE,TRUE)</f>
        <v>1</v>
      </c>
      <c r="G560" s="28"/>
      <c r="H560" s="28"/>
    </row>
    <row r="561" spans="1:8">
      <c r="A561" t="s">
        <v>8219</v>
      </c>
      <c r="B561">
        <v>22</v>
      </c>
      <c r="C561" t="b">
        <f>IF(OR(B561&lt;'Statistic-Analysis'!$N$2,B561&gt;'Statistic-Analysis'!$O$2),FALSE,TRUE)</f>
        <v>1</v>
      </c>
      <c r="G561" s="28"/>
      <c r="H561" s="28"/>
    </row>
    <row r="562" spans="1:8">
      <c r="A562" t="s">
        <v>8219</v>
      </c>
      <c r="B562">
        <v>31</v>
      </c>
      <c r="C562" t="b">
        <f>IF(OR(B562&lt;'Statistic-Analysis'!$N$2,B562&gt;'Statistic-Analysis'!$O$2),FALSE,TRUE)</f>
        <v>1</v>
      </c>
      <c r="G562" s="28"/>
      <c r="H562" s="28"/>
    </row>
    <row r="563" spans="1:8">
      <c r="A563" t="s">
        <v>8219</v>
      </c>
      <c r="B563">
        <v>63</v>
      </c>
      <c r="C563" t="b">
        <f>IF(OR(B563&lt;'Statistic-Analysis'!$N$2,B563&gt;'Statistic-Analysis'!$O$2),FALSE,TRUE)</f>
        <v>1</v>
      </c>
      <c r="G563" s="28"/>
      <c r="H563" s="28"/>
    </row>
    <row r="564" spans="1:8">
      <c r="A564" t="s">
        <v>8219</v>
      </c>
      <c r="B564">
        <v>20</v>
      </c>
      <c r="C564" t="b">
        <f>IF(OR(B564&lt;'Statistic-Analysis'!$N$2,B564&gt;'Statistic-Analysis'!$O$2),FALSE,TRUE)</f>
        <v>1</v>
      </c>
      <c r="G564" s="28"/>
      <c r="H564" s="28"/>
    </row>
    <row r="565" spans="1:8">
      <c r="A565" t="s">
        <v>8219</v>
      </c>
      <c r="B565">
        <v>25</v>
      </c>
      <c r="C565" t="b">
        <f>IF(OR(B565&lt;'Statistic-Analysis'!$N$2,B565&gt;'Statistic-Analysis'!$O$2),FALSE,TRUE)</f>
        <v>1</v>
      </c>
      <c r="G565" s="28"/>
      <c r="H565" s="28"/>
    </row>
    <row r="566" spans="1:8">
      <c r="A566" t="s">
        <v>8219</v>
      </c>
      <c r="B566">
        <v>61</v>
      </c>
      <c r="C566" t="b">
        <f>IF(OR(B566&lt;'Statistic-Analysis'!$N$2,B566&gt;'Statistic-Analysis'!$O$2),FALSE,TRUE)</f>
        <v>1</v>
      </c>
      <c r="G566" s="28"/>
      <c r="H566" s="28"/>
    </row>
    <row r="567" spans="1:8">
      <c r="A567" t="s">
        <v>8219</v>
      </c>
      <c r="B567">
        <v>52</v>
      </c>
      <c r="C567" t="b">
        <f>IF(OR(B567&lt;'Statistic-Analysis'!$N$2,B567&gt;'Statistic-Analysis'!$O$2),FALSE,TRUE)</f>
        <v>1</v>
      </c>
      <c r="G567" s="28"/>
      <c r="H567" s="28"/>
    </row>
    <row r="568" spans="1:8">
      <c r="A568" t="s">
        <v>8219</v>
      </c>
      <c r="B568">
        <v>86</v>
      </c>
      <c r="C568" t="b">
        <f>IF(OR(B568&lt;'Statistic-Analysis'!$N$2,B568&gt;'Statistic-Analysis'!$O$2),FALSE,TRUE)</f>
        <v>1</v>
      </c>
      <c r="G568" s="28"/>
      <c r="H568" s="28"/>
    </row>
    <row r="569" spans="1:8">
      <c r="A569" t="s">
        <v>8219</v>
      </c>
      <c r="B569">
        <v>42</v>
      </c>
      <c r="C569" t="b">
        <f>IF(OR(B569&lt;'Statistic-Analysis'!$N$2,B569&gt;'Statistic-Analysis'!$O$2),FALSE,TRUE)</f>
        <v>1</v>
      </c>
      <c r="G569" s="28"/>
      <c r="H569" s="28"/>
    </row>
    <row r="570" spans="1:8">
      <c r="A570" t="s">
        <v>8219</v>
      </c>
      <c r="B570">
        <v>52</v>
      </c>
      <c r="C570" t="b">
        <f>IF(OR(B570&lt;'Statistic-Analysis'!$N$2,B570&gt;'Statistic-Analysis'!$O$2),FALSE,TRUE)</f>
        <v>1</v>
      </c>
      <c r="G570" s="28"/>
      <c r="H570" s="28"/>
    </row>
    <row r="571" spans="1:8">
      <c r="A571" t="s">
        <v>8219</v>
      </c>
      <c r="B571">
        <v>120</v>
      </c>
      <c r="C571" t="b">
        <f>IF(OR(B571&lt;'Statistic-Analysis'!$N$2,B571&gt;'Statistic-Analysis'!$O$2),FALSE,TRUE)</f>
        <v>1</v>
      </c>
      <c r="G571" s="28"/>
      <c r="H571" s="28"/>
    </row>
    <row r="572" spans="1:8">
      <c r="A572" t="s">
        <v>8219</v>
      </c>
      <c r="B572">
        <v>22</v>
      </c>
      <c r="C572" t="b">
        <f>IF(OR(B572&lt;'Statistic-Analysis'!$N$2,B572&gt;'Statistic-Analysis'!$O$2),FALSE,TRUE)</f>
        <v>1</v>
      </c>
      <c r="G572" s="28"/>
      <c r="H572" s="28"/>
    </row>
    <row r="573" spans="1:8">
      <c r="A573" t="s">
        <v>8219</v>
      </c>
      <c r="B573">
        <v>64</v>
      </c>
      <c r="C573" t="b">
        <f>IF(OR(B573&lt;'Statistic-Analysis'!$N$2,B573&gt;'Statistic-Analysis'!$O$2),FALSE,TRUE)</f>
        <v>1</v>
      </c>
      <c r="G573" s="28"/>
      <c r="H573" s="28"/>
    </row>
    <row r="574" spans="1:8">
      <c r="A574" t="s">
        <v>8219</v>
      </c>
      <c r="B574">
        <v>23</v>
      </c>
      <c r="C574" t="b">
        <f>IF(OR(B574&lt;'Statistic-Analysis'!$N$2,B574&gt;'Statistic-Analysis'!$O$2),FALSE,TRUE)</f>
        <v>1</v>
      </c>
      <c r="G574" s="28"/>
      <c r="H574" s="28"/>
    </row>
    <row r="575" spans="1:8">
      <c r="A575" t="s">
        <v>8219</v>
      </c>
      <c r="B575">
        <v>238</v>
      </c>
      <c r="C575" t="b">
        <f>IF(OR(B575&lt;'Statistic-Analysis'!$N$2,B575&gt;'Statistic-Analysis'!$O$2),FALSE,TRUE)</f>
        <v>1</v>
      </c>
      <c r="G575" s="28"/>
      <c r="H575" s="28"/>
    </row>
    <row r="576" spans="1:8">
      <c r="A576" t="s">
        <v>8219</v>
      </c>
      <c r="B576">
        <v>33</v>
      </c>
      <c r="C576" t="b">
        <f>IF(OR(B576&lt;'Statistic-Analysis'!$N$2,B576&gt;'Statistic-Analysis'!$O$2),FALSE,TRUE)</f>
        <v>1</v>
      </c>
      <c r="G576" s="28"/>
      <c r="H576" s="28"/>
    </row>
    <row r="577" spans="1:8">
      <c r="A577" t="s">
        <v>8219</v>
      </c>
      <c r="B577">
        <v>32</v>
      </c>
      <c r="C577" t="b">
        <f>IF(OR(B577&lt;'Statistic-Analysis'!$N$2,B577&gt;'Statistic-Analysis'!$O$2),FALSE,TRUE)</f>
        <v>1</v>
      </c>
      <c r="G577" s="28"/>
      <c r="H577" s="28"/>
    </row>
    <row r="578" spans="1:8">
      <c r="A578" t="s">
        <v>8219</v>
      </c>
      <c r="B578">
        <v>24</v>
      </c>
      <c r="C578" t="b">
        <f>IF(OR(B578&lt;'Statistic-Analysis'!$N$2,B578&gt;'Statistic-Analysis'!$O$2),FALSE,TRUE)</f>
        <v>1</v>
      </c>
      <c r="G578" s="28"/>
      <c r="H578" s="28"/>
    </row>
    <row r="579" spans="1:8">
      <c r="A579" t="s">
        <v>8219</v>
      </c>
      <c r="B579">
        <v>29</v>
      </c>
      <c r="C579" t="b">
        <f>IF(OR(B579&lt;'Statistic-Analysis'!$N$2,B579&gt;'Statistic-Analysis'!$O$2),FALSE,TRUE)</f>
        <v>1</v>
      </c>
      <c r="G579" s="28"/>
      <c r="H579" s="28"/>
    </row>
    <row r="580" spans="1:8">
      <c r="A580" t="s">
        <v>8219</v>
      </c>
      <c r="B580">
        <v>50</v>
      </c>
      <c r="C580" t="b">
        <f>IF(OR(B580&lt;'Statistic-Analysis'!$N$2,B580&gt;'Statistic-Analysis'!$O$2),FALSE,TRUE)</f>
        <v>1</v>
      </c>
      <c r="G580" s="28"/>
      <c r="H580" s="28"/>
    </row>
    <row r="581" spans="1:8">
      <c r="A581" t="s">
        <v>8219</v>
      </c>
      <c r="B581">
        <v>108</v>
      </c>
      <c r="C581" t="b">
        <f>IF(OR(B581&lt;'Statistic-Analysis'!$N$2,B581&gt;'Statistic-Analysis'!$O$2),FALSE,TRUE)</f>
        <v>1</v>
      </c>
      <c r="G581" s="28"/>
      <c r="H581" s="28"/>
    </row>
    <row r="582" spans="1:8">
      <c r="A582" t="s">
        <v>8219</v>
      </c>
      <c r="B582">
        <v>139</v>
      </c>
      <c r="C582" t="b">
        <f>IF(OR(B582&lt;'Statistic-Analysis'!$N$2,B582&gt;'Statistic-Analysis'!$O$2),FALSE,TRUE)</f>
        <v>1</v>
      </c>
      <c r="G582" s="28"/>
      <c r="H582" s="28"/>
    </row>
    <row r="583" spans="1:8">
      <c r="A583" t="s">
        <v>8219</v>
      </c>
      <c r="B583">
        <v>7</v>
      </c>
      <c r="C583" t="b">
        <f>IF(OR(B583&lt;'Statistic-Analysis'!$N$2,B583&gt;'Statistic-Analysis'!$O$2),FALSE,TRUE)</f>
        <v>1</v>
      </c>
      <c r="G583" s="28"/>
      <c r="H583" s="28"/>
    </row>
    <row r="584" spans="1:8">
      <c r="A584" t="s">
        <v>8219</v>
      </c>
      <c r="B584">
        <v>149</v>
      </c>
      <c r="C584" t="b">
        <f>IF(OR(B584&lt;'Statistic-Analysis'!$N$2,B584&gt;'Statistic-Analysis'!$O$2),FALSE,TRUE)</f>
        <v>1</v>
      </c>
      <c r="G584" s="28"/>
      <c r="H584" s="28"/>
    </row>
    <row r="585" spans="1:8">
      <c r="A585" t="s">
        <v>8219</v>
      </c>
      <c r="B585">
        <v>31</v>
      </c>
      <c r="C585" t="b">
        <f>IF(OR(B585&lt;'Statistic-Analysis'!$N$2,B585&gt;'Statistic-Analysis'!$O$2),FALSE,TRUE)</f>
        <v>1</v>
      </c>
      <c r="G585" s="28"/>
      <c r="H585" s="28"/>
    </row>
    <row r="586" spans="1:8">
      <c r="A586" t="s">
        <v>8219</v>
      </c>
      <c r="B586">
        <v>26</v>
      </c>
      <c r="C586" t="b">
        <f>IF(OR(B586&lt;'Statistic-Analysis'!$N$2,B586&gt;'Statistic-Analysis'!$O$2),FALSE,TRUE)</f>
        <v>1</v>
      </c>
      <c r="G586" s="28"/>
      <c r="H586" s="28"/>
    </row>
    <row r="587" spans="1:8">
      <c r="A587" t="s">
        <v>8219</v>
      </c>
      <c r="B587">
        <v>172</v>
      </c>
      <c r="C587" t="b">
        <f>IF(OR(B587&lt;'Statistic-Analysis'!$N$2,B587&gt;'Statistic-Analysis'!$O$2),FALSE,TRUE)</f>
        <v>1</v>
      </c>
      <c r="G587" s="28"/>
      <c r="H587" s="28"/>
    </row>
    <row r="588" spans="1:8">
      <c r="A588" t="s">
        <v>8219</v>
      </c>
      <c r="B588">
        <v>78</v>
      </c>
      <c r="C588" t="b">
        <f>IF(OR(B588&lt;'Statistic-Analysis'!$N$2,B588&gt;'Statistic-Analysis'!$O$2),FALSE,TRUE)</f>
        <v>1</v>
      </c>
      <c r="G588" s="28"/>
      <c r="H588" s="28"/>
    </row>
    <row r="589" spans="1:8">
      <c r="A589" t="s">
        <v>8219</v>
      </c>
      <c r="B589">
        <v>120</v>
      </c>
      <c r="C589" t="b">
        <f>IF(OR(B589&lt;'Statistic-Analysis'!$N$2,B589&gt;'Statistic-Analysis'!$O$2),FALSE,TRUE)</f>
        <v>1</v>
      </c>
      <c r="G589" s="28"/>
      <c r="H589" s="28"/>
    </row>
    <row r="590" spans="1:8">
      <c r="A590" t="s">
        <v>8219</v>
      </c>
      <c r="B590">
        <v>227</v>
      </c>
      <c r="C590" t="b">
        <f>IF(OR(B590&lt;'Statistic-Analysis'!$N$2,B590&gt;'Statistic-Analysis'!$O$2),FALSE,TRUE)</f>
        <v>1</v>
      </c>
      <c r="G590" s="28"/>
      <c r="H590" s="28"/>
    </row>
    <row r="591" spans="1:8">
      <c r="A591" t="s">
        <v>8219</v>
      </c>
      <c r="B591">
        <v>42</v>
      </c>
      <c r="C591" t="b">
        <f>IF(OR(B591&lt;'Statistic-Analysis'!$N$2,B591&gt;'Statistic-Analysis'!$O$2),FALSE,TRUE)</f>
        <v>1</v>
      </c>
      <c r="G591" s="28"/>
      <c r="H591" s="28"/>
    </row>
    <row r="592" spans="1:8">
      <c r="A592" t="s">
        <v>8219</v>
      </c>
      <c r="B592">
        <v>64</v>
      </c>
      <c r="C592" t="b">
        <f>IF(OR(B592&lt;'Statistic-Analysis'!$N$2,B592&gt;'Statistic-Analysis'!$O$2),FALSE,TRUE)</f>
        <v>1</v>
      </c>
      <c r="G592" s="28"/>
      <c r="H592" s="28"/>
    </row>
    <row r="593" spans="1:8">
      <c r="A593" t="s">
        <v>8219</v>
      </c>
      <c r="B593">
        <v>121</v>
      </c>
      <c r="C593" t="b">
        <f>IF(OR(B593&lt;'Statistic-Analysis'!$N$2,B593&gt;'Statistic-Analysis'!$O$2),FALSE,TRUE)</f>
        <v>1</v>
      </c>
      <c r="G593" s="28"/>
      <c r="H593" s="28"/>
    </row>
    <row r="594" spans="1:8">
      <c r="A594" t="s">
        <v>8219</v>
      </c>
      <c r="B594">
        <v>87</v>
      </c>
      <c r="C594" t="b">
        <f>IF(OR(B594&lt;'Statistic-Analysis'!$N$2,B594&gt;'Statistic-Analysis'!$O$2),FALSE,TRUE)</f>
        <v>1</v>
      </c>
      <c r="G594" s="28"/>
      <c r="H594" s="28"/>
    </row>
    <row r="595" spans="1:8">
      <c r="A595" t="s">
        <v>8219</v>
      </c>
      <c r="B595">
        <v>65</v>
      </c>
      <c r="C595" t="b">
        <f>IF(OR(B595&lt;'Statistic-Analysis'!$N$2,B595&gt;'Statistic-Analysis'!$O$2),FALSE,TRUE)</f>
        <v>1</v>
      </c>
      <c r="G595" s="28"/>
      <c r="H595" s="28"/>
    </row>
    <row r="596" spans="1:8">
      <c r="A596" t="s">
        <v>8219</v>
      </c>
      <c r="B596">
        <v>49</v>
      </c>
      <c r="C596" t="b">
        <f>IF(OR(B596&lt;'Statistic-Analysis'!$N$2,B596&gt;'Statistic-Analysis'!$O$2),FALSE,TRUE)</f>
        <v>1</v>
      </c>
      <c r="G596" s="28"/>
      <c r="H596" s="28"/>
    </row>
    <row r="597" spans="1:8">
      <c r="A597" t="s">
        <v>8219</v>
      </c>
      <c r="B597">
        <v>19</v>
      </c>
      <c r="C597" t="b">
        <f>IF(OR(B597&lt;'Statistic-Analysis'!$N$2,B597&gt;'Statistic-Analysis'!$O$2),FALSE,TRUE)</f>
        <v>1</v>
      </c>
      <c r="G597" s="28"/>
      <c r="H597" s="28"/>
    </row>
    <row r="598" spans="1:8">
      <c r="A598" t="s">
        <v>8219</v>
      </c>
      <c r="B598">
        <v>81</v>
      </c>
      <c r="C598" t="b">
        <f>IF(OR(B598&lt;'Statistic-Analysis'!$N$2,B598&gt;'Statistic-Analysis'!$O$2),FALSE,TRUE)</f>
        <v>1</v>
      </c>
      <c r="G598" s="28"/>
      <c r="H598" s="28"/>
    </row>
    <row r="599" spans="1:8">
      <c r="A599" t="s">
        <v>8219</v>
      </c>
      <c r="B599">
        <v>264</v>
      </c>
      <c r="C599" t="b">
        <f>IF(OR(B599&lt;'Statistic-Analysis'!$N$2,B599&gt;'Statistic-Analysis'!$O$2),FALSE,TRUE)</f>
        <v>1</v>
      </c>
      <c r="G599" s="28"/>
      <c r="H599" s="28"/>
    </row>
    <row r="600" spans="1:8">
      <c r="A600" t="s">
        <v>8219</v>
      </c>
      <c r="B600">
        <v>25</v>
      </c>
      <c r="C600" t="b">
        <f>IF(OR(B600&lt;'Statistic-Analysis'!$N$2,B600&gt;'Statistic-Analysis'!$O$2),FALSE,TRUE)</f>
        <v>1</v>
      </c>
      <c r="G600" s="28"/>
      <c r="H600" s="28"/>
    </row>
    <row r="601" spans="1:8">
      <c r="A601" t="s">
        <v>8219</v>
      </c>
      <c r="B601">
        <v>5</v>
      </c>
      <c r="C601" t="b">
        <f>IF(OR(B601&lt;'Statistic-Analysis'!$N$2,B601&gt;'Statistic-Analysis'!$O$2),FALSE,TRUE)</f>
        <v>1</v>
      </c>
      <c r="G601" s="28"/>
      <c r="H601" s="28"/>
    </row>
    <row r="602" spans="1:8">
      <c r="A602" t="s">
        <v>8219</v>
      </c>
      <c r="B602">
        <v>144</v>
      </c>
      <c r="C602" t="b">
        <f>IF(OR(B602&lt;'Statistic-Analysis'!$N$2,B602&gt;'Statistic-Analysis'!$O$2),FALSE,TRUE)</f>
        <v>1</v>
      </c>
      <c r="G602" s="28"/>
      <c r="H602" s="28"/>
    </row>
    <row r="603" spans="1:8">
      <c r="A603" t="s">
        <v>8219</v>
      </c>
      <c r="B603">
        <v>92</v>
      </c>
      <c r="C603" t="b">
        <f>IF(OR(B603&lt;'Statistic-Analysis'!$N$2,B603&gt;'Statistic-Analysis'!$O$2),FALSE,TRUE)</f>
        <v>1</v>
      </c>
      <c r="G603" s="28"/>
      <c r="H603" s="28"/>
    </row>
    <row r="604" spans="1:8">
      <c r="A604" t="s">
        <v>8219</v>
      </c>
      <c r="B604">
        <v>147</v>
      </c>
      <c r="C604" t="b">
        <f>IF(OR(B604&lt;'Statistic-Analysis'!$N$2,B604&gt;'Statistic-Analysis'!$O$2),FALSE,TRUE)</f>
        <v>1</v>
      </c>
      <c r="G604" s="28"/>
      <c r="H604" s="28"/>
    </row>
    <row r="605" spans="1:8">
      <c r="A605" t="s">
        <v>8219</v>
      </c>
      <c r="B605">
        <v>90</v>
      </c>
      <c r="C605" t="b">
        <f>IF(OR(B605&lt;'Statistic-Analysis'!$N$2,B605&gt;'Statistic-Analysis'!$O$2),FALSE,TRUE)</f>
        <v>1</v>
      </c>
      <c r="G605" s="28"/>
      <c r="H605" s="28"/>
    </row>
    <row r="606" spans="1:8">
      <c r="A606" t="s">
        <v>8219</v>
      </c>
      <c r="B606">
        <v>87</v>
      </c>
      <c r="C606" t="b">
        <f>IF(OR(B606&lt;'Statistic-Analysis'!$N$2,B606&gt;'Statistic-Analysis'!$O$2),FALSE,TRUE)</f>
        <v>1</v>
      </c>
      <c r="G606" s="28"/>
      <c r="H606" s="28"/>
    </row>
    <row r="607" spans="1:8">
      <c r="A607" t="s">
        <v>8219</v>
      </c>
      <c r="B607">
        <v>406</v>
      </c>
      <c r="C607" t="b">
        <f>IF(OR(B607&lt;'Statistic-Analysis'!$N$2,B607&gt;'Statistic-Analysis'!$O$2),FALSE,TRUE)</f>
        <v>0</v>
      </c>
      <c r="G607" s="28"/>
      <c r="H607" s="28"/>
    </row>
    <row r="608" spans="1:8">
      <c r="A608" t="s">
        <v>8219</v>
      </c>
      <c r="B608">
        <v>20</v>
      </c>
      <c r="C608" t="b">
        <f>IF(OR(B608&lt;'Statistic-Analysis'!$N$2,B608&gt;'Statistic-Analysis'!$O$2),FALSE,TRUE)</f>
        <v>1</v>
      </c>
      <c r="G608" s="28"/>
      <c r="H608" s="28"/>
    </row>
    <row r="609" spans="1:8">
      <c r="A609" t="s">
        <v>8219</v>
      </c>
      <c r="B609">
        <v>70</v>
      </c>
      <c r="C609" t="b">
        <f>IF(OR(B609&lt;'Statistic-Analysis'!$N$2,B609&gt;'Statistic-Analysis'!$O$2),FALSE,TRUE)</f>
        <v>1</v>
      </c>
      <c r="G609" s="28"/>
      <c r="H609" s="28"/>
    </row>
    <row r="610" spans="1:8">
      <c r="A610" t="s">
        <v>8219</v>
      </c>
      <c r="B610">
        <v>16</v>
      </c>
      <c r="C610" t="b">
        <f>IF(OR(B610&lt;'Statistic-Analysis'!$N$2,B610&gt;'Statistic-Analysis'!$O$2),FALSE,TRUE)</f>
        <v>1</v>
      </c>
      <c r="G610" s="28"/>
      <c r="H610" s="28"/>
    </row>
    <row r="611" spans="1:8">
      <c r="A611" t="s">
        <v>8219</v>
      </c>
      <c r="B611">
        <v>52</v>
      </c>
      <c r="C611" t="b">
        <f>IF(OR(B611&lt;'Statistic-Analysis'!$N$2,B611&gt;'Statistic-Analysis'!$O$2),FALSE,TRUE)</f>
        <v>1</v>
      </c>
      <c r="G611" s="28"/>
      <c r="H611" s="28"/>
    </row>
    <row r="612" spans="1:8">
      <c r="A612" t="s">
        <v>8219</v>
      </c>
      <c r="B612">
        <v>66</v>
      </c>
      <c r="C612" t="b">
        <f>IF(OR(B612&lt;'Statistic-Analysis'!$N$2,B612&gt;'Statistic-Analysis'!$O$2),FALSE,TRUE)</f>
        <v>1</v>
      </c>
      <c r="G612" s="28"/>
      <c r="H612" s="28"/>
    </row>
    <row r="613" spans="1:8">
      <c r="A613" t="s">
        <v>8219</v>
      </c>
      <c r="B613">
        <v>109</v>
      </c>
      <c r="C613" t="b">
        <f>IF(OR(B613&lt;'Statistic-Analysis'!$N$2,B613&gt;'Statistic-Analysis'!$O$2),FALSE,TRUE)</f>
        <v>1</v>
      </c>
      <c r="G613" s="28"/>
      <c r="H613" s="28"/>
    </row>
    <row r="614" spans="1:8">
      <c r="A614" t="s">
        <v>8219</v>
      </c>
      <c r="B614">
        <v>168</v>
      </c>
      <c r="C614" t="b">
        <f>IF(OR(B614&lt;'Statistic-Analysis'!$N$2,B614&gt;'Statistic-Analysis'!$O$2),FALSE,TRUE)</f>
        <v>1</v>
      </c>
      <c r="G614" s="28"/>
      <c r="H614" s="28"/>
    </row>
    <row r="615" spans="1:8">
      <c r="A615" t="s">
        <v>8219</v>
      </c>
      <c r="B615">
        <v>31</v>
      </c>
      <c r="C615" t="b">
        <f>IF(OR(B615&lt;'Statistic-Analysis'!$N$2,B615&gt;'Statistic-Analysis'!$O$2),FALSE,TRUE)</f>
        <v>1</v>
      </c>
      <c r="G615" s="28"/>
      <c r="H615" s="28"/>
    </row>
    <row r="616" spans="1:8">
      <c r="A616" t="s">
        <v>8219</v>
      </c>
      <c r="B616">
        <v>133</v>
      </c>
      <c r="C616" t="b">
        <f>IF(OR(B616&lt;'Statistic-Analysis'!$N$2,B616&gt;'Statistic-Analysis'!$O$2),FALSE,TRUE)</f>
        <v>1</v>
      </c>
      <c r="G616" s="28"/>
      <c r="H616" s="28"/>
    </row>
    <row r="617" spans="1:8">
      <c r="A617" t="s">
        <v>8219</v>
      </c>
      <c r="B617">
        <v>151</v>
      </c>
      <c r="C617" t="b">
        <f>IF(OR(B617&lt;'Statistic-Analysis'!$N$2,B617&gt;'Statistic-Analysis'!$O$2),FALSE,TRUE)</f>
        <v>1</v>
      </c>
      <c r="G617" s="28"/>
      <c r="H617" s="28"/>
    </row>
    <row r="618" spans="1:8">
      <c r="A618" t="s">
        <v>8219</v>
      </c>
      <c r="B618">
        <v>5</v>
      </c>
      <c r="C618" t="b">
        <f>IF(OR(B618&lt;'Statistic-Analysis'!$N$2,B618&gt;'Statistic-Analysis'!$O$2),FALSE,TRUE)</f>
        <v>1</v>
      </c>
      <c r="G618" s="28"/>
      <c r="H618" s="28"/>
    </row>
    <row r="619" spans="1:8">
      <c r="A619" t="s">
        <v>8219</v>
      </c>
      <c r="B619">
        <v>73</v>
      </c>
      <c r="C619" t="b">
        <f>IF(OR(B619&lt;'Statistic-Analysis'!$N$2,B619&gt;'Statistic-Analysis'!$O$2),FALSE,TRUE)</f>
        <v>1</v>
      </c>
      <c r="G619" s="28"/>
      <c r="H619" s="28"/>
    </row>
    <row r="620" spans="1:8">
      <c r="A620" t="s">
        <v>8219</v>
      </c>
      <c r="B620">
        <v>148</v>
      </c>
      <c r="C620" t="b">
        <f>IF(OR(B620&lt;'Statistic-Analysis'!$N$2,B620&gt;'Statistic-Analysis'!$O$2),FALSE,TRUE)</f>
        <v>1</v>
      </c>
      <c r="G620" s="28"/>
      <c r="H620" s="28"/>
    </row>
    <row r="621" spans="1:8">
      <c r="A621" t="s">
        <v>8219</v>
      </c>
      <c r="B621">
        <v>93</v>
      </c>
      <c r="C621" t="b">
        <f>IF(OR(B621&lt;'Statistic-Analysis'!$N$2,B621&gt;'Statistic-Analysis'!$O$2),FALSE,TRUE)</f>
        <v>1</v>
      </c>
      <c r="G621" s="28"/>
      <c r="H621" s="28"/>
    </row>
    <row r="622" spans="1:8">
      <c r="A622" t="s">
        <v>8219</v>
      </c>
      <c r="B622">
        <v>63</v>
      </c>
      <c r="C622" t="b">
        <f>IF(OR(B622&lt;'Statistic-Analysis'!$N$2,B622&gt;'Statistic-Analysis'!$O$2),FALSE,TRUE)</f>
        <v>1</v>
      </c>
      <c r="G622" s="28"/>
      <c r="H622" s="28"/>
    </row>
    <row r="623" spans="1:8">
      <c r="A623" t="s">
        <v>8219</v>
      </c>
      <c r="B623">
        <v>134</v>
      </c>
      <c r="C623" t="b">
        <f>IF(OR(B623&lt;'Statistic-Analysis'!$N$2,B623&gt;'Statistic-Analysis'!$O$2),FALSE,TRUE)</f>
        <v>1</v>
      </c>
      <c r="G623" s="28"/>
      <c r="H623" s="28"/>
    </row>
    <row r="624" spans="1:8">
      <c r="A624" t="s">
        <v>8219</v>
      </c>
      <c r="B624">
        <v>14</v>
      </c>
      <c r="C624" t="b">
        <f>IF(OR(B624&lt;'Statistic-Analysis'!$N$2,B624&gt;'Statistic-Analysis'!$O$2),FALSE,TRUE)</f>
        <v>1</v>
      </c>
      <c r="G624" s="28"/>
      <c r="H624" s="28"/>
    </row>
    <row r="625" spans="1:8">
      <c r="A625" t="s">
        <v>8219</v>
      </c>
      <c r="B625">
        <v>78</v>
      </c>
      <c r="C625" t="b">
        <f>IF(OR(B625&lt;'Statistic-Analysis'!$N$2,B625&gt;'Statistic-Analysis'!$O$2),FALSE,TRUE)</f>
        <v>1</v>
      </c>
      <c r="G625" s="28"/>
      <c r="H625" s="28"/>
    </row>
    <row r="626" spans="1:8">
      <c r="A626" t="s">
        <v>8219</v>
      </c>
      <c r="B626">
        <v>112</v>
      </c>
      <c r="C626" t="b">
        <f>IF(OR(B626&lt;'Statistic-Analysis'!$N$2,B626&gt;'Statistic-Analysis'!$O$2),FALSE,TRUE)</f>
        <v>1</v>
      </c>
      <c r="G626" s="28"/>
      <c r="H626" s="28"/>
    </row>
    <row r="627" spans="1:8">
      <c r="A627" t="s">
        <v>8219</v>
      </c>
      <c r="B627">
        <v>34</v>
      </c>
      <c r="C627" t="b">
        <f>IF(OR(B627&lt;'Statistic-Analysis'!$N$2,B627&gt;'Statistic-Analysis'!$O$2),FALSE,TRUE)</f>
        <v>1</v>
      </c>
      <c r="G627" s="28"/>
      <c r="H627" s="28"/>
    </row>
    <row r="628" spans="1:8">
      <c r="A628" t="s">
        <v>8219</v>
      </c>
      <c r="B628">
        <v>19</v>
      </c>
      <c r="C628" t="b">
        <f>IF(OR(B628&lt;'Statistic-Analysis'!$N$2,B628&gt;'Statistic-Analysis'!$O$2),FALSE,TRUE)</f>
        <v>1</v>
      </c>
      <c r="G628" s="28"/>
      <c r="H628" s="28"/>
    </row>
    <row r="629" spans="1:8">
      <c r="A629" t="s">
        <v>8219</v>
      </c>
      <c r="B629">
        <v>13</v>
      </c>
      <c r="C629" t="b">
        <f>IF(OR(B629&lt;'Statistic-Analysis'!$N$2,B629&gt;'Statistic-Analysis'!$O$2),FALSE,TRUE)</f>
        <v>1</v>
      </c>
      <c r="G629" s="28"/>
      <c r="H629" s="28"/>
    </row>
    <row r="630" spans="1:8">
      <c r="A630" t="s">
        <v>8219</v>
      </c>
      <c r="B630">
        <v>104</v>
      </c>
      <c r="C630" t="b">
        <f>IF(OR(B630&lt;'Statistic-Analysis'!$N$2,B630&gt;'Statistic-Analysis'!$O$2),FALSE,TRUE)</f>
        <v>1</v>
      </c>
      <c r="G630" s="28"/>
      <c r="H630" s="28"/>
    </row>
    <row r="631" spans="1:8">
      <c r="A631" t="s">
        <v>8219</v>
      </c>
      <c r="B631">
        <v>52</v>
      </c>
      <c r="C631" t="b">
        <f>IF(OR(B631&lt;'Statistic-Analysis'!$N$2,B631&gt;'Statistic-Analysis'!$O$2),FALSE,TRUE)</f>
        <v>1</v>
      </c>
      <c r="G631" s="28"/>
      <c r="H631" s="28"/>
    </row>
    <row r="632" spans="1:8">
      <c r="A632" t="s">
        <v>8219</v>
      </c>
      <c r="B632">
        <v>17</v>
      </c>
      <c r="C632" t="b">
        <f>IF(OR(B632&lt;'Statistic-Analysis'!$N$2,B632&gt;'Statistic-Analysis'!$O$2),FALSE,TRUE)</f>
        <v>1</v>
      </c>
      <c r="G632" s="28"/>
      <c r="H632" s="28"/>
    </row>
    <row r="633" spans="1:8">
      <c r="A633" t="s">
        <v>8219</v>
      </c>
      <c r="B633">
        <v>82</v>
      </c>
      <c r="C633" t="b">
        <f>IF(OR(B633&lt;'Statistic-Analysis'!$N$2,B633&gt;'Statistic-Analysis'!$O$2),FALSE,TRUE)</f>
        <v>1</v>
      </c>
      <c r="G633" s="28"/>
      <c r="H633" s="28"/>
    </row>
    <row r="634" spans="1:8">
      <c r="A634" t="s">
        <v>8219</v>
      </c>
      <c r="B634">
        <v>73</v>
      </c>
      <c r="C634" t="b">
        <f>IF(OR(B634&lt;'Statistic-Analysis'!$N$2,B634&gt;'Statistic-Analysis'!$O$2),FALSE,TRUE)</f>
        <v>1</v>
      </c>
      <c r="G634" s="28"/>
      <c r="H634" s="28"/>
    </row>
    <row r="635" spans="1:8">
      <c r="A635" t="s">
        <v>8219</v>
      </c>
      <c r="B635">
        <v>158</v>
      </c>
      <c r="C635" t="b">
        <f>IF(OR(B635&lt;'Statistic-Analysis'!$N$2,B635&gt;'Statistic-Analysis'!$O$2),FALSE,TRUE)</f>
        <v>1</v>
      </c>
      <c r="G635" s="28"/>
      <c r="H635" s="28"/>
    </row>
    <row r="636" spans="1:8">
      <c r="A636" t="s">
        <v>8219</v>
      </c>
      <c r="B636">
        <v>65</v>
      </c>
      <c r="C636" t="b">
        <f>IF(OR(B636&lt;'Statistic-Analysis'!$N$2,B636&gt;'Statistic-Analysis'!$O$2),FALSE,TRUE)</f>
        <v>1</v>
      </c>
      <c r="G636" s="28"/>
      <c r="H636" s="28"/>
    </row>
    <row r="637" spans="1:8">
      <c r="A637" t="s">
        <v>8219</v>
      </c>
      <c r="B637">
        <v>184</v>
      </c>
      <c r="C637" t="b">
        <f>IF(OR(B637&lt;'Statistic-Analysis'!$N$2,B637&gt;'Statistic-Analysis'!$O$2),FALSE,TRUE)</f>
        <v>1</v>
      </c>
      <c r="G637" s="28"/>
      <c r="H637" s="28"/>
    </row>
    <row r="638" spans="1:8">
      <c r="A638" t="s">
        <v>8219</v>
      </c>
      <c r="B638">
        <v>34</v>
      </c>
      <c r="C638" t="b">
        <f>IF(OR(B638&lt;'Statistic-Analysis'!$N$2,B638&gt;'Statistic-Analysis'!$O$2),FALSE,TRUE)</f>
        <v>1</v>
      </c>
      <c r="G638" s="28"/>
      <c r="H638" s="28"/>
    </row>
    <row r="639" spans="1:8">
      <c r="A639" t="s">
        <v>8219</v>
      </c>
      <c r="B639">
        <v>240</v>
      </c>
      <c r="C639" t="b">
        <f>IF(OR(B639&lt;'Statistic-Analysis'!$N$2,B639&gt;'Statistic-Analysis'!$O$2),FALSE,TRUE)</f>
        <v>1</v>
      </c>
      <c r="G639" s="28"/>
      <c r="H639" s="28"/>
    </row>
    <row r="640" spans="1:8">
      <c r="A640" t="s">
        <v>8219</v>
      </c>
      <c r="B640">
        <v>113</v>
      </c>
      <c r="C640" t="b">
        <f>IF(OR(B640&lt;'Statistic-Analysis'!$N$2,B640&gt;'Statistic-Analysis'!$O$2),FALSE,TRUE)</f>
        <v>1</v>
      </c>
      <c r="G640" s="28"/>
      <c r="H640" s="28"/>
    </row>
    <row r="641" spans="1:8">
      <c r="A641" t="s">
        <v>8219</v>
      </c>
      <c r="B641">
        <v>66</v>
      </c>
      <c r="C641" t="b">
        <f>IF(OR(B641&lt;'Statistic-Analysis'!$N$2,B641&gt;'Statistic-Analysis'!$O$2),FALSE,TRUE)</f>
        <v>1</v>
      </c>
      <c r="G641" s="28"/>
      <c r="H641" s="28"/>
    </row>
    <row r="642" spans="1:8">
      <c r="A642" t="s">
        <v>8219</v>
      </c>
      <c r="B642">
        <v>340</v>
      </c>
      <c r="C642" t="b">
        <f>IF(OR(B642&lt;'Statistic-Analysis'!$N$2,B642&gt;'Statistic-Analysis'!$O$2),FALSE,TRUE)</f>
        <v>0</v>
      </c>
      <c r="G642" s="28"/>
      <c r="H642" s="28"/>
    </row>
    <row r="643" spans="1:8">
      <c r="A643" t="s">
        <v>8219</v>
      </c>
      <c r="B643">
        <v>150</v>
      </c>
      <c r="C643" t="b">
        <f>IF(OR(B643&lt;'Statistic-Analysis'!$N$2,B643&gt;'Statistic-Analysis'!$O$2),FALSE,TRUE)</f>
        <v>1</v>
      </c>
      <c r="G643" s="28"/>
      <c r="H643" s="28"/>
    </row>
    <row r="644" spans="1:8">
      <c r="A644" t="s">
        <v>8219</v>
      </c>
      <c r="B644">
        <v>25</v>
      </c>
      <c r="C644" t="b">
        <f>IF(OR(B644&lt;'Statistic-Analysis'!$N$2,B644&gt;'Statistic-Analysis'!$O$2),FALSE,TRUE)</f>
        <v>1</v>
      </c>
      <c r="G644" s="28"/>
      <c r="H644" s="28"/>
    </row>
    <row r="645" spans="1:8">
      <c r="A645" t="s">
        <v>8219</v>
      </c>
      <c r="B645">
        <v>234</v>
      </c>
      <c r="C645" t="b">
        <f>IF(OR(B645&lt;'Statistic-Analysis'!$N$2,B645&gt;'Statistic-Analysis'!$O$2),FALSE,TRUE)</f>
        <v>1</v>
      </c>
      <c r="G645" s="28"/>
      <c r="H645" s="28"/>
    </row>
    <row r="646" spans="1:8">
      <c r="A646" t="s">
        <v>8219</v>
      </c>
      <c r="B646">
        <v>2602</v>
      </c>
      <c r="C646" t="b">
        <f>IF(OR(B646&lt;'Statistic-Analysis'!$N$2,B646&gt;'Statistic-Analysis'!$O$2),FALSE,TRUE)</f>
        <v>0</v>
      </c>
      <c r="G646" s="28"/>
      <c r="H646" s="28"/>
    </row>
    <row r="647" spans="1:8">
      <c r="A647" t="s">
        <v>8219</v>
      </c>
      <c r="B647">
        <v>248</v>
      </c>
      <c r="C647" t="b">
        <f>IF(OR(B647&lt;'Statistic-Analysis'!$N$2,B647&gt;'Statistic-Analysis'!$O$2),FALSE,TRUE)</f>
        <v>1</v>
      </c>
      <c r="G647" s="28"/>
      <c r="H647" s="28"/>
    </row>
    <row r="648" spans="1:8">
      <c r="A648" t="s">
        <v>8219</v>
      </c>
      <c r="B648">
        <v>600</v>
      </c>
      <c r="C648" t="b">
        <f>IF(OR(B648&lt;'Statistic-Analysis'!$N$2,B648&gt;'Statistic-Analysis'!$O$2),FALSE,TRUE)</f>
        <v>0</v>
      </c>
      <c r="G648" s="28"/>
      <c r="H648" s="28"/>
    </row>
    <row r="649" spans="1:8">
      <c r="A649" t="s">
        <v>8219</v>
      </c>
      <c r="B649">
        <v>293</v>
      </c>
      <c r="C649" t="b">
        <f>IF(OR(B649&lt;'Statistic-Analysis'!$N$2,B649&gt;'Statistic-Analysis'!$O$2),FALSE,TRUE)</f>
        <v>1</v>
      </c>
      <c r="G649" s="28"/>
      <c r="H649" s="28"/>
    </row>
    <row r="650" spans="1:8">
      <c r="A650" t="s">
        <v>8219</v>
      </c>
      <c r="B650">
        <v>321</v>
      </c>
      <c r="C650" t="b">
        <f>IF(OR(B650&lt;'Statistic-Analysis'!$N$2,B650&gt;'Statistic-Analysis'!$O$2),FALSE,TRUE)</f>
        <v>0</v>
      </c>
      <c r="G650" s="28"/>
      <c r="H650" s="28"/>
    </row>
    <row r="651" spans="1:8">
      <c r="A651" t="s">
        <v>8219</v>
      </c>
      <c r="B651">
        <v>81</v>
      </c>
      <c r="C651" t="b">
        <f>IF(OR(B651&lt;'Statistic-Analysis'!$N$2,B651&gt;'Statistic-Analysis'!$O$2),FALSE,TRUE)</f>
        <v>1</v>
      </c>
      <c r="G651" s="28"/>
      <c r="H651" s="28"/>
    </row>
    <row r="652" spans="1:8">
      <c r="A652" t="s">
        <v>8219</v>
      </c>
      <c r="B652">
        <v>343</v>
      </c>
      <c r="C652" t="b">
        <f>IF(OR(B652&lt;'Statistic-Analysis'!$N$2,B652&gt;'Statistic-Analysis'!$O$2),FALSE,TRUE)</f>
        <v>0</v>
      </c>
      <c r="G652" s="28"/>
      <c r="H652" s="28"/>
    </row>
    <row r="653" spans="1:8">
      <c r="A653" t="s">
        <v>8219</v>
      </c>
      <c r="B653">
        <v>336</v>
      </c>
      <c r="C653" t="b">
        <f>IF(OR(B653&lt;'Statistic-Analysis'!$N$2,B653&gt;'Statistic-Analysis'!$O$2),FALSE,TRUE)</f>
        <v>0</v>
      </c>
      <c r="G653" s="28"/>
      <c r="H653" s="28"/>
    </row>
    <row r="654" spans="1:8">
      <c r="A654" t="s">
        <v>8219</v>
      </c>
      <c r="B654">
        <v>47</v>
      </c>
      <c r="C654" t="b">
        <f>IF(OR(B654&lt;'Statistic-Analysis'!$N$2,B654&gt;'Statistic-Analysis'!$O$2),FALSE,TRUE)</f>
        <v>1</v>
      </c>
      <c r="G654" s="28"/>
      <c r="H654" s="28"/>
    </row>
    <row r="655" spans="1:8">
      <c r="A655" t="s">
        <v>8219</v>
      </c>
      <c r="B655">
        <v>76</v>
      </c>
      <c r="C655" t="b">
        <f>IF(OR(B655&lt;'Statistic-Analysis'!$N$2,B655&gt;'Statistic-Analysis'!$O$2),FALSE,TRUE)</f>
        <v>1</v>
      </c>
      <c r="G655" s="28"/>
      <c r="H655" s="28"/>
    </row>
    <row r="656" spans="1:8">
      <c r="A656" t="s">
        <v>8219</v>
      </c>
      <c r="B656">
        <v>441</v>
      </c>
      <c r="C656" t="b">
        <f>IF(OR(B656&lt;'Statistic-Analysis'!$N$2,B656&gt;'Statistic-Analysis'!$O$2),FALSE,TRUE)</f>
        <v>0</v>
      </c>
      <c r="G656" s="28"/>
      <c r="H656" s="28"/>
    </row>
    <row r="657" spans="1:8">
      <c r="A657" t="s">
        <v>8219</v>
      </c>
      <c r="B657">
        <v>916</v>
      </c>
      <c r="C657" t="b">
        <f>IF(OR(B657&lt;'Statistic-Analysis'!$N$2,B657&gt;'Statistic-Analysis'!$O$2),FALSE,TRUE)</f>
        <v>0</v>
      </c>
      <c r="G657" s="28"/>
      <c r="H657" s="28"/>
    </row>
    <row r="658" spans="1:8">
      <c r="A658" t="s">
        <v>8219</v>
      </c>
      <c r="B658">
        <v>369</v>
      </c>
      <c r="C658" t="b">
        <f>IF(OR(B658&lt;'Statistic-Analysis'!$N$2,B658&gt;'Statistic-Analysis'!$O$2),FALSE,TRUE)</f>
        <v>0</v>
      </c>
      <c r="G658" s="28"/>
      <c r="H658" s="28"/>
    </row>
    <row r="659" spans="1:8">
      <c r="A659" t="s">
        <v>8219</v>
      </c>
      <c r="B659">
        <v>20242</v>
      </c>
      <c r="C659" t="b">
        <f>IF(OR(B659&lt;'Statistic-Analysis'!$N$2,B659&gt;'Statistic-Analysis'!$O$2),FALSE,TRUE)</f>
        <v>0</v>
      </c>
      <c r="G659" s="28"/>
      <c r="H659" s="28"/>
    </row>
    <row r="660" spans="1:8">
      <c r="A660" t="s">
        <v>8219</v>
      </c>
      <c r="B660">
        <v>71</v>
      </c>
      <c r="C660" t="b">
        <f>IF(OR(B660&lt;'Statistic-Analysis'!$N$2,B660&gt;'Statistic-Analysis'!$O$2),FALSE,TRUE)</f>
        <v>1</v>
      </c>
      <c r="G660" s="28"/>
      <c r="H660" s="28"/>
    </row>
    <row r="661" spans="1:8">
      <c r="A661" t="s">
        <v>8219</v>
      </c>
      <c r="B661">
        <v>635</v>
      </c>
      <c r="C661" t="b">
        <f>IF(OR(B661&lt;'Statistic-Analysis'!$N$2,B661&gt;'Statistic-Analysis'!$O$2),FALSE,TRUE)</f>
        <v>0</v>
      </c>
      <c r="G661" s="28"/>
      <c r="H661" s="28"/>
    </row>
    <row r="662" spans="1:8">
      <c r="A662" t="s">
        <v>8219</v>
      </c>
      <c r="B662">
        <v>885</v>
      </c>
      <c r="C662" t="b">
        <f>IF(OR(B662&lt;'Statistic-Analysis'!$N$2,B662&gt;'Statistic-Analysis'!$O$2),FALSE,TRUE)</f>
        <v>0</v>
      </c>
      <c r="G662" s="28"/>
      <c r="H662" s="28"/>
    </row>
    <row r="663" spans="1:8">
      <c r="A663" t="s">
        <v>8219</v>
      </c>
      <c r="B663">
        <v>329</v>
      </c>
      <c r="C663" t="b">
        <f>IF(OR(B663&lt;'Statistic-Analysis'!$N$2,B663&gt;'Statistic-Analysis'!$O$2),FALSE,TRUE)</f>
        <v>0</v>
      </c>
      <c r="G663" s="28"/>
      <c r="H663" s="28"/>
    </row>
    <row r="664" spans="1:8">
      <c r="A664" t="s">
        <v>8219</v>
      </c>
      <c r="B664">
        <v>71</v>
      </c>
      <c r="C664" t="b">
        <f>IF(OR(B664&lt;'Statistic-Analysis'!$N$2,B664&gt;'Statistic-Analysis'!$O$2),FALSE,TRUE)</f>
        <v>1</v>
      </c>
      <c r="G664" s="28"/>
      <c r="H664" s="28"/>
    </row>
    <row r="665" spans="1:8">
      <c r="A665" t="s">
        <v>8219</v>
      </c>
      <c r="B665">
        <v>269</v>
      </c>
      <c r="C665" t="b">
        <f>IF(OR(B665&lt;'Statistic-Analysis'!$N$2,B665&gt;'Statistic-Analysis'!$O$2),FALSE,TRUE)</f>
        <v>1</v>
      </c>
      <c r="G665" s="28"/>
      <c r="H665" s="28"/>
    </row>
    <row r="666" spans="1:8">
      <c r="A666" t="s">
        <v>8219</v>
      </c>
      <c r="B666">
        <v>345</v>
      </c>
      <c r="C666" t="b">
        <f>IF(OR(B666&lt;'Statistic-Analysis'!$N$2,B666&gt;'Statistic-Analysis'!$O$2),FALSE,TRUE)</f>
        <v>0</v>
      </c>
      <c r="G666" s="28"/>
      <c r="H666" s="28"/>
    </row>
    <row r="667" spans="1:8">
      <c r="A667" t="s">
        <v>8219</v>
      </c>
      <c r="B667">
        <v>43</v>
      </c>
      <c r="C667" t="b">
        <f>IF(OR(B667&lt;'Statistic-Analysis'!$N$2,B667&gt;'Statistic-Analysis'!$O$2),FALSE,TRUE)</f>
        <v>1</v>
      </c>
      <c r="G667" s="28"/>
      <c r="H667" s="28"/>
    </row>
    <row r="668" spans="1:8">
      <c r="A668" t="s">
        <v>8219</v>
      </c>
      <c r="B668">
        <v>33</v>
      </c>
      <c r="C668" t="b">
        <f>IF(OR(B668&lt;'Statistic-Analysis'!$N$2,B668&gt;'Statistic-Analysis'!$O$2),FALSE,TRUE)</f>
        <v>1</v>
      </c>
      <c r="G668" s="28"/>
      <c r="H668" s="28"/>
    </row>
    <row r="669" spans="1:8">
      <c r="A669" t="s">
        <v>8219</v>
      </c>
      <c r="B669">
        <v>211</v>
      </c>
      <c r="C669" t="b">
        <f>IF(OR(B669&lt;'Statistic-Analysis'!$N$2,B669&gt;'Statistic-Analysis'!$O$2),FALSE,TRUE)</f>
        <v>1</v>
      </c>
      <c r="G669" s="28"/>
      <c r="H669" s="28"/>
    </row>
    <row r="670" spans="1:8">
      <c r="A670" t="s">
        <v>8219</v>
      </c>
      <c r="B670">
        <v>196</v>
      </c>
      <c r="C670" t="b">
        <f>IF(OR(B670&lt;'Statistic-Analysis'!$N$2,B670&gt;'Statistic-Analysis'!$O$2),FALSE,TRUE)</f>
        <v>1</v>
      </c>
      <c r="G670" s="28"/>
      <c r="H670" s="28"/>
    </row>
    <row r="671" spans="1:8">
      <c r="A671" t="s">
        <v>8219</v>
      </c>
      <c r="B671">
        <v>405</v>
      </c>
      <c r="C671" t="b">
        <f>IF(OR(B671&lt;'Statistic-Analysis'!$N$2,B671&gt;'Statistic-Analysis'!$O$2),FALSE,TRUE)</f>
        <v>0</v>
      </c>
      <c r="G671" s="28"/>
      <c r="H671" s="28"/>
    </row>
    <row r="672" spans="1:8">
      <c r="A672" t="s">
        <v>8219</v>
      </c>
      <c r="B672">
        <v>206</v>
      </c>
      <c r="C672" t="b">
        <f>IF(OR(B672&lt;'Statistic-Analysis'!$N$2,B672&gt;'Statistic-Analysis'!$O$2),FALSE,TRUE)</f>
        <v>1</v>
      </c>
      <c r="G672" s="28"/>
      <c r="H672" s="28"/>
    </row>
    <row r="673" spans="1:8">
      <c r="A673" t="s">
        <v>8219</v>
      </c>
      <c r="B673">
        <v>335</v>
      </c>
      <c r="C673" t="b">
        <f>IF(OR(B673&lt;'Statistic-Analysis'!$N$2,B673&gt;'Statistic-Analysis'!$O$2),FALSE,TRUE)</f>
        <v>0</v>
      </c>
      <c r="G673" s="28"/>
      <c r="H673" s="28"/>
    </row>
    <row r="674" spans="1:8">
      <c r="A674" t="s">
        <v>8219</v>
      </c>
      <c r="B674">
        <v>215</v>
      </c>
      <c r="C674" t="b">
        <f>IF(OR(B674&lt;'Statistic-Analysis'!$N$2,B674&gt;'Statistic-Analysis'!$O$2),FALSE,TRUE)</f>
        <v>1</v>
      </c>
      <c r="G674" s="28"/>
      <c r="H674" s="28"/>
    </row>
    <row r="675" spans="1:8">
      <c r="A675" t="s">
        <v>8219</v>
      </c>
      <c r="B675">
        <v>176</v>
      </c>
      <c r="C675" t="b">
        <f>IF(OR(B675&lt;'Statistic-Analysis'!$N$2,B675&gt;'Statistic-Analysis'!$O$2),FALSE,TRUE)</f>
        <v>1</v>
      </c>
      <c r="G675" s="28"/>
      <c r="H675" s="28"/>
    </row>
    <row r="676" spans="1:8">
      <c r="A676" t="s">
        <v>8219</v>
      </c>
      <c r="B676">
        <v>555</v>
      </c>
      <c r="C676" t="b">
        <f>IF(OR(B676&lt;'Statistic-Analysis'!$N$2,B676&gt;'Statistic-Analysis'!$O$2),FALSE,TRUE)</f>
        <v>0</v>
      </c>
      <c r="G676" s="28"/>
      <c r="H676" s="28"/>
    </row>
    <row r="677" spans="1:8">
      <c r="A677" t="s">
        <v>8219</v>
      </c>
      <c r="B677">
        <v>116</v>
      </c>
      <c r="C677" t="b">
        <f>IF(OR(B677&lt;'Statistic-Analysis'!$N$2,B677&gt;'Statistic-Analysis'!$O$2),FALSE,TRUE)</f>
        <v>1</v>
      </c>
      <c r="G677" s="28"/>
      <c r="H677" s="28"/>
    </row>
    <row r="678" spans="1:8">
      <c r="A678" t="s">
        <v>8219</v>
      </c>
      <c r="B678">
        <v>615</v>
      </c>
      <c r="C678" t="b">
        <f>IF(OR(B678&lt;'Statistic-Analysis'!$N$2,B678&gt;'Statistic-Analysis'!$O$2),FALSE,TRUE)</f>
        <v>0</v>
      </c>
      <c r="G678" s="28"/>
      <c r="H678" s="28"/>
    </row>
    <row r="679" spans="1:8">
      <c r="A679" t="s">
        <v>8219</v>
      </c>
      <c r="B679">
        <v>236</v>
      </c>
      <c r="C679" t="b">
        <f>IF(OR(B679&lt;'Statistic-Analysis'!$N$2,B679&gt;'Statistic-Analysis'!$O$2),FALSE,TRUE)</f>
        <v>1</v>
      </c>
      <c r="G679" s="28"/>
      <c r="H679" s="28"/>
    </row>
    <row r="680" spans="1:8">
      <c r="A680" t="s">
        <v>8219</v>
      </c>
      <c r="B680">
        <v>145</v>
      </c>
      <c r="C680" t="b">
        <f>IF(OR(B680&lt;'Statistic-Analysis'!$N$2,B680&gt;'Statistic-Analysis'!$O$2),FALSE,TRUE)</f>
        <v>1</v>
      </c>
      <c r="G680" s="28"/>
      <c r="H680" s="28"/>
    </row>
    <row r="681" spans="1:8">
      <c r="A681" t="s">
        <v>8219</v>
      </c>
      <c r="B681">
        <v>167</v>
      </c>
      <c r="C681" t="b">
        <f>IF(OR(B681&lt;'Statistic-Analysis'!$N$2,B681&gt;'Statistic-Analysis'!$O$2),FALSE,TRUE)</f>
        <v>1</v>
      </c>
      <c r="G681" s="28"/>
      <c r="H681" s="28"/>
    </row>
    <row r="682" spans="1:8">
      <c r="A682" t="s">
        <v>8219</v>
      </c>
      <c r="B682">
        <v>235</v>
      </c>
      <c r="C682" t="b">
        <f>IF(OR(B682&lt;'Statistic-Analysis'!$N$2,B682&gt;'Statistic-Analysis'!$O$2),FALSE,TRUE)</f>
        <v>1</v>
      </c>
      <c r="G682" s="28"/>
      <c r="H682" s="28"/>
    </row>
    <row r="683" spans="1:8">
      <c r="A683" t="s">
        <v>8219</v>
      </c>
      <c r="B683">
        <v>452</v>
      </c>
      <c r="C683" t="b">
        <f>IF(OR(B683&lt;'Statistic-Analysis'!$N$2,B683&gt;'Statistic-Analysis'!$O$2),FALSE,TRUE)</f>
        <v>0</v>
      </c>
      <c r="G683" s="28"/>
      <c r="H683" s="28"/>
    </row>
    <row r="684" spans="1:8">
      <c r="A684" t="s">
        <v>8219</v>
      </c>
      <c r="B684">
        <v>241</v>
      </c>
      <c r="C684" t="b">
        <f>IF(OR(B684&lt;'Statistic-Analysis'!$N$2,B684&gt;'Statistic-Analysis'!$O$2),FALSE,TRUE)</f>
        <v>1</v>
      </c>
      <c r="G684" s="28"/>
      <c r="H684" s="28"/>
    </row>
    <row r="685" spans="1:8">
      <c r="A685" t="s">
        <v>8219</v>
      </c>
      <c r="B685">
        <v>28</v>
      </c>
      <c r="C685" t="b">
        <f>IF(OR(B685&lt;'Statistic-Analysis'!$N$2,B685&gt;'Statistic-Analysis'!$O$2),FALSE,TRUE)</f>
        <v>1</v>
      </c>
      <c r="G685" s="28"/>
      <c r="H685" s="28"/>
    </row>
    <row r="686" spans="1:8">
      <c r="A686" t="s">
        <v>8219</v>
      </c>
      <c r="B686">
        <v>140</v>
      </c>
      <c r="C686" t="b">
        <f>IF(OR(B686&lt;'Statistic-Analysis'!$N$2,B686&gt;'Statistic-Analysis'!$O$2),FALSE,TRUE)</f>
        <v>1</v>
      </c>
      <c r="G686" s="28"/>
      <c r="H686" s="28"/>
    </row>
    <row r="687" spans="1:8">
      <c r="A687" t="s">
        <v>8219</v>
      </c>
      <c r="B687">
        <v>280</v>
      </c>
      <c r="C687" t="b">
        <f>IF(OR(B687&lt;'Statistic-Analysis'!$N$2,B687&gt;'Statistic-Analysis'!$O$2),FALSE,TRUE)</f>
        <v>1</v>
      </c>
      <c r="G687" s="28"/>
      <c r="H687" s="28"/>
    </row>
    <row r="688" spans="1:8">
      <c r="A688" t="s">
        <v>8219</v>
      </c>
      <c r="B688">
        <v>70</v>
      </c>
      <c r="C688" t="b">
        <f>IF(OR(B688&lt;'Statistic-Analysis'!$N$2,B688&gt;'Statistic-Analysis'!$O$2),FALSE,TRUE)</f>
        <v>1</v>
      </c>
      <c r="G688" s="28"/>
      <c r="H688" s="28"/>
    </row>
    <row r="689" spans="1:8">
      <c r="A689" t="s">
        <v>8219</v>
      </c>
      <c r="B689">
        <v>160</v>
      </c>
      <c r="C689" t="b">
        <f>IF(OR(B689&lt;'Statistic-Analysis'!$N$2,B689&gt;'Statistic-Analysis'!$O$2),FALSE,TRUE)</f>
        <v>1</v>
      </c>
      <c r="G689" s="28"/>
      <c r="H689" s="28"/>
    </row>
    <row r="690" spans="1:8">
      <c r="A690" t="s">
        <v>8219</v>
      </c>
      <c r="B690">
        <v>141</v>
      </c>
      <c r="C690" t="b">
        <f>IF(OR(B690&lt;'Statistic-Analysis'!$N$2,B690&gt;'Statistic-Analysis'!$O$2),FALSE,TRUE)</f>
        <v>1</v>
      </c>
      <c r="G690" s="28"/>
      <c r="H690" s="28"/>
    </row>
    <row r="691" spans="1:8">
      <c r="A691" t="s">
        <v>8219</v>
      </c>
      <c r="B691">
        <v>874</v>
      </c>
      <c r="C691" t="b">
        <f>IF(OR(B691&lt;'Statistic-Analysis'!$N$2,B691&gt;'Statistic-Analysis'!$O$2),FALSE,TRUE)</f>
        <v>0</v>
      </c>
      <c r="G691" s="28"/>
      <c r="H691" s="28"/>
    </row>
    <row r="692" spans="1:8">
      <c r="A692" t="s">
        <v>8219</v>
      </c>
      <c r="B692">
        <v>73</v>
      </c>
      <c r="C692" t="b">
        <f>IF(OR(B692&lt;'Statistic-Analysis'!$N$2,B692&gt;'Statistic-Analysis'!$O$2),FALSE,TRUE)</f>
        <v>1</v>
      </c>
      <c r="G692" s="28"/>
      <c r="H692" s="28"/>
    </row>
    <row r="693" spans="1:8">
      <c r="A693" t="s">
        <v>8219</v>
      </c>
      <c r="B693">
        <v>294</v>
      </c>
      <c r="C693" t="b">
        <f>IF(OR(B693&lt;'Statistic-Analysis'!$N$2,B693&gt;'Statistic-Analysis'!$O$2),FALSE,TRUE)</f>
        <v>1</v>
      </c>
      <c r="G693" s="28"/>
      <c r="H693" s="28"/>
    </row>
    <row r="694" spans="1:8">
      <c r="A694" t="s">
        <v>8219</v>
      </c>
      <c r="B694">
        <v>740</v>
      </c>
      <c r="C694" t="b">
        <f>IF(OR(B694&lt;'Statistic-Analysis'!$N$2,B694&gt;'Statistic-Analysis'!$O$2),FALSE,TRUE)</f>
        <v>0</v>
      </c>
      <c r="G694" s="28"/>
      <c r="H694" s="28"/>
    </row>
    <row r="695" spans="1:8">
      <c r="A695" t="s">
        <v>8219</v>
      </c>
      <c r="B695">
        <v>369</v>
      </c>
      <c r="C695" t="b">
        <f>IF(OR(B695&lt;'Statistic-Analysis'!$N$2,B695&gt;'Statistic-Analysis'!$O$2),FALSE,TRUE)</f>
        <v>0</v>
      </c>
      <c r="G695" s="28"/>
      <c r="H695" s="28"/>
    </row>
    <row r="696" spans="1:8">
      <c r="A696" t="s">
        <v>8219</v>
      </c>
      <c r="B696">
        <v>110</v>
      </c>
      <c r="C696" t="b">
        <f>IF(OR(B696&lt;'Statistic-Analysis'!$N$2,B696&gt;'Statistic-Analysis'!$O$2),FALSE,TRUE)</f>
        <v>1</v>
      </c>
      <c r="G696" s="28"/>
      <c r="H696" s="28"/>
    </row>
    <row r="697" spans="1:8">
      <c r="A697" t="s">
        <v>8219</v>
      </c>
      <c r="B697">
        <v>455</v>
      </c>
      <c r="C697" t="b">
        <f>IF(OR(B697&lt;'Statistic-Analysis'!$N$2,B697&gt;'Statistic-Analysis'!$O$2),FALSE,TRUE)</f>
        <v>0</v>
      </c>
      <c r="G697" s="28"/>
      <c r="H697" s="28"/>
    </row>
    <row r="698" spans="1:8">
      <c r="A698" t="s">
        <v>8219</v>
      </c>
      <c r="B698">
        <v>224</v>
      </c>
      <c r="C698" t="b">
        <f>IF(OR(B698&lt;'Statistic-Analysis'!$N$2,B698&gt;'Statistic-Analysis'!$O$2),FALSE,TRUE)</f>
        <v>1</v>
      </c>
      <c r="G698" s="28"/>
      <c r="H698" s="28"/>
    </row>
    <row r="699" spans="1:8">
      <c r="A699" t="s">
        <v>8219</v>
      </c>
      <c r="B699">
        <v>46</v>
      </c>
      <c r="C699" t="b">
        <f>IF(OR(B699&lt;'Statistic-Analysis'!$N$2,B699&gt;'Statistic-Analysis'!$O$2),FALSE,TRUE)</f>
        <v>1</v>
      </c>
      <c r="G699" s="28"/>
      <c r="H699" s="28"/>
    </row>
    <row r="700" spans="1:8">
      <c r="A700" t="s">
        <v>8219</v>
      </c>
      <c r="B700">
        <v>284</v>
      </c>
      <c r="C700" t="b">
        <f>IF(OR(B700&lt;'Statistic-Analysis'!$N$2,B700&gt;'Statistic-Analysis'!$O$2),FALSE,TRUE)</f>
        <v>1</v>
      </c>
      <c r="G700" s="28"/>
      <c r="H700" s="28"/>
    </row>
    <row r="701" spans="1:8">
      <c r="A701" t="s">
        <v>8219</v>
      </c>
      <c r="B701">
        <v>98</v>
      </c>
      <c r="C701" t="b">
        <f>IF(OR(B701&lt;'Statistic-Analysis'!$N$2,B701&gt;'Statistic-Analysis'!$O$2),FALSE,TRUE)</f>
        <v>1</v>
      </c>
      <c r="G701" s="28"/>
      <c r="H701" s="28"/>
    </row>
    <row r="702" spans="1:8">
      <c r="A702" t="s">
        <v>8219</v>
      </c>
      <c r="B702">
        <v>56</v>
      </c>
      <c r="C702" t="b">
        <f>IF(OR(B702&lt;'Statistic-Analysis'!$N$2,B702&gt;'Statistic-Analysis'!$O$2),FALSE,TRUE)</f>
        <v>1</v>
      </c>
      <c r="G702" s="28"/>
      <c r="H702" s="28"/>
    </row>
    <row r="703" spans="1:8">
      <c r="A703" t="s">
        <v>8219</v>
      </c>
      <c r="B703">
        <v>32</v>
      </c>
      <c r="C703" t="b">
        <f>IF(OR(B703&lt;'Statistic-Analysis'!$N$2,B703&gt;'Statistic-Analysis'!$O$2),FALSE,TRUE)</f>
        <v>1</v>
      </c>
      <c r="G703" s="28"/>
      <c r="H703" s="28"/>
    </row>
    <row r="704" spans="1:8">
      <c r="A704" t="s">
        <v>8219</v>
      </c>
      <c r="B704">
        <v>30</v>
      </c>
      <c r="C704" t="b">
        <f>IF(OR(B704&lt;'Statistic-Analysis'!$N$2,B704&gt;'Statistic-Analysis'!$O$2),FALSE,TRUE)</f>
        <v>1</v>
      </c>
      <c r="G704" s="28"/>
      <c r="H704" s="28"/>
    </row>
    <row r="705" spans="1:8">
      <c r="A705" t="s">
        <v>8219</v>
      </c>
      <c r="B705">
        <v>70</v>
      </c>
      <c r="C705" t="b">
        <f>IF(OR(B705&lt;'Statistic-Analysis'!$N$2,B705&gt;'Statistic-Analysis'!$O$2),FALSE,TRUE)</f>
        <v>1</v>
      </c>
      <c r="G705" s="28"/>
      <c r="H705" s="28"/>
    </row>
    <row r="706" spans="1:8">
      <c r="A706" t="s">
        <v>8219</v>
      </c>
      <c r="B706">
        <v>44</v>
      </c>
      <c r="C706" t="b">
        <f>IF(OR(B706&lt;'Statistic-Analysis'!$N$2,B706&gt;'Statistic-Analysis'!$O$2),FALSE,TRUE)</f>
        <v>1</v>
      </c>
      <c r="G706" s="28"/>
      <c r="H706" s="28"/>
    </row>
    <row r="707" spans="1:8">
      <c r="A707" t="s">
        <v>8219</v>
      </c>
      <c r="B707">
        <v>92</v>
      </c>
      <c r="C707" t="b">
        <f>IF(OR(B707&lt;'Statistic-Analysis'!$N$2,B707&gt;'Statistic-Analysis'!$O$2),FALSE,TRUE)</f>
        <v>1</v>
      </c>
      <c r="G707" s="28"/>
      <c r="H707" s="28"/>
    </row>
    <row r="708" spans="1:8">
      <c r="A708" t="s">
        <v>8219</v>
      </c>
      <c r="B708">
        <v>205</v>
      </c>
      <c r="C708" t="b">
        <f>IF(OR(B708&lt;'Statistic-Analysis'!$N$2,B708&gt;'Statistic-Analysis'!$O$2),FALSE,TRUE)</f>
        <v>1</v>
      </c>
      <c r="G708" s="28"/>
      <c r="H708" s="28"/>
    </row>
    <row r="709" spans="1:8">
      <c r="A709" t="s">
        <v>8219</v>
      </c>
      <c r="B709">
        <v>23</v>
      </c>
      <c r="C709" t="b">
        <f>IF(OR(B709&lt;'Statistic-Analysis'!$N$2,B709&gt;'Statistic-Analysis'!$O$2),FALSE,TRUE)</f>
        <v>1</v>
      </c>
      <c r="G709" s="28"/>
      <c r="H709" s="28"/>
    </row>
    <row r="710" spans="1:8">
      <c r="A710" t="s">
        <v>8219</v>
      </c>
      <c r="B710">
        <v>4</v>
      </c>
      <c r="C710" t="b">
        <f>IF(OR(B710&lt;'Statistic-Analysis'!$N$2,B710&gt;'Statistic-Analysis'!$O$2),FALSE,TRUE)</f>
        <v>1</v>
      </c>
      <c r="G710" s="28"/>
      <c r="H710" s="28"/>
    </row>
    <row r="711" spans="1:8">
      <c r="A711" t="s">
        <v>8219</v>
      </c>
      <c r="B711">
        <v>112</v>
      </c>
      <c r="C711" t="b">
        <f>IF(OR(B711&lt;'Statistic-Analysis'!$N$2,B711&gt;'Statistic-Analysis'!$O$2),FALSE,TRUE)</f>
        <v>1</v>
      </c>
      <c r="G711" s="28"/>
      <c r="H711" s="28"/>
    </row>
    <row r="712" spans="1:8">
      <c r="A712" t="s">
        <v>8219</v>
      </c>
      <c r="B712">
        <v>27</v>
      </c>
      <c r="C712" t="b">
        <f>IF(OR(B712&lt;'Statistic-Analysis'!$N$2,B712&gt;'Statistic-Analysis'!$O$2),FALSE,TRUE)</f>
        <v>1</v>
      </c>
      <c r="G712" s="28"/>
      <c r="H712" s="28"/>
    </row>
    <row r="713" spans="1:8">
      <c r="A713" t="s">
        <v>8219</v>
      </c>
      <c r="B713">
        <v>11</v>
      </c>
      <c r="C713" t="b">
        <f>IF(OR(B713&lt;'Statistic-Analysis'!$N$2,B713&gt;'Statistic-Analysis'!$O$2),FALSE,TRUE)</f>
        <v>1</v>
      </c>
      <c r="G713" s="28"/>
      <c r="H713" s="28"/>
    </row>
    <row r="714" spans="1:8">
      <c r="A714" t="s">
        <v>8219</v>
      </c>
      <c r="B714">
        <v>26</v>
      </c>
      <c r="C714" t="b">
        <f>IF(OR(B714&lt;'Statistic-Analysis'!$N$2,B714&gt;'Statistic-Analysis'!$O$2),FALSE,TRUE)</f>
        <v>1</v>
      </c>
      <c r="G714" s="28"/>
      <c r="H714" s="28"/>
    </row>
    <row r="715" spans="1:8">
      <c r="A715" t="s">
        <v>8219</v>
      </c>
      <c r="B715">
        <v>77</v>
      </c>
      <c r="C715" t="b">
        <f>IF(OR(B715&lt;'Statistic-Analysis'!$N$2,B715&gt;'Statistic-Analysis'!$O$2),FALSE,TRUE)</f>
        <v>1</v>
      </c>
      <c r="G715" s="28"/>
      <c r="H715" s="28"/>
    </row>
    <row r="716" spans="1:8">
      <c r="A716" t="s">
        <v>8219</v>
      </c>
      <c r="B716">
        <v>136</v>
      </c>
      <c r="C716" t="b">
        <f>IF(OR(B716&lt;'Statistic-Analysis'!$N$2,B716&gt;'Statistic-Analysis'!$O$2),FALSE,TRUE)</f>
        <v>1</v>
      </c>
      <c r="G716" s="28"/>
      <c r="H716" s="28"/>
    </row>
    <row r="717" spans="1:8">
      <c r="A717" t="s">
        <v>8219</v>
      </c>
      <c r="B717">
        <v>157</v>
      </c>
      <c r="C717" t="b">
        <f>IF(OR(B717&lt;'Statistic-Analysis'!$N$2,B717&gt;'Statistic-Analysis'!$O$2),FALSE,TRUE)</f>
        <v>1</v>
      </c>
      <c r="G717" s="28"/>
      <c r="H717" s="28"/>
    </row>
    <row r="718" spans="1:8">
      <c r="A718" t="s">
        <v>8219</v>
      </c>
      <c r="B718">
        <v>158</v>
      </c>
      <c r="C718" t="b">
        <f>IF(OR(B718&lt;'Statistic-Analysis'!$N$2,B718&gt;'Statistic-Analysis'!$O$2),FALSE,TRUE)</f>
        <v>1</v>
      </c>
      <c r="G718" s="28"/>
      <c r="H718" s="28"/>
    </row>
    <row r="719" spans="1:8">
      <c r="A719" t="s">
        <v>8219</v>
      </c>
      <c r="B719">
        <v>27</v>
      </c>
      <c r="C719" t="b">
        <f>IF(OR(B719&lt;'Statistic-Analysis'!$N$2,B719&gt;'Statistic-Analysis'!$O$2),FALSE,TRUE)</f>
        <v>1</v>
      </c>
      <c r="G719" s="28"/>
      <c r="H719" s="28"/>
    </row>
    <row r="720" spans="1:8">
      <c r="A720" t="s">
        <v>8219</v>
      </c>
      <c r="B720">
        <v>23</v>
      </c>
      <c r="C720" t="b">
        <f>IF(OR(B720&lt;'Statistic-Analysis'!$N$2,B720&gt;'Statistic-Analysis'!$O$2),FALSE,TRUE)</f>
        <v>1</v>
      </c>
      <c r="G720" s="28"/>
      <c r="H720" s="28"/>
    </row>
    <row r="721" spans="1:8">
      <c r="A721" t="s">
        <v>8219</v>
      </c>
      <c r="B721">
        <v>17</v>
      </c>
      <c r="C721" t="b">
        <f>IF(OR(B721&lt;'Statistic-Analysis'!$N$2,B721&gt;'Statistic-Analysis'!$O$2),FALSE,TRUE)</f>
        <v>1</v>
      </c>
      <c r="G721" s="28"/>
      <c r="H721" s="28"/>
    </row>
    <row r="722" spans="1:8">
      <c r="A722" t="s">
        <v>8219</v>
      </c>
      <c r="B722">
        <v>37</v>
      </c>
      <c r="C722" t="b">
        <f>IF(OR(B722&lt;'Statistic-Analysis'!$N$2,B722&gt;'Statistic-Analysis'!$O$2),FALSE,TRUE)</f>
        <v>1</v>
      </c>
      <c r="G722" s="28"/>
      <c r="H722" s="28"/>
    </row>
    <row r="723" spans="1:8">
      <c r="A723" t="s">
        <v>8219</v>
      </c>
      <c r="B723">
        <v>65</v>
      </c>
      <c r="C723" t="b">
        <f>IF(OR(B723&lt;'Statistic-Analysis'!$N$2,B723&gt;'Statistic-Analysis'!$O$2),FALSE,TRUE)</f>
        <v>1</v>
      </c>
      <c r="G723" s="28"/>
      <c r="H723" s="28"/>
    </row>
    <row r="724" spans="1:8">
      <c r="A724" t="s">
        <v>8219</v>
      </c>
      <c r="B724">
        <v>18</v>
      </c>
      <c r="C724" t="b">
        <f>IF(OR(B724&lt;'Statistic-Analysis'!$N$2,B724&gt;'Statistic-Analysis'!$O$2),FALSE,TRUE)</f>
        <v>1</v>
      </c>
      <c r="G724" s="28"/>
      <c r="H724" s="28"/>
    </row>
    <row r="725" spans="1:8">
      <c r="A725" t="s">
        <v>8219</v>
      </c>
      <c r="B725">
        <v>25</v>
      </c>
      <c r="C725" t="b">
        <f>IF(OR(B725&lt;'Statistic-Analysis'!$N$2,B725&gt;'Statistic-Analysis'!$O$2),FALSE,TRUE)</f>
        <v>1</v>
      </c>
      <c r="G725" s="28"/>
      <c r="H725" s="28"/>
    </row>
    <row r="726" spans="1:8">
      <c r="A726" t="s">
        <v>8219</v>
      </c>
      <c r="B726">
        <v>104</v>
      </c>
      <c r="C726" t="b">
        <f>IF(OR(B726&lt;'Statistic-Analysis'!$N$2,B726&gt;'Statistic-Analysis'!$O$2),FALSE,TRUE)</f>
        <v>1</v>
      </c>
      <c r="G726" s="28"/>
      <c r="H726" s="28"/>
    </row>
    <row r="727" spans="1:8">
      <c r="A727" t="s">
        <v>8219</v>
      </c>
      <c r="B727">
        <v>108</v>
      </c>
      <c r="C727" t="b">
        <f>IF(OR(B727&lt;'Statistic-Analysis'!$N$2,B727&gt;'Statistic-Analysis'!$O$2),FALSE,TRUE)</f>
        <v>1</v>
      </c>
      <c r="G727" s="28"/>
      <c r="H727" s="28"/>
    </row>
    <row r="728" spans="1:8">
      <c r="A728" t="s">
        <v>8219</v>
      </c>
      <c r="B728">
        <v>38</v>
      </c>
      <c r="C728" t="b">
        <f>IF(OR(B728&lt;'Statistic-Analysis'!$N$2,B728&gt;'Statistic-Analysis'!$O$2),FALSE,TRUE)</f>
        <v>1</v>
      </c>
      <c r="G728" s="28"/>
      <c r="H728" s="28"/>
    </row>
    <row r="729" spans="1:8">
      <c r="A729" t="s">
        <v>8219</v>
      </c>
      <c r="B729">
        <v>88</v>
      </c>
      <c r="C729" t="b">
        <f>IF(OR(B729&lt;'Statistic-Analysis'!$N$2,B729&gt;'Statistic-Analysis'!$O$2),FALSE,TRUE)</f>
        <v>1</v>
      </c>
      <c r="G729" s="28"/>
      <c r="H729" s="28"/>
    </row>
    <row r="730" spans="1:8">
      <c r="A730" t="s">
        <v>8219</v>
      </c>
      <c r="B730">
        <v>82</v>
      </c>
      <c r="C730" t="b">
        <f>IF(OR(B730&lt;'Statistic-Analysis'!$N$2,B730&gt;'Statistic-Analysis'!$O$2),FALSE,TRUE)</f>
        <v>1</v>
      </c>
      <c r="G730" s="28"/>
      <c r="H730" s="28"/>
    </row>
    <row r="731" spans="1:8">
      <c r="A731" t="s">
        <v>8219</v>
      </c>
      <c r="B731">
        <v>126</v>
      </c>
      <c r="C731" t="b">
        <f>IF(OR(B731&lt;'Statistic-Analysis'!$N$2,B731&gt;'Statistic-Analysis'!$O$2),FALSE,TRUE)</f>
        <v>1</v>
      </c>
      <c r="G731" s="28"/>
      <c r="H731" s="28"/>
    </row>
    <row r="732" spans="1:8">
      <c r="A732" t="s">
        <v>8219</v>
      </c>
      <c r="B732">
        <v>133</v>
      </c>
      <c r="C732" t="b">
        <f>IF(OR(B732&lt;'Statistic-Analysis'!$N$2,B732&gt;'Statistic-Analysis'!$O$2),FALSE,TRUE)</f>
        <v>1</v>
      </c>
      <c r="G732" s="28"/>
      <c r="H732" s="28"/>
    </row>
    <row r="733" spans="1:8">
      <c r="A733" t="s">
        <v>8219</v>
      </c>
      <c r="B733">
        <v>47</v>
      </c>
      <c r="C733" t="b">
        <f>IF(OR(B733&lt;'Statistic-Analysis'!$N$2,B733&gt;'Statistic-Analysis'!$O$2),FALSE,TRUE)</f>
        <v>1</v>
      </c>
      <c r="G733" s="28"/>
      <c r="H733" s="28"/>
    </row>
    <row r="734" spans="1:8">
      <c r="A734" t="s">
        <v>8219</v>
      </c>
      <c r="B734">
        <v>58</v>
      </c>
      <c r="C734" t="b">
        <f>IF(OR(B734&lt;'Statistic-Analysis'!$N$2,B734&gt;'Statistic-Analysis'!$O$2),FALSE,TRUE)</f>
        <v>1</v>
      </c>
      <c r="G734" s="28"/>
      <c r="H734" s="28"/>
    </row>
    <row r="735" spans="1:8">
      <c r="A735" t="s">
        <v>8219</v>
      </c>
      <c r="B735">
        <v>32</v>
      </c>
      <c r="C735" t="b">
        <f>IF(OR(B735&lt;'Statistic-Analysis'!$N$2,B735&gt;'Statistic-Analysis'!$O$2),FALSE,TRUE)</f>
        <v>1</v>
      </c>
      <c r="G735" s="28"/>
      <c r="H735" s="28"/>
    </row>
    <row r="736" spans="1:8">
      <c r="A736" t="s">
        <v>8219</v>
      </c>
      <c r="B736">
        <v>37</v>
      </c>
      <c r="C736" t="b">
        <f>IF(OR(B736&lt;'Statistic-Analysis'!$N$2,B736&gt;'Statistic-Analysis'!$O$2),FALSE,TRUE)</f>
        <v>1</v>
      </c>
      <c r="G736" s="28"/>
      <c r="H736" s="28"/>
    </row>
    <row r="737" spans="1:8">
      <c r="A737" t="s">
        <v>8219</v>
      </c>
      <c r="B737">
        <v>87</v>
      </c>
      <c r="C737" t="b">
        <f>IF(OR(B737&lt;'Statistic-Analysis'!$N$2,B737&gt;'Statistic-Analysis'!$O$2),FALSE,TRUE)</f>
        <v>1</v>
      </c>
      <c r="G737" s="28"/>
      <c r="H737" s="28"/>
    </row>
    <row r="738" spans="1:8">
      <c r="A738" t="s">
        <v>8219</v>
      </c>
      <c r="B738">
        <v>15</v>
      </c>
      <c r="C738" t="b">
        <f>IF(OR(B738&lt;'Statistic-Analysis'!$N$2,B738&gt;'Statistic-Analysis'!$O$2),FALSE,TRUE)</f>
        <v>1</v>
      </c>
      <c r="G738" s="28"/>
      <c r="H738" s="28"/>
    </row>
    <row r="739" spans="1:8">
      <c r="A739" t="s">
        <v>8219</v>
      </c>
      <c r="B739">
        <v>27</v>
      </c>
      <c r="C739" t="b">
        <f>IF(OR(B739&lt;'Statistic-Analysis'!$N$2,B739&gt;'Statistic-Analysis'!$O$2),FALSE,TRUE)</f>
        <v>1</v>
      </c>
      <c r="G739" s="28"/>
      <c r="H739" s="28"/>
    </row>
    <row r="740" spans="1:8">
      <c r="A740" t="s">
        <v>8219</v>
      </c>
      <c r="B740">
        <v>19</v>
      </c>
      <c r="C740" t="b">
        <f>IF(OR(B740&lt;'Statistic-Analysis'!$N$2,B740&gt;'Statistic-Analysis'!$O$2),FALSE,TRUE)</f>
        <v>1</v>
      </c>
      <c r="G740" s="28"/>
      <c r="H740" s="28"/>
    </row>
    <row r="741" spans="1:8">
      <c r="A741" t="s">
        <v>8219</v>
      </c>
      <c r="B741">
        <v>17</v>
      </c>
      <c r="C741" t="b">
        <f>IF(OR(B741&lt;'Statistic-Analysis'!$N$2,B741&gt;'Statistic-Analysis'!$O$2),FALSE,TRUE)</f>
        <v>1</v>
      </c>
      <c r="G741" s="28"/>
      <c r="H741" s="28"/>
    </row>
    <row r="742" spans="1:8">
      <c r="A742" t="s">
        <v>8219</v>
      </c>
      <c r="B742">
        <v>26</v>
      </c>
      <c r="C742" t="b">
        <f>IF(OR(B742&lt;'Statistic-Analysis'!$N$2,B742&gt;'Statistic-Analysis'!$O$2),FALSE,TRUE)</f>
        <v>1</v>
      </c>
      <c r="G742" s="28"/>
      <c r="H742" s="28"/>
    </row>
    <row r="743" spans="1:8">
      <c r="A743" t="s">
        <v>8219</v>
      </c>
      <c r="B743">
        <v>28</v>
      </c>
      <c r="C743" t="b">
        <f>IF(OR(B743&lt;'Statistic-Analysis'!$N$2,B743&gt;'Statistic-Analysis'!$O$2),FALSE,TRUE)</f>
        <v>1</v>
      </c>
      <c r="G743" s="28"/>
      <c r="H743" s="28"/>
    </row>
    <row r="744" spans="1:8">
      <c r="A744" t="s">
        <v>8219</v>
      </c>
      <c r="B744">
        <v>37</v>
      </c>
      <c r="C744" t="b">
        <f>IF(OR(B744&lt;'Statistic-Analysis'!$N$2,B744&gt;'Statistic-Analysis'!$O$2),FALSE,TRUE)</f>
        <v>1</v>
      </c>
      <c r="G744" s="28"/>
      <c r="H744" s="28"/>
    </row>
    <row r="745" spans="1:8">
      <c r="A745" t="s">
        <v>8219</v>
      </c>
      <c r="B745">
        <v>128</v>
      </c>
      <c r="C745" t="b">
        <f>IF(OR(B745&lt;'Statistic-Analysis'!$N$2,B745&gt;'Statistic-Analysis'!$O$2),FALSE,TRUE)</f>
        <v>1</v>
      </c>
      <c r="G745" s="28"/>
      <c r="H745" s="28"/>
    </row>
    <row r="746" spans="1:8">
      <c r="A746" t="s">
        <v>8219</v>
      </c>
      <c r="B746">
        <v>10</v>
      </c>
      <c r="C746" t="b">
        <f>IF(OR(B746&lt;'Statistic-Analysis'!$N$2,B746&gt;'Statistic-Analysis'!$O$2),FALSE,TRUE)</f>
        <v>1</v>
      </c>
      <c r="G746" s="28"/>
      <c r="H746" s="28"/>
    </row>
    <row r="747" spans="1:8">
      <c r="A747" t="s">
        <v>8219</v>
      </c>
      <c r="B747">
        <v>83</v>
      </c>
      <c r="C747" t="b">
        <f>IF(OR(B747&lt;'Statistic-Analysis'!$N$2,B747&gt;'Statistic-Analysis'!$O$2),FALSE,TRUE)</f>
        <v>1</v>
      </c>
      <c r="G747" s="28"/>
      <c r="H747" s="28"/>
    </row>
    <row r="748" spans="1:8">
      <c r="A748" t="s">
        <v>8219</v>
      </c>
      <c r="B748">
        <v>46</v>
      </c>
      <c r="C748" t="b">
        <f>IF(OR(B748&lt;'Statistic-Analysis'!$N$2,B748&gt;'Statistic-Analysis'!$O$2),FALSE,TRUE)</f>
        <v>1</v>
      </c>
      <c r="G748" s="28"/>
      <c r="H748" s="28"/>
    </row>
    <row r="749" spans="1:8">
      <c r="A749" t="s">
        <v>8219</v>
      </c>
      <c r="B749">
        <v>90</v>
      </c>
      <c r="C749" t="b">
        <f>IF(OR(B749&lt;'Statistic-Analysis'!$N$2,B749&gt;'Statistic-Analysis'!$O$2),FALSE,TRUE)</f>
        <v>1</v>
      </c>
      <c r="G749" s="28"/>
      <c r="H749" s="28"/>
    </row>
    <row r="750" spans="1:8">
      <c r="A750" t="s">
        <v>8219</v>
      </c>
      <c r="B750">
        <v>81</v>
      </c>
      <c r="C750" t="b">
        <f>IF(OR(B750&lt;'Statistic-Analysis'!$N$2,B750&gt;'Statistic-Analysis'!$O$2),FALSE,TRUE)</f>
        <v>1</v>
      </c>
      <c r="G750" s="28"/>
      <c r="H750" s="28"/>
    </row>
    <row r="751" spans="1:8">
      <c r="A751" t="s">
        <v>8219</v>
      </c>
      <c r="B751">
        <v>32</v>
      </c>
      <c r="C751" t="b">
        <f>IF(OR(B751&lt;'Statistic-Analysis'!$N$2,B751&gt;'Statistic-Analysis'!$O$2),FALSE,TRUE)</f>
        <v>1</v>
      </c>
      <c r="G751" s="28"/>
      <c r="H751" s="28"/>
    </row>
    <row r="752" spans="1:8">
      <c r="A752" t="s">
        <v>8219</v>
      </c>
      <c r="B752">
        <v>20</v>
      </c>
      <c r="C752" t="b">
        <f>IF(OR(B752&lt;'Statistic-Analysis'!$N$2,B752&gt;'Statistic-Analysis'!$O$2),FALSE,TRUE)</f>
        <v>1</v>
      </c>
      <c r="G752" s="28"/>
      <c r="H752" s="28"/>
    </row>
    <row r="753" spans="1:8">
      <c r="A753" t="s">
        <v>8219</v>
      </c>
      <c r="B753">
        <v>70</v>
      </c>
      <c r="C753" t="b">
        <f>IF(OR(B753&lt;'Statistic-Analysis'!$N$2,B753&gt;'Statistic-Analysis'!$O$2),FALSE,TRUE)</f>
        <v>1</v>
      </c>
      <c r="G753" s="28"/>
      <c r="H753" s="28"/>
    </row>
    <row r="754" spans="1:8">
      <c r="A754" t="s">
        <v>8219</v>
      </c>
      <c r="B754">
        <v>168</v>
      </c>
      <c r="C754" t="b">
        <f>IF(OR(B754&lt;'Statistic-Analysis'!$N$2,B754&gt;'Statistic-Analysis'!$O$2),FALSE,TRUE)</f>
        <v>1</v>
      </c>
      <c r="G754" s="28"/>
      <c r="H754" s="28"/>
    </row>
    <row r="755" spans="1:8">
      <c r="A755" t="s">
        <v>8219</v>
      </c>
      <c r="B755">
        <v>34</v>
      </c>
      <c r="C755" t="b">
        <f>IF(OR(B755&lt;'Statistic-Analysis'!$N$2,B755&gt;'Statistic-Analysis'!$O$2),FALSE,TRUE)</f>
        <v>1</v>
      </c>
      <c r="G755" s="28"/>
      <c r="H755" s="28"/>
    </row>
    <row r="756" spans="1:8">
      <c r="A756" t="s">
        <v>8219</v>
      </c>
      <c r="B756">
        <v>48</v>
      </c>
      <c r="C756" t="b">
        <f>IF(OR(B756&lt;'Statistic-Analysis'!$N$2,B756&gt;'Statistic-Analysis'!$O$2),FALSE,TRUE)</f>
        <v>1</v>
      </c>
      <c r="G756" s="28"/>
      <c r="H756" s="28"/>
    </row>
    <row r="757" spans="1:8">
      <c r="A757" t="s">
        <v>8219</v>
      </c>
      <c r="B757">
        <v>48</v>
      </c>
      <c r="C757" t="b">
        <f>IF(OR(B757&lt;'Statistic-Analysis'!$N$2,B757&gt;'Statistic-Analysis'!$O$2),FALSE,TRUE)</f>
        <v>1</v>
      </c>
      <c r="G757" s="28"/>
      <c r="H757" s="28"/>
    </row>
    <row r="758" spans="1:8">
      <c r="A758" t="s">
        <v>8219</v>
      </c>
      <c r="B758">
        <v>221</v>
      </c>
      <c r="C758" t="b">
        <f>IF(OR(B758&lt;'Statistic-Analysis'!$N$2,B758&gt;'Statistic-Analysis'!$O$2),FALSE,TRUE)</f>
        <v>1</v>
      </c>
      <c r="G758" s="28"/>
      <c r="H758" s="28"/>
    </row>
    <row r="759" spans="1:8">
      <c r="A759" t="s">
        <v>8219</v>
      </c>
      <c r="B759">
        <v>107</v>
      </c>
      <c r="C759" t="b">
        <f>IF(OR(B759&lt;'Statistic-Analysis'!$N$2,B759&gt;'Statistic-Analysis'!$O$2),FALSE,TRUE)</f>
        <v>1</v>
      </c>
      <c r="G759" s="28"/>
      <c r="H759" s="28"/>
    </row>
    <row r="760" spans="1:8">
      <c r="A760" t="s">
        <v>8219</v>
      </c>
      <c r="B760">
        <v>45</v>
      </c>
      <c r="C760" t="b">
        <f>IF(OR(B760&lt;'Statistic-Analysis'!$N$2,B760&gt;'Statistic-Analysis'!$O$2),FALSE,TRUE)</f>
        <v>1</v>
      </c>
      <c r="G760" s="28"/>
      <c r="H760" s="28"/>
    </row>
    <row r="761" spans="1:8">
      <c r="A761" t="s">
        <v>8219</v>
      </c>
      <c r="B761">
        <v>36</v>
      </c>
      <c r="C761" t="b">
        <f>IF(OR(B761&lt;'Statistic-Analysis'!$N$2,B761&gt;'Statistic-Analysis'!$O$2),FALSE,TRUE)</f>
        <v>1</v>
      </c>
      <c r="G761" s="28"/>
      <c r="H761" s="28"/>
    </row>
    <row r="762" spans="1:8">
      <c r="A762" t="s">
        <v>8219</v>
      </c>
      <c r="B762">
        <v>101</v>
      </c>
      <c r="C762" t="b">
        <f>IF(OR(B762&lt;'Statistic-Analysis'!$N$2,B762&gt;'Statistic-Analysis'!$O$2),FALSE,TRUE)</f>
        <v>1</v>
      </c>
      <c r="G762" s="28"/>
      <c r="H762" s="28"/>
    </row>
    <row r="763" spans="1:8">
      <c r="A763" t="s">
        <v>8219</v>
      </c>
      <c r="B763">
        <v>62</v>
      </c>
      <c r="C763" t="b">
        <f>IF(OR(B763&lt;'Statistic-Analysis'!$N$2,B763&gt;'Statistic-Analysis'!$O$2),FALSE,TRUE)</f>
        <v>1</v>
      </c>
      <c r="G763" s="28"/>
      <c r="H763" s="28"/>
    </row>
    <row r="764" spans="1:8">
      <c r="A764" t="s">
        <v>8219</v>
      </c>
      <c r="B764">
        <v>32</v>
      </c>
      <c r="C764" t="b">
        <f>IF(OR(B764&lt;'Statistic-Analysis'!$N$2,B764&gt;'Statistic-Analysis'!$O$2),FALSE,TRUE)</f>
        <v>1</v>
      </c>
      <c r="G764" s="28"/>
      <c r="H764" s="28"/>
    </row>
    <row r="765" spans="1:8">
      <c r="A765" t="s">
        <v>8219</v>
      </c>
      <c r="B765">
        <v>89</v>
      </c>
      <c r="C765" t="b">
        <f>IF(OR(B765&lt;'Statistic-Analysis'!$N$2,B765&gt;'Statistic-Analysis'!$O$2),FALSE,TRUE)</f>
        <v>1</v>
      </c>
      <c r="G765" s="28"/>
      <c r="H765" s="28"/>
    </row>
    <row r="766" spans="1:8">
      <c r="A766" t="s">
        <v>8219</v>
      </c>
      <c r="B766">
        <v>93</v>
      </c>
      <c r="C766" t="b">
        <f>IF(OR(B766&lt;'Statistic-Analysis'!$N$2,B766&gt;'Statistic-Analysis'!$O$2),FALSE,TRUE)</f>
        <v>1</v>
      </c>
      <c r="G766" s="28"/>
      <c r="H766" s="28"/>
    </row>
    <row r="767" spans="1:8">
      <c r="A767" t="s">
        <v>8219</v>
      </c>
      <c r="B767">
        <v>98</v>
      </c>
      <c r="C767" t="b">
        <f>IF(OR(B767&lt;'Statistic-Analysis'!$N$2,B767&gt;'Statistic-Analysis'!$O$2),FALSE,TRUE)</f>
        <v>1</v>
      </c>
      <c r="G767" s="28"/>
      <c r="H767" s="28"/>
    </row>
    <row r="768" spans="1:8">
      <c r="A768" t="s">
        <v>8219</v>
      </c>
      <c r="B768">
        <v>82</v>
      </c>
      <c r="C768" t="b">
        <f>IF(OR(B768&lt;'Statistic-Analysis'!$N$2,B768&gt;'Statistic-Analysis'!$O$2),FALSE,TRUE)</f>
        <v>1</v>
      </c>
      <c r="G768" s="28"/>
      <c r="H768" s="28"/>
    </row>
    <row r="769" spans="1:8">
      <c r="A769" t="s">
        <v>8219</v>
      </c>
      <c r="B769">
        <v>116</v>
      </c>
      <c r="C769" t="b">
        <f>IF(OR(B769&lt;'Statistic-Analysis'!$N$2,B769&gt;'Statistic-Analysis'!$O$2),FALSE,TRUE)</f>
        <v>1</v>
      </c>
      <c r="G769" s="28"/>
      <c r="H769" s="28"/>
    </row>
    <row r="770" spans="1:8">
      <c r="A770" t="s">
        <v>8219</v>
      </c>
      <c r="B770">
        <v>52</v>
      </c>
      <c r="C770" t="b">
        <f>IF(OR(B770&lt;'Statistic-Analysis'!$N$2,B770&gt;'Statistic-Analysis'!$O$2),FALSE,TRUE)</f>
        <v>1</v>
      </c>
      <c r="G770" s="28"/>
      <c r="H770" s="28"/>
    </row>
    <row r="771" spans="1:8">
      <c r="A771" t="s">
        <v>8219</v>
      </c>
      <c r="B771">
        <v>23</v>
      </c>
      <c r="C771" t="b">
        <f>IF(OR(B771&lt;'Statistic-Analysis'!$N$2,B771&gt;'Statistic-Analysis'!$O$2),FALSE,TRUE)</f>
        <v>1</v>
      </c>
      <c r="G771" s="28"/>
      <c r="H771" s="28"/>
    </row>
    <row r="772" spans="1:8">
      <c r="A772" t="s">
        <v>8219</v>
      </c>
      <c r="B772">
        <v>77</v>
      </c>
      <c r="C772" t="b">
        <f>IF(OR(B772&lt;'Statistic-Analysis'!$N$2,B772&gt;'Statistic-Analysis'!$O$2),FALSE,TRUE)</f>
        <v>1</v>
      </c>
      <c r="G772" s="28"/>
      <c r="H772" s="28"/>
    </row>
    <row r="773" spans="1:8">
      <c r="A773" t="s">
        <v>8219</v>
      </c>
      <c r="B773">
        <v>49</v>
      </c>
      <c r="C773" t="b">
        <f>IF(OR(B773&lt;'Statistic-Analysis'!$N$2,B773&gt;'Statistic-Analysis'!$O$2),FALSE,TRUE)</f>
        <v>1</v>
      </c>
      <c r="G773" s="28"/>
      <c r="H773" s="28"/>
    </row>
    <row r="774" spans="1:8">
      <c r="A774" t="s">
        <v>8219</v>
      </c>
      <c r="B774">
        <v>59</v>
      </c>
      <c r="C774" t="b">
        <f>IF(OR(B774&lt;'Statistic-Analysis'!$N$2,B774&gt;'Statistic-Analysis'!$O$2),FALSE,TRUE)</f>
        <v>1</v>
      </c>
      <c r="G774" s="28"/>
      <c r="H774" s="28"/>
    </row>
    <row r="775" spans="1:8">
      <c r="A775" t="s">
        <v>8219</v>
      </c>
      <c r="B775">
        <v>113</v>
      </c>
      <c r="C775" t="b">
        <f>IF(OR(B775&lt;'Statistic-Analysis'!$N$2,B775&gt;'Statistic-Analysis'!$O$2),FALSE,TRUE)</f>
        <v>1</v>
      </c>
      <c r="G775" s="28"/>
      <c r="H775" s="28"/>
    </row>
    <row r="776" spans="1:8">
      <c r="A776" t="s">
        <v>8219</v>
      </c>
      <c r="B776">
        <v>34</v>
      </c>
      <c r="C776" t="b">
        <f>IF(OR(B776&lt;'Statistic-Analysis'!$N$2,B776&gt;'Statistic-Analysis'!$O$2),FALSE,TRUE)</f>
        <v>1</v>
      </c>
      <c r="G776" s="28"/>
      <c r="H776" s="28"/>
    </row>
    <row r="777" spans="1:8">
      <c r="A777" t="s">
        <v>8219</v>
      </c>
      <c r="B777">
        <v>42</v>
      </c>
      <c r="C777" t="b">
        <f>IF(OR(B777&lt;'Statistic-Analysis'!$N$2,B777&gt;'Statistic-Analysis'!$O$2),FALSE,TRUE)</f>
        <v>1</v>
      </c>
      <c r="G777" s="28"/>
      <c r="H777" s="28"/>
    </row>
    <row r="778" spans="1:8">
      <c r="A778" t="s">
        <v>8219</v>
      </c>
      <c r="B778">
        <v>42</v>
      </c>
      <c r="C778" t="b">
        <f>IF(OR(B778&lt;'Statistic-Analysis'!$N$2,B778&gt;'Statistic-Analysis'!$O$2),FALSE,TRUE)</f>
        <v>1</v>
      </c>
      <c r="G778" s="28"/>
      <c r="H778" s="28"/>
    </row>
    <row r="779" spans="1:8">
      <c r="A779" t="s">
        <v>8219</v>
      </c>
      <c r="B779">
        <v>49</v>
      </c>
      <c r="C779" t="b">
        <f>IF(OR(B779&lt;'Statistic-Analysis'!$N$2,B779&gt;'Statistic-Analysis'!$O$2),FALSE,TRUE)</f>
        <v>1</v>
      </c>
      <c r="G779" s="28"/>
      <c r="H779" s="28"/>
    </row>
    <row r="780" spans="1:8">
      <c r="A780" t="s">
        <v>8219</v>
      </c>
      <c r="B780">
        <v>56</v>
      </c>
      <c r="C780" t="b">
        <f>IF(OR(B780&lt;'Statistic-Analysis'!$N$2,B780&gt;'Statistic-Analysis'!$O$2),FALSE,TRUE)</f>
        <v>1</v>
      </c>
      <c r="G780" s="28"/>
      <c r="H780" s="28"/>
    </row>
    <row r="781" spans="1:8">
      <c r="A781" t="s">
        <v>8219</v>
      </c>
      <c r="B781">
        <v>25</v>
      </c>
      <c r="C781" t="b">
        <f>IF(OR(B781&lt;'Statistic-Analysis'!$N$2,B781&gt;'Statistic-Analysis'!$O$2),FALSE,TRUE)</f>
        <v>1</v>
      </c>
      <c r="G781" s="28"/>
      <c r="H781" s="28"/>
    </row>
    <row r="782" spans="1:8">
      <c r="A782" t="s">
        <v>8219</v>
      </c>
      <c r="B782">
        <v>52</v>
      </c>
      <c r="C782" t="b">
        <f>IF(OR(B782&lt;'Statistic-Analysis'!$N$2,B782&gt;'Statistic-Analysis'!$O$2),FALSE,TRUE)</f>
        <v>1</v>
      </c>
      <c r="G782" s="28"/>
      <c r="H782" s="28"/>
    </row>
    <row r="783" spans="1:8">
      <c r="A783" t="s">
        <v>8219</v>
      </c>
      <c r="B783">
        <v>34</v>
      </c>
      <c r="C783" t="b">
        <f>IF(OR(B783&lt;'Statistic-Analysis'!$N$2,B783&gt;'Statistic-Analysis'!$O$2),FALSE,TRUE)</f>
        <v>1</v>
      </c>
      <c r="G783" s="28"/>
      <c r="H783" s="28"/>
    </row>
    <row r="784" spans="1:8">
      <c r="A784" t="s">
        <v>8219</v>
      </c>
      <c r="B784">
        <v>67</v>
      </c>
      <c r="C784" t="b">
        <f>IF(OR(B784&lt;'Statistic-Analysis'!$N$2,B784&gt;'Statistic-Analysis'!$O$2),FALSE,TRUE)</f>
        <v>1</v>
      </c>
      <c r="G784" s="28"/>
      <c r="H784" s="28"/>
    </row>
    <row r="785" spans="1:8">
      <c r="A785" t="s">
        <v>8219</v>
      </c>
      <c r="B785">
        <v>70</v>
      </c>
      <c r="C785" t="b">
        <f>IF(OR(B785&lt;'Statistic-Analysis'!$N$2,B785&gt;'Statistic-Analysis'!$O$2),FALSE,TRUE)</f>
        <v>1</v>
      </c>
      <c r="G785" s="28"/>
      <c r="H785" s="28"/>
    </row>
    <row r="786" spans="1:8">
      <c r="A786" t="s">
        <v>8219</v>
      </c>
      <c r="B786">
        <v>89</v>
      </c>
      <c r="C786" t="b">
        <f>IF(OR(B786&lt;'Statistic-Analysis'!$N$2,B786&gt;'Statistic-Analysis'!$O$2),FALSE,TRUE)</f>
        <v>1</v>
      </c>
      <c r="G786" s="28"/>
      <c r="H786" s="28"/>
    </row>
    <row r="787" spans="1:8">
      <c r="A787" t="s">
        <v>8219</v>
      </c>
      <c r="B787">
        <v>107</v>
      </c>
      <c r="C787" t="b">
        <f>IF(OR(B787&lt;'Statistic-Analysis'!$N$2,B787&gt;'Statistic-Analysis'!$O$2),FALSE,TRUE)</f>
        <v>1</v>
      </c>
      <c r="G787" s="28"/>
      <c r="H787" s="28"/>
    </row>
    <row r="788" spans="1:8">
      <c r="A788" t="s">
        <v>8219</v>
      </c>
      <c r="B788">
        <v>159</v>
      </c>
      <c r="C788" t="b">
        <f>IF(OR(B788&lt;'Statistic-Analysis'!$N$2,B788&gt;'Statistic-Analysis'!$O$2),FALSE,TRUE)</f>
        <v>1</v>
      </c>
      <c r="G788" s="28"/>
      <c r="H788" s="28"/>
    </row>
    <row r="789" spans="1:8">
      <c r="A789" t="s">
        <v>8219</v>
      </c>
      <c r="B789">
        <v>181</v>
      </c>
      <c r="C789" t="b">
        <f>IF(OR(B789&lt;'Statistic-Analysis'!$N$2,B789&gt;'Statistic-Analysis'!$O$2),FALSE,TRUE)</f>
        <v>1</v>
      </c>
      <c r="G789" s="28"/>
      <c r="H789" s="28"/>
    </row>
    <row r="790" spans="1:8">
      <c r="A790" t="s">
        <v>8219</v>
      </c>
      <c r="B790">
        <v>131</v>
      </c>
      <c r="C790" t="b">
        <f>IF(OR(B790&lt;'Statistic-Analysis'!$N$2,B790&gt;'Statistic-Analysis'!$O$2),FALSE,TRUE)</f>
        <v>1</v>
      </c>
      <c r="G790" s="28"/>
      <c r="H790" s="28"/>
    </row>
    <row r="791" spans="1:8">
      <c r="A791" t="s">
        <v>8219</v>
      </c>
      <c r="B791">
        <v>125</v>
      </c>
      <c r="C791" t="b">
        <f>IF(OR(B791&lt;'Statistic-Analysis'!$N$2,B791&gt;'Statistic-Analysis'!$O$2),FALSE,TRUE)</f>
        <v>1</v>
      </c>
      <c r="G791" s="28"/>
      <c r="H791" s="28"/>
    </row>
    <row r="792" spans="1:8">
      <c r="A792" t="s">
        <v>8219</v>
      </c>
      <c r="B792">
        <v>61</v>
      </c>
      <c r="C792" t="b">
        <f>IF(OR(B792&lt;'Statistic-Analysis'!$N$2,B792&gt;'Statistic-Analysis'!$O$2),FALSE,TRUE)</f>
        <v>1</v>
      </c>
      <c r="G792" s="28"/>
      <c r="H792" s="28"/>
    </row>
    <row r="793" spans="1:8">
      <c r="A793" t="s">
        <v>8219</v>
      </c>
      <c r="B793">
        <v>90</v>
      </c>
      <c r="C793" t="b">
        <f>IF(OR(B793&lt;'Statistic-Analysis'!$N$2,B793&gt;'Statistic-Analysis'!$O$2),FALSE,TRUE)</f>
        <v>1</v>
      </c>
      <c r="G793" s="28"/>
      <c r="H793" s="28"/>
    </row>
    <row r="794" spans="1:8">
      <c r="A794" t="s">
        <v>8219</v>
      </c>
      <c r="B794">
        <v>35</v>
      </c>
      <c r="C794" t="b">
        <f>IF(OR(B794&lt;'Statistic-Analysis'!$N$2,B794&gt;'Statistic-Analysis'!$O$2),FALSE,TRUE)</f>
        <v>1</v>
      </c>
      <c r="G794" s="28"/>
      <c r="H794" s="28"/>
    </row>
    <row r="795" spans="1:8">
      <c r="A795" t="s">
        <v>8219</v>
      </c>
      <c r="B795">
        <v>90</v>
      </c>
      <c r="C795" t="b">
        <f>IF(OR(B795&lt;'Statistic-Analysis'!$N$2,B795&gt;'Statistic-Analysis'!$O$2),FALSE,TRUE)</f>
        <v>1</v>
      </c>
      <c r="G795" s="28"/>
      <c r="H795" s="28"/>
    </row>
    <row r="796" spans="1:8">
      <c r="A796" t="s">
        <v>8219</v>
      </c>
      <c r="B796">
        <v>4</v>
      </c>
      <c r="C796" t="b">
        <f>IF(OR(B796&lt;'Statistic-Analysis'!$N$2,B796&gt;'Statistic-Analysis'!$O$2),FALSE,TRUE)</f>
        <v>1</v>
      </c>
      <c r="G796" s="28"/>
      <c r="H796" s="28"/>
    </row>
    <row r="797" spans="1:8">
      <c r="A797" t="s">
        <v>8219</v>
      </c>
      <c r="B797">
        <v>120</v>
      </c>
      <c r="C797" t="b">
        <f>IF(OR(B797&lt;'Statistic-Analysis'!$N$2,B797&gt;'Statistic-Analysis'!$O$2),FALSE,TRUE)</f>
        <v>1</v>
      </c>
      <c r="G797" s="28"/>
      <c r="H797" s="28"/>
    </row>
    <row r="798" spans="1:8">
      <c r="A798" t="s">
        <v>8219</v>
      </c>
      <c r="B798">
        <v>14</v>
      </c>
      <c r="C798" t="b">
        <f>IF(OR(B798&lt;'Statistic-Analysis'!$N$2,B798&gt;'Statistic-Analysis'!$O$2),FALSE,TRUE)</f>
        <v>1</v>
      </c>
      <c r="G798" s="28"/>
      <c r="H798" s="28"/>
    </row>
    <row r="799" spans="1:8">
      <c r="A799" t="s">
        <v>8219</v>
      </c>
      <c r="B799">
        <v>27</v>
      </c>
      <c r="C799" t="b">
        <f>IF(OR(B799&lt;'Statistic-Analysis'!$N$2,B799&gt;'Statistic-Analysis'!$O$2),FALSE,TRUE)</f>
        <v>1</v>
      </c>
      <c r="G799" s="28"/>
      <c r="H799" s="28"/>
    </row>
    <row r="800" spans="1:8">
      <c r="A800" t="s">
        <v>8219</v>
      </c>
      <c r="B800">
        <v>49</v>
      </c>
      <c r="C800" t="b">
        <f>IF(OR(B800&lt;'Statistic-Analysis'!$N$2,B800&gt;'Statistic-Analysis'!$O$2),FALSE,TRUE)</f>
        <v>1</v>
      </c>
      <c r="G800" s="28"/>
      <c r="H800" s="28"/>
    </row>
    <row r="801" spans="1:8">
      <c r="A801" t="s">
        <v>8219</v>
      </c>
      <c r="B801">
        <v>102</v>
      </c>
      <c r="C801" t="b">
        <f>IF(OR(B801&lt;'Statistic-Analysis'!$N$2,B801&gt;'Statistic-Analysis'!$O$2),FALSE,TRUE)</f>
        <v>1</v>
      </c>
      <c r="G801" s="28"/>
      <c r="H801" s="28"/>
    </row>
    <row r="802" spans="1:8">
      <c r="A802" t="s">
        <v>8219</v>
      </c>
      <c r="B802">
        <v>3</v>
      </c>
      <c r="C802" t="b">
        <f>IF(OR(B802&lt;'Statistic-Analysis'!$N$2,B802&gt;'Statistic-Analysis'!$O$2),FALSE,TRUE)</f>
        <v>1</v>
      </c>
      <c r="G802" s="28"/>
      <c r="H802" s="28"/>
    </row>
    <row r="803" spans="1:8">
      <c r="A803" t="s">
        <v>8219</v>
      </c>
      <c r="B803">
        <v>25</v>
      </c>
      <c r="C803" t="b">
        <f>IF(OR(B803&lt;'Statistic-Analysis'!$N$2,B803&gt;'Statistic-Analysis'!$O$2),FALSE,TRUE)</f>
        <v>1</v>
      </c>
      <c r="G803" s="28"/>
      <c r="H803" s="28"/>
    </row>
    <row r="804" spans="1:8">
      <c r="A804" t="s">
        <v>8219</v>
      </c>
      <c r="B804">
        <v>118</v>
      </c>
      <c r="C804" t="b">
        <f>IF(OR(B804&lt;'Statistic-Analysis'!$N$2,B804&gt;'Statistic-Analysis'!$O$2),FALSE,TRUE)</f>
        <v>1</v>
      </c>
      <c r="G804" s="28"/>
      <c r="H804" s="28"/>
    </row>
    <row r="805" spans="1:8">
      <c r="A805" t="s">
        <v>8219</v>
      </c>
      <c r="B805">
        <v>57</v>
      </c>
      <c r="C805" t="b">
        <f>IF(OR(B805&lt;'Statistic-Analysis'!$N$2,B805&gt;'Statistic-Analysis'!$O$2),FALSE,TRUE)</f>
        <v>1</v>
      </c>
      <c r="G805" s="28"/>
      <c r="H805" s="28"/>
    </row>
    <row r="806" spans="1:8">
      <c r="A806" t="s">
        <v>8219</v>
      </c>
      <c r="B806">
        <v>11</v>
      </c>
      <c r="C806" t="b">
        <f>IF(OR(B806&lt;'Statistic-Analysis'!$N$2,B806&gt;'Statistic-Analysis'!$O$2),FALSE,TRUE)</f>
        <v>1</v>
      </c>
      <c r="G806" s="28"/>
      <c r="H806" s="28"/>
    </row>
    <row r="807" spans="1:8">
      <c r="A807" t="s">
        <v>8219</v>
      </c>
      <c r="B807">
        <v>33</v>
      </c>
      <c r="C807" t="b">
        <f>IF(OR(B807&lt;'Statistic-Analysis'!$N$2,B807&gt;'Statistic-Analysis'!$O$2),FALSE,TRUE)</f>
        <v>1</v>
      </c>
      <c r="G807" s="28"/>
      <c r="H807" s="28"/>
    </row>
    <row r="808" spans="1:8">
      <c r="A808" t="s">
        <v>8219</v>
      </c>
      <c r="B808">
        <v>40</v>
      </c>
      <c r="C808" t="b">
        <f>IF(OR(B808&lt;'Statistic-Analysis'!$N$2,B808&gt;'Statistic-Analysis'!$O$2),FALSE,TRUE)</f>
        <v>1</v>
      </c>
      <c r="G808" s="28"/>
      <c r="H808" s="28"/>
    </row>
    <row r="809" spans="1:8">
      <c r="A809" t="s">
        <v>8219</v>
      </c>
      <c r="B809">
        <v>50</v>
      </c>
      <c r="C809" t="b">
        <f>IF(OR(B809&lt;'Statistic-Analysis'!$N$2,B809&gt;'Statistic-Analysis'!$O$2),FALSE,TRUE)</f>
        <v>1</v>
      </c>
      <c r="G809" s="28"/>
      <c r="H809" s="28"/>
    </row>
    <row r="810" spans="1:8">
      <c r="A810" t="s">
        <v>8219</v>
      </c>
      <c r="B810">
        <v>38</v>
      </c>
      <c r="C810" t="b">
        <f>IF(OR(B810&lt;'Statistic-Analysis'!$N$2,B810&gt;'Statistic-Analysis'!$O$2),FALSE,TRUE)</f>
        <v>1</v>
      </c>
      <c r="G810" s="28"/>
      <c r="H810" s="28"/>
    </row>
    <row r="811" spans="1:8">
      <c r="A811" t="s">
        <v>8219</v>
      </c>
      <c r="B811">
        <v>96</v>
      </c>
      <c r="C811" t="b">
        <f>IF(OR(B811&lt;'Statistic-Analysis'!$N$2,B811&gt;'Statistic-Analysis'!$O$2),FALSE,TRUE)</f>
        <v>1</v>
      </c>
      <c r="G811" s="28"/>
      <c r="H811" s="28"/>
    </row>
    <row r="812" spans="1:8">
      <c r="A812" t="s">
        <v>8219</v>
      </c>
      <c r="B812">
        <v>48</v>
      </c>
      <c r="C812" t="b">
        <f>IF(OR(B812&lt;'Statistic-Analysis'!$N$2,B812&gt;'Statistic-Analysis'!$O$2),FALSE,TRUE)</f>
        <v>1</v>
      </c>
      <c r="G812" s="28"/>
      <c r="H812" s="28"/>
    </row>
    <row r="813" spans="1:8">
      <c r="A813" t="s">
        <v>8219</v>
      </c>
      <c r="B813">
        <v>33</v>
      </c>
      <c r="C813" t="b">
        <f>IF(OR(B813&lt;'Statistic-Analysis'!$N$2,B813&gt;'Statistic-Analysis'!$O$2),FALSE,TRUE)</f>
        <v>1</v>
      </c>
      <c r="G813" s="28"/>
      <c r="H813" s="28"/>
    </row>
    <row r="814" spans="1:8">
      <c r="A814" t="s">
        <v>8219</v>
      </c>
      <c r="B814">
        <v>226</v>
      </c>
      <c r="C814" t="b">
        <f>IF(OR(B814&lt;'Statistic-Analysis'!$N$2,B814&gt;'Statistic-Analysis'!$O$2),FALSE,TRUE)</f>
        <v>1</v>
      </c>
      <c r="G814" s="28"/>
      <c r="H814" s="28"/>
    </row>
    <row r="815" spans="1:8">
      <c r="A815" t="s">
        <v>8219</v>
      </c>
      <c r="B815">
        <v>14</v>
      </c>
      <c r="C815" t="b">
        <f>IF(OR(B815&lt;'Statistic-Analysis'!$N$2,B815&gt;'Statistic-Analysis'!$O$2),FALSE,TRUE)</f>
        <v>1</v>
      </c>
      <c r="G815" s="28"/>
      <c r="H815" s="28"/>
    </row>
    <row r="816" spans="1:8">
      <c r="A816" t="s">
        <v>8219</v>
      </c>
      <c r="B816">
        <v>20</v>
      </c>
      <c r="C816" t="b">
        <f>IF(OR(B816&lt;'Statistic-Analysis'!$N$2,B816&gt;'Statistic-Analysis'!$O$2),FALSE,TRUE)</f>
        <v>1</v>
      </c>
      <c r="G816" s="28"/>
      <c r="H816" s="28"/>
    </row>
    <row r="817" spans="1:8">
      <c r="A817" t="s">
        <v>8219</v>
      </c>
      <c r="B817">
        <v>25</v>
      </c>
      <c r="C817" t="b">
        <f>IF(OR(B817&lt;'Statistic-Analysis'!$N$2,B817&gt;'Statistic-Analysis'!$O$2),FALSE,TRUE)</f>
        <v>1</v>
      </c>
      <c r="G817" s="28"/>
      <c r="H817" s="28"/>
    </row>
    <row r="818" spans="1:8">
      <c r="A818" t="s">
        <v>8219</v>
      </c>
      <c r="B818">
        <v>90</v>
      </c>
      <c r="C818" t="b">
        <f>IF(OR(B818&lt;'Statistic-Analysis'!$N$2,B818&gt;'Statistic-Analysis'!$O$2),FALSE,TRUE)</f>
        <v>1</v>
      </c>
      <c r="G818" s="28"/>
      <c r="H818" s="28"/>
    </row>
    <row r="819" spans="1:8">
      <c r="A819" t="s">
        <v>8219</v>
      </c>
      <c r="B819">
        <v>11</v>
      </c>
      <c r="C819" t="b">
        <f>IF(OR(B819&lt;'Statistic-Analysis'!$N$2,B819&gt;'Statistic-Analysis'!$O$2),FALSE,TRUE)</f>
        <v>1</v>
      </c>
      <c r="G819" s="28"/>
      <c r="H819" s="28"/>
    </row>
    <row r="820" spans="1:8">
      <c r="A820" t="s">
        <v>8219</v>
      </c>
      <c r="B820">
        <v>55</v>
      </c>
      <c r="C820" t="b">
        <f>IF(OR(B820&lt;'Statistic-Analysis'!$N$2,B820&gt;'Statistic-Analysis'!$O$2),FALSE,TRUE)</f>
        <v>1</v>
      </c>
      <c r="G820" s="28"/>
      <c r="H820" s="28"/>
    </row>
    <row r="821" spans="1:8">
      <c r="A821" t="s">
        <v>8219</v>
      </c>
      <c r="B821">
        <v>30</v>
      </c>
      <c r="C821" t="b">
        <f>IF(OR(B821&lt;'Statistic-Analysis'!$N$2,B821&gt;'Statistic-Analysis'!$O$2),FALSE,TRUE)</f>
        <v>1</v>
      </c>
      <c r="G821" s="28"/>
      <c r="H821" s="28"/>
    </row>
    <row r="822" spans="1:8">
      <c r="A822" t="s">
        <v>8219</v>
      </c>
      <c r="B822">
        <v>28</v>
      </c>
      <c r="C822" t="b">
        <f>IF(OR(B822&lt;'Statistic-Analysis'!$N$2,B822&gt;'Statistic-Analysis'!$O$2),FALSE,TRUE)</f>
        <v>1</v>
      </c>
      <c r="G822" s="28"/>
      <c r="H822" s="28"/>
    </row>
    <row r="823" spans="1:8">
      <c r="A823" t="s">
        <v>8219</v>
      </c>
      <c r="B823">
        <v>45</v>
      </c>
      <c r="C823" t="b">
        <f>IF(OR(B823&lt;'Statistic-Analysis'!$N$2,B823&gt;'Statistic-Analysis'!$O$2),FALSE,TRUE)</f>
        <v>1</v>
      </c>
      <c r="G823" s="28"/>
      <c r="H823" s="28"/>
    </row>
    <row r="824" spans="1:8">
      <c r="A824" t="s">
        <v>8219</v>
      </c>
      <c r="B824">
        <v>13</v>
      </c>
      <c r="C824" t="b">
        <f>IF(OR(B824&lt;'Statistic-Analysis'!$N$2,B824&gt;'Statistic-Analysis'!$O$2),FALSE,TRUE)</f>
        <v>1</v>
      </c>
      <c r="G824" s="28"/>
      <c r="H824" s="28"/>
    </row>
    <row r="825" spans="1:8">
      <c r="A825" t="s">
        <v>8219</v>
      </c>
      <c r="B825">
        <v>40</v>
      </c>
      <c r="C825" t="b">
        <f>IF(OR(B825&lt;'Statistic-Analysis'!$N$2,B825&gt;'Statistic-Analysis'!$O$2),FALSE,TRUE)</f>
        <v>1</v>
      </c>
      <c r="G825" s="28"/>
      <c r="H825" s="28"/>
    </row>
    <row r="826" spans="1:8">
      <c r="A826" t="s">
        <v>8219</v>
      </c>
      <c r="B826">
        <v>21</v>
      </c>
      <c r="C826" t="b">
        <f>IF(OR(B826&lt;'Statistic-Analysis'!$N$2,B826&gt;'Statistic-Analysis'!$O$2),FALSE,TRUE)</f>
        <v>1</v>
      </c>
      <c r="G826" s="28"/>
      <c r="H826" s="28"/>
    </row>
    <row r="827" spans="1:8">
      <c r="A827" t="s">
        <v>8219</v>
      </c>
      <c r="B827">
        <v>134</v>
      </c>
      <c r="C827" t="b">
        <f>IF(OR(B827&lt;'Statistic-Analysis'!$N$2,B827&gt;'Statistic-Analysis'!$O$2),FALSE,TRUE)</f>
        <v>1</v>
      </c>
      <c r="G827" s="28"/>
      <c r="H827" s="28"/>
    </row>
    <row r="828" spans="1:8">
      <c r="A828" t="s">
        <v>8219</v>
      </c>
      <c r="B828">
        <v>20</v>
      </c>
      <c r="C828" t="b">
        <f>IF(OR(B828&lt;'Statistic-Analysis'!$N$2,B828&gt;'Statistic-Analysis'!$O$2),FALSE,TRUE)</f>
        <v>1</v>
      </c>
      <c r="G828" s="28"/>
      <c r="H828" s="28"/>
    </row>
    <row r="829" spans="1:8">
      <c r="A829" t="s">
        <v>8219</v>
      </c>
      <c r="B829">
        <v>19</v>
      </c>
      <c r="C829" t="b">
        <f>IF(OR(B829&lt;'Statistic-Analysis'!$N$2,B829&gt;'Statistic-Analysis'!$O$2),FALSE,TRUE)</f>
        <v>1</v>
      </c>
      <c r="G829" s="28"/>
      <c r="H829" s="28"/>
    </row>
    <row r="830" spans="1:8">
      <c r="A830" t="s">
        <v>8219</v>
      </c>
      <c r="B830">
        <v>209</v>
      </c>
      <c r="C830" t="b">
        <f>IF(OR(B830&lt;'Statistic-Analysis'!$N$2,B830&gt;'Statistic-Analysis'!$O$2),FALSE,TRUE)</f>
        <v>1</v>
      </c>
      <c r="G830" s="28"/>
      <c r="H830" s="28"/>
    </row>
    <row r="831" spans="1:8">
      <c r="A831" t="s">
        <v>8219</v>
      </c>
      <c r="B831">
        <v>38</v>
      </c>
      <c r="C831" t="b">
        <f>IF(OR(B831&lt;'Statistic-Analysis'!$N$2,B831&gt;'Statistic-Analysis'!$O$2),FALSE,TRUE)</f>
        <v>1</v>
      </c>
      <c r="G831" s="28"/>
      <c r="H831" s="28"/>
    </row>
    <row r="832" spans="1:8">
      <c r="A832" t="s">
        <v>8219</v>
      </c>
      <c r="B832">
        <v>24</v>
      </c>
      <c r="C832" t="b">
        <f>IF(OR(B832&lt;'Statistic-Analysis'!$N$2,B832&gt;'Statistic-Analysis'!$O$2),FALSE,TRUE)</f>
        <v>1</v>
      </c>
      <c r="G832" s="28"/>
      <c r="H832" s="28"/>
    </row>
    <row r="833" spans="1:8">
      <c r="A833" t="s">
        <v>8219</v>
      </c>
      <c r="B833">
        <v>8</v>
      </c>
      <c r="C833" t="b">
        <f>IF(OR(B833&lt;'Statistic-Analysis'!$N$2,B833&gt;'Statistic-Analysis'!$O$2),FALSE,TRUE)</f>
        <v>1</v>
      </c>
      <c r="G833" s="28"/>
      <c r="H833" s="28"/>
    </row>
    <row r="834" spans="1:8">
      <c r="A834" t="s">
        <v>8219</v>
      </c>
      <c r="B834">
        <v>179</v>
      </c>
      <c r="C834" t="b">
        <f>IF(OR(B834&lt;'Statistic-Analysis'!$N$2,B834&gt;'Statistic-Analysis'!$O$2),FALSE,TRUE)</f>
        <v>1</v>
      </c>
      <c r="G834" s="28"/>
      <c r="H834" s="28"/>
    </row>
    <row r="835" spans="1:8">
      <c r="A835" t="s">
        <v>8219</v>
      </c>
      <c r="B835">
        <v>26</v>
      </c>
      <c r="C835" t="b">
        <f>IF(OR(B835&lt;'Statistic-Analysis'!$N$2,B835&gt;'Statistic-Analysis'!$O$2),FALSE,TRUE)</f>
        <v>1</v>
      </c>
      <c r="G835" s="28"/>
      <c r="H835" s="28"/>
    </row>
    <row r="836" spans="1:8">
      <c r="A836" t="s">
        <v>8219</v>
      </c>
      <c r="B836">
        <v>131</v>
      </c>
      <c r="C836" t="b">
        <f>IF(OR(B836&lt;'Statistic-Analysis'!$N$2,B836&gt;'Statistic-Analysis'!$O$2),FALSE,TRUE)</f>
        <v>1</v>
      </c>
      <c r="G836" s="28"/>
      <c r="H836" s="28"/>
    </row>
    <row r="837" spans="1:8">
      <c r="A837" t="s">
        <v>8219</v>
      </c>
      <c r="B837">
        <v>14</v>
      </c>
      <c r="C837" t="b">
        <f>IF(OR(B837&lt;'Statistic-Analysis'!$N$2,B837&gt;'Statistic-Analysis'!$O$2),FALSE,TRUE)</f>
        <v>1</v>
      </c>
      <c r="G837" s="28"/>
      <c r="H837" s="28"/>
    </row>
    <row r="838" spans="1:8">
      <c r="A838" t="s">
        <v>8219</v>
      </c>
      <c r="B838">
        <v>174</v>
      </c>
      <c r="C838" t="b">
        <f>IF(OR(B838&lt;'Statistic-Analysis'!$N$2,B838&gt;'Statistic-Analysis'!$O$2),FALSE,TRUE)</f>
        <v>1</v>
      </c>
      <c r="G838" s="28"/>
      <c r="H838" s="28"/>
    </row>
    <row r="839" spans="1:8">
      <c r="A839" t="s">
        <v>8219</v>
      </c>
      <c r="B839">
        <v>191</v>
      </c>
      <c r="C839" t="b">
        <f>IF(OR(B839&lt;'Statistic-Analysis'!$N$2,B839&gt;'Statistic-Analysis'!$O$2),FALSE,TRUE)</f>
        <v>1</v>
      </c>
      <c r="G839" s="28"/>
      <c r="H839" s="28"/>
    </row>
    <row r="840" spans="1:8">
      <c r="A840" t="s">
        <v>8219</v>
      </c>
      <c r="B840">
        <v>38</v>
      </c>
      <c r="C840" t="b">
        <f>IF(OR(B840&lt;'Statistic-Analysis'!$N$2,B840&gt;'Statistic-Analysis'!$O$2),FALSE,TRUE)</f>
        <v>1</v>
      </c>
      <c r="G840" s="28"/>
      <c r="H840" s="28"/>
    </row>
    <row r="841" spans="1:8">
      <c r="A841" t="s">
        <v>8219</v>
      </c>
      <c r="B841">
        <v>22</v>
      </c>
      <c r="C841" t="b">
        <f>IF(OR(B841&lt;'Statistic-Analysis'!$N$2,B841&gt;'Statistic-Analysis'!$O$2),FALSE,TRUE)</f>
        <v>1</v>
      </c>
      <c r="G841" s="28"/>
      <c r="H841" s="28"/>
    </row>
    <row r="842" spans="1:8">
      <c r="A842" t="s">
        <v>8219</v>
      </c>
      <c r="B842">
        <v>149</v>
      </c>
      <c r="C842" t="b">
        <f>IF(OR(B842&lt;'Statistic-Analysis'!$N$2,B842&gt;'Statistic-Analysis'!$O$2),FALSE,TRUE)</f>
        <v>1</v>
      </c>
      <c r="G842" s="28"/>
      <c r="H842" s="28"/>
    </row>
    <row r="843" spans="1:8">
      <c r="A843" t="s">
        <v>8219</v>
      </c>
      <c r="B843">
        <v>56</v>
      </c>
      <c r="C843" t="b">
        <f>IF(OR(B843&lt;'Statistic-Analysis'!$N$2,B843&gt;'Statistic-Analysis'!$O$2),FALSE,TRUE)</f>
        <v>1</v>
      </c>
      <c r="G843" s="28"/>
      <c r="H843" s="28"/>
    </row>
    <row r="844" spans="1:8">
      <c r="A844" t="s">
        <v>8219</v>
      </c>
      <c r="B844">
        <v>19</v>
      </c>
      <c r="C844" t="b">
        <f>IF(OR(B844&lt;'Statistic-Analysis'!$N$2,B844&gt;'Statistic-Analysis'!$O$2),FALSE,TRUE)</f>
        <v>1</v>
      </c>
      <c r="G844" s="28"/>
      <c r="H844" s="28"/>
    </row>
    <row r="845" spans="1:8">
      <c r="A845" t="s">
        <v>8219</v>
      </c>
      <c r="B845">
        <v>70</v>
      </c>
      <c r="C845" t="b">
        <f>IF(OR(B845&lt;'Statistic-Analysis'!$N$2,B845&gt;'Statistic-Analysis'!$O$2),FALSE,TRUE)</f>
        <v>1</v>
      </c>
      <c r="G845" s="28"/>
      <c r="H845" s="28"/>
    </row>
    <row r="846" spans="1:8">
      <c r="A846" t="s">
        <v>8219</v>
      </c>
      <c r="B846">
        <v>81</v>
      </c>
      <c r="C846" t="b">
        <f>IF(OR(B846&lt;'Statistic-Analysis'!$N$2,B846&gt;'Statistic-Analysis'!$O$2),FALSE,TRUE)</f>
        <v>1</v>
      </c>
      <c r="G846" s="28"/>
      <c r="H846" s="28"/>
    </row>
    <row r="847" spans="1:8">
      <c r="A847" t="s">
        <v>8219</v>
      </c>
      <c r="B847">
        <v>32</v>
      </c>
      <c r="C847" t="b">
        <f>IF(OR(B847&lt;'Statistic-Analysis'!$N$2,B847&gt;'Statistic-Analysis'!$O$2),FALSE,TRUE)</f>
        <v>1</v>
      </c>
      <c r="G847" s="28"/>
      <c r="H847" s="28"/>
    </row>
    <row r="848" spans="1:8">
      <c r="A848" t="s">
        <v>8219</v>
      </c>
      <c r="B848">
        <v>26</v>
      </c>
      <c r="C848" t="b">
        <f>IF(OR(B848&lt;'Statistic-Analysis'!$N$2,B848&gt;'Statistic-Analysis'!$O$2),FALSE,TRUE)</f>
        <v>1</v>
      </c>
      <c r="G848" s="28"/>
      <c r="H848" s="28"/>
    </row>
    <row r="849" spans="1:8">
      <c r="A849" t="s">
        <v>8219</v>
      </c>
      <c r="B849">
        <v>105</v>
      </c>
      <c r="C849" t="b">
        <f>IF(OR(B849&lt;'Statistic-Analysis'!$N$2,B849&gt;'Statistic-Analysis'!$O$2),FALSE,TRUE)</f>
        <v>1</v>
      </c>
      <c r="G849" s="28"/>
      <c r="H849" s="28"/>
    </row>
    <row r="850" spans="1:8">
      <c r="A850" t="s">
        <v>8219</v>
      </c>
      <c r="B850">
        <v>29</v>
      </c>
      <c r="C850" t="b">
        <f>IF(OR(B850&lt;'Statistic-Analysis'!$N$2,B850&gt;'Statistic-Analysis'!$O$2),FALSE,TRUE)</f>
        <v>1</v>
      </c>
      <c r="G850" s="28"/>
      <c r="H850" s="28"/>
    </row>
    <row r="851" spans="1:8">
      <c r="A851" t="s">
        <v>8219</v>
      </c>
      <c r="B851">
        <v>8</v>
      </c>
      <c r="C851" t="b">
        <f>IF(OR(B851&lt;'Statistic-Analysis'!$N$2,B851&gt;'Statistic-Analysis'!$O$2),FALSE,TRUE)</f>
        <v>1</v>
      </c>
      <c r="G851" s="28"/>
      <c r="H851" s="28"/>
    </row>
    <row r="852" spans="1:8">
      <c r="A852" t="s">
        <v>8219</v>
      </c>
      <c r="B852">
        <v>89</v>
      </c>
      <c r="C852" t="b">
        <f>IF(OR(B852&lt;'Statistic-Analysis'!$N$2,B852&gt;'Statistic-Analysis'!$O$2),FALSE,TRUE)</f>
        <v>1</v>
      </c>
      <c r="G852" s="28"/>
      <c r="H852" s="28"/>
    </row>
    <row r="853" spans="1:8">
      <c r="A853" t="s">
        <v>8219</v>
      </c>
      <c r="B853">
        <v>44</v>
      </c>
      <c r="C853" t="b">
        <f>IF(OR(B853&lt;'Statistic-Analysis'!$N$2,B853&gt;'Statistic-Analysis'!$O$2),FALSE,TRUE)</f>
        <v>1</v>
      </c>
      <c r="G853" s="28"/>
      <c r="H853" s="28"/>
    </row>
    <row r="854" spans="1:8">
      <c r="A854" t="s">
        <v>8219</v>
      </c>
      <c r="B854">
        <v>246</v>
      </c>
      <c r="C854" t="b">
        <f>IF(OR(B854&lt;'Statistic-Analysis'!$N$2,B854&gt;'Statistic-Analysis'!$O$2),FALSE,TRUE)</f>
        <v>1</v>
      </c>
      <c r="G854" s="28"/>
      <c r="H854" s="28"/>
    </row>
    <row r="855" spans="1:8">
      <c r="A855" t="s">
        <v>8219</v>
      </c>
      <c r="B855">
        <v>120</v>
      </c>
      <c r="C855" t="b">
        <f>IF(OR(B855&lt;'Statistic-Analysis'!$N$2,B855&gt;'Statistic-Analysis'!$O$2),FALSE,TRUE)</f>
        <v>1</v>
      </c>
      <c r="G855" s="28"/>
      <c r="H855" s="28"/>
    </row>
    <row r="856" spans="1:8">
      <c r="A856" t="s">
        <v>8219</v>
      </c>
      <c r="B856">
        <v>26</v>
      </c>
      <c r="C856" t="b">
        <f>IF(OR(B856&lt;'Statistic-Analysis'!$N$2,B856&gt;'Statistic-Analysis'!$O$2),FALSE,TRUE)</f>
        <v>1</v>
      </c>
      <c r="G856" s="28"/>
      <c r="H856" s="28"/>
    </row>
    <row r="857" spans="1:8">
      <c r="A857" t="s">
        <v>8219</v>
      </c>
      <c r="B857">
        <v>45</v>
      </c>
      <c r="C857" t="b">
        <f>IF(OR(B857&lt;'Statistic-Analysis'!$N$2,B857&gt;'Statistic-Analysis'!$O$2),FALSE,TRUE)</f>
        <v>1</v>
      </c>
      <c r="G857" s="28"/>
      <c r="H857" s="28"/>
    </row>
    <row r="858" spans="1:8">
      <c r="A858" t="s">
        <v>8219</v>
      </c>
      <c r="B858">
        <v>20</v>
      </c>
      <c r="C858" t="b">
        <f>IF(OR(B858&lt;'Statistic-Analysis'!$N$2,B858&gt;'Statistic-Analysis'!$O$2),FALSE,TRUE)</f>
        <v>1</v>
      </c>
      <c r="G858" s="28"/>
      <c r="H858" s="28"/>
    </row>
    <row r="859" spans="1:8">
      <c r="A859" t="s">
        <v>8219</v>
      </c>
      <c r="B859">
        <v>47</v>
      </c>
      <c r="C859" t="b">
        <f>IF(OR(B859&lt;'Statistic-Analysis'!$N$2,B859&gt;'Statistic-Analysis'!$O$2),FALSE,TRUE)</f>
        <v>1</v>
      </c>
      <c r="G859" s="28"/>
      <c r="H859" s="28"/>
    </row>
    <row r="860" spans="1:8">
      <c r="A860" t="s">
        <v>8219</v>
      </c>
      <c r="B860">
        <v>13</v>
      </c>
      <c r="C860" t="b">
        <f>IF(OR(B860&lt;'Statistic-Analysis'!$N$2,B860&gt;'Statistic-Analysis'!$O$2),FALSE,TRUE)</f>
        <v>1</v>
      </c>
      <c r="G860" s="28"/>
      <c r="H860" s="28"/>
    </row>
    <row r="861" spans="1:8">
      <c r="A861" t="s">
        <v>8219</v>
      </c>
      <c r="B861">
        <v>183</v>
      </c>
      <c r="C861" t="b">
        <f>IF(OR(B861&lt;'Statistic-Analysis'!$N$2,B861&gt;'Statistic-Analysis'!$O$2),FALSE,TRUE)</f>
        <v>1</v>
      </c>
      <c r="G861" s="28"/>
      <c r="H861" s="28"/>
    </row>
    <row r="862" spans="1:8">
      <c r="A862" t="s">
        <v>8219</v>
      </c>
      <c r="B862">
        <v>21</v>
      </c>
      <c r="C862" t="b">
        <f>IF(OR(B862&lt;'Statistic-Analysis'!$N$2,B862&gt;'Statistic-Analysis'!$O$2),FALSE,TRUE)</f>
        <v>1</v>
      </c>
      <c r="G862" s="28"/>
      <c r="H862" s="28"/>
    </row>
    <row r="863" spans="1:8">
      <c r="A863" t="s">
        <v>8219</v>
      </c>
      <c r="B863">
        <v>42</v>
      </c>
      <c r="C863" t="b">
        <f>IF(OR(B863&lt;'Statistic-Analysis'!$N$2,B863&gt;'Statistic-Analysis'!$O$2),FALSE,TRUE)</f>
        <v>1</v>
      </c>
      <c r="G863" s="28"/>
      <c r="H863" s="28"/>
    </row>
    <row r="864" spans="1:8">
      <c r="A864" t="s">
        <v>8219</v>
      </c>
      <c r="B864">
        <v>54</v>
      </c>
      <c r="C864" t="b">
        <f>IF(OR(B864&lt;'Statistic-Analysis'!$N$2,B864&gt;'Statistic-Analysis'!$O$2),FALSE,TRUE)</f>
        <v>1</v>
      </c>
      <c r="G864" s="28"/>
      <c r="H864" s="28"/>
    </row>
    <row r="865" spans="1:8">
      <c r="A865" t="s">
        <v>8219</v>
      </c>
      <c r="B865">
        <v>38</v>
      </c>
      <c r="C865" t="b">
        <f>IF(OR(B865&lt;'Statistic-Analysis'!$N$2,B865&gt;'Statistic-Analysis'!$O$2),FALSE,TRUE)</f>
        <v>1</v>
      </c>
      <c r="G865" s="28"/>
      <c r="H865" s="28"/>
    </row>
    <row r="866" spans="1:8">
      <c r="A866" t="s">
        <v>8219</v>
      </c>
      <c r="B866">
        <v>64</v>
      </c>
      <c r="C866" t="b">
        <f>IF(OR(B866&lt;'Statistic-Analysis'!$N$2,B866&gt;'Statistic-Analysis'!$O$2),FALSE,TRUE)</f>
        <v>1</v>
      </c>
      <c r="G866" s="28"/>
      <c r="H866" s="28"/>
    </row>
    <row r="867" spans="1:8">
      <c r="A867" t="s">
        <v>8219</v>
      </c>
      <c r="B867">
        <v>13</v>
      </c>
      <c r="C867" t="b">
        <f>IF(OR(B867&lt;'Statistic-Analysis'!$N$2,B867&gt;'Statistic-Analysis'!$O$2),FALSE,TRUE)</f>
        <v>1</v>
      </c>
      <c r="G867" s="28"/>
      <c r="H867" s="28"/>
    </row>
    <row r="868" spans="1:8">
      <c r="A868" t="s">
        <v>8219</v>
      </c>
      <c r="B868">
        <v>33</v>
      </c>
      <c r="C868" t="b">
        <f>IF(OR(B868&lt;'Statistic-Analysis'!$N$2,B868&gt;'Statistic-Analysis'!$O$2),FALSE,TRUE)</f>
        <v>1</v>
      </c>
      <c r="G868" s="28"/>
      <c r="H868" s="28"/>
    </row>
    <row r="869" spans="1:8">
      <c r="A869" t="s">
        <v>8219</v>
      </c>
      <c r="B869">
        <v>52</v>
      </c>
      <c r="C869" t="b">
        <f>IF(OR(B869&lt;'Statistic-Analysis'!$N$2,B869&gt;'Statistic-Analysis'!$O$2),FALSE,TRUE)</f>
        <v>1</v>
      </c>
      <c r="G869" s="28"/>
      <c r="H869" s="28"/>
    </row>
    <row r="870" spans="1:8">
      <c r="A870" t="s">
        <v>8219</v>
      </c>
      <c r="B870">
        <v>107</v>
      </c>
      <c r="C870" t="b">
        <f>IF(OR(B870&lt;'Statistic-Analysis'!$N$2,B870&gt;'Statistic-Analysis'!$O$2),FALSE,TRUE)</f>
        <v>1</v>
      </c>
      <c r="G870" s="28"/>
      <c r="H870" s="28"/>
    </row>
    <row r="871" spans="1:8">
      <c r="A871" t="s">
        <v>8219</v>
      </c>
      <c r="B871">
        <v>11</v>
      </c>
      <c r="C871" t="b">
        <f>IF(OR(B871&lt;'Statistic-Analysis'!$N$2,B871&gt;'Statistic-Analysis'!$O$2),FALSE,TRUE)</f>
        <v>1</v>
      </c>
      <c r="G871" s="28"/>
      <c r="H871" s="28"/>
    </row>
    <row r="872" spans="1:8">
      <c r="A872" t="s">
        <v>8219</v>
      </c>
      <c r="B872">
        <v>34</v>
      </c>
      <c r="C872" t="b">
        <f>IF(OR(B872&lt;'Statistic-Analysis'!$N$2,B872&gt;'Statistic-Analysis'!$O$2),FALSE,TRUE)</f>
        <v>1</v>
      </c>
      <c r="G872" s="28"/>
      <c r="H872" s="28"/>
    </row>
    <row r="873" spans="1:8">
      <c r="A873" t="s">
        <v>8219</v>
      </c>
      <c r="B873">
        <v>75</v>
      </c>
      <c r="C873" t="b">
        <f>IF(OR(B873&lt;'Statistic-Analysis'!$N$2,B873&gt;'Statistic-Analysis'!$O$2),FALSE,TRUE)</f>
        <v>1</v>
      </c>
      <c r="G873" s="28"/>
      <c r="H873" s="28"/>
    </row>
    <row r="874" spans="1:8">
      <c r="A874" t="s">
        <v>8219</v>
      </c>
      <c r="B874">
        <v>26</v>
      </c>
      <c r="C874" t="b">
        <f>IF(OR(B874&lt;'Statistic-Analysis'!$N$2,B874&gt;'Statistic-Analysis'!$O$2),FALSE,TRUE)</f>
        <v>1</v>
      </c>
      <c r="G874" s="28"/>
      <c r="H874" s="28"/>
    </row>
    <row r="875" spans="1:8">
      <c r="A875" t="s">
        <v>8219</v>
      </c>
      <c r="B875">
        <v>50</v>
      </c>
      <c r="C875" t="b">
        <f>IF(OR(B875&lt;'Statistic-Analysis'!$N$2,B875&gt;'Statistic-Analysis'!$O$2),FALSE,TRUE)</f>
        <v>1</v>
      </c>
      <c r="G875" s="28"/>
      <c r="H875" s="28"/>
    </row>
    <row r="876" spans="1:8">
      <c r="A876" t="s">
        <v>8219</v>
      </c>
      <c r="B876">
        <v>80</v>
      </c>
      <c r="C876" t="b">
        <f>IF(OR(B876&lt;'Statistic-Analysis'!$N$2,B876&gt;'Statistic-Analysis'!$O$2),FALSE,TRUE)</f>
        <v>1</v>
      </c>
      <c r="G876" s="28"/>
      <c r="H876" s="28"/>
    </row>
    <row r="877" spans="1:8">
      <c r="A877" t="s">
        <v>8219</v>
      </c>
      <c r="B877">
        <v>110</v>
      </c>
      <c r="C877" t="b">
        <f>IF(OR(B877&lt;'Statistic-Analysis'!$N$2,B877&gt;'Statistic-Analysis'!$O$2),FALSE,TRUE)</f>
        <v>1</v>
      </c>
      <c r="G877" s="28"/>
      <c r="H877" s="28"/>
    </row>
    <row r="878" spans="1:8">
      <c r="A878" t="s">
        <v>8219</v>
      </c>
      <c r="B878">
        <v>77</v>
      </c>
      <c r="C878" t="b">
        <f>IF(OR(B878&lt;'Statistic-Analysis'!$N$2,B878&gt;'Statistic-Analysis'!$O$2),FALSE,TRUE)</f>
        <v>1</v>
      </c>
      <c r="G878" s="28"/>
      <c r="H878" s="28"/>
    </row>
    <row r="879" spans="1:8">
      <c r="A879" t="s">
        <v>8219</v>
      </c>
      <c r="B879">
        <v>50</v>
      </c>
      <c r="C879" t="b">
        <f>IF(OR(B879&lt;'Statistic-Analysis'!$N$2,B879&gt;'Statistic-Analysis'!$O$2),FALSE,TRUE)</f>
        <v>1</v>
      </c>
      <c r="G879" s="28"/>
      <c r="H879" s="28"/>
    </row>
    <row r="880" spans="1:8">
      <c r="A880" t="s">
        <v>8219</v>
      </c>
      <c r="B880">
        <v>145</v>
      </c>
      <c r="C880" t="b">
        <f>IF(OR(B880&lt;'Statistic-Analysis'!$N$2,B880&gt;'Statistic-Analysis'!$O$2),FALSE,TRUE)</f>
        <v>1</v>
      </c>
      <c r="G880" s="28"/>
      <c r="H880" s="28"/>
    </row>
    <row r="881" spans="1:8">
      <c r="A881" t="s">
        <v>8219</v>
      </c>
      <c r="B881">
        <v>29</v>
      </c>
      <c r="C881" t="b">
        <f>IF(OR(B881&lt;'Statistic-Analysis'!$N$2,B881&gt;'Statistic-Analysis'!$O$2),FALSE,TRUE)</f>
        <v>1</v>
      </c>
      <c r="G881" s="28"/>
      <c r="H881" s="28"/>
    </row>
    <row r="882" spans="1:8">
      <c r="A882" t="s">
        <v>8219</v>
      </c>
      <c r="B882">
        <v>114</v>
      </c>
      <c r="C882" t="b">
        <f>IF(OR(B882&lt;'Statistic-Analysis'!$N$2,B882&gt;'Statistic-Analysis'!$O$2),FALSE,TRUE)</f>
        <v>1</v>
      </c>
      <c r="G882" s="28"/>
      <c r="H882" s="28"/>
    </row>
    <row r="883" spans="1:8">
      <c r="A883" t="s">
        <v>8219</v>
      </c>
      <c r="B883">
        <v>96</v>
      </c>
      <c r="C883" t="b">
        <f>IF(OR(B883&lt;'Statistic-Analysis'!$N$2,B883&gt;'Statistic-Analysis'!$O$2),FALSE,TRUE)</f>
        <v>1</v>
      </c>
      <c r="G883" s="28"/>
      <c r="H883" s="28"/>
    </row>
    <row r="884" spans="1:8">
      <c r="A884" t="s">
        <v>8219</v>
      </c>
      <c r="B884">
        <v>31</v>
      </c>
      <c r="C884" t="b">
        <f>IF(OR(B884&lt;'Statistic-Analysis'!$N$2,B884&gt;'Statistic-Analysis'!$O$2),FALSE,TRUE)</f>
        <v>1</v>
      </c>
      <c r="G884" s="28"/>
      <c r="H884" s="28"/>
    </row>
    <row r="885" spans="1:8">
      <c r="A885" t="s">
        <v>8219</v>
      </c>
      <c r="B885">
        <v>4883</v>
      </c>
      <c r="C885" t="b">
        <f>IF(OR(B885&lt;'Statistic-Analysis'!$N$2,B885&gt;'Statistic-Analysis'!$O$2),FALSE,TRUE)</f>
        <v>0</v>
      </c>
      <c r="G885" s="28"/>
      <c r="H885" s="28"/>
    </row>
    <row r="886" spans="1:8">
      <c r="A886" t="s">
        <v>8219</v>
      </c>
      <c r="B886">
        <v>95</v>
      </c>
      <c r="C886" t="b">
        <f>IF(OR(B886&lt;'Statistic-Analysis'!$N$2,B886&gt;'Statistic-Analysis'!$O$2),FALSE,TRUE)</f>
        <v>1</v>
      </c>
      <c r="G886" s="28"/>
      <c r="H886" s="28"/>
    </row>
    <row r="887" spans="1:8">
      <c r="A887" t="s">
        <v>8219</v>
      </c>
      <c r="B887">
        <v>2478</v>
      </c>
      <c r="C887" t="b">
        <f>IF(OR(B887&lt;'Statistic-Analysis'!$N$2,B887&gt;'Statistic-Analysis'!$O$2),FALSE,TRUE)</f>
        <v>0</v>
      </c>
      <c r="G887" s="28"/>
      <c r="H887" s="28"/>
    </row>
    <row r="888" spans="1:8">
      <c r="A888" t="s">
        <v>8219</v>
      </c>
      <c r="B888">
        <v>1789</v>
      </c>
      <c r="C888" t="b">
        <f>IF(OR(B888&lt;'Statistic-Analysis'!$N$2,B888&gt;'Statistic-Analysis'!$O$2),FALSE,TRUE)</f>
        <v>0</v>
      </c>
      <c r="G888" s="28"/>
      <c r="H888" s="28"/>
    </row>
    <row r="889" spans="1:8">
      <c r="A889" t="s">
        <v>8219</v>
      </c>
      <c r="B889">
        <v>680</v>
      </c>
      <c r="C889" t="b">
        <f>IF(OR(B889&lt;'Statistic-Analysis'!$N$2,B889&gt;'Statistic-Analysis'!$O$2),FALSE,TRUE)</f>
        <v>0</v>
      </c>
      <c r="G889" s="28"/>
      <c r="H889" s="28"/>
    </row>
    <row r="890" spans="1:8">
      <c r="A890" t="s">
        <v>8219</v>
      </c>
      <c r="B890">
        <v>70</v>
      </c>
      <c r="C890" t="b">
        <f>IF(OR(B890&lt;'Statistic-Analysis'!$N$2,B890&gt;'Statistic-Analysis'!$O$2),FALSE,TRUE)</f>
        <v>1</v>
      </c>
      <c r="G890" s="28"/>
      <c r="H890" s="28"/>
    </row>
    <row r="891" spans="1:8">
      <c r="A891" t="s">
        <v>8219</v>
      </c>
      <c r="B891">
        <v>23</v>
      </c>
      <c r="C891" t="b">
        <f>IF(OR(B891&lt;'Statistic-Analysis'!$N$2,B891&gt;'Statistic-Analysis'!$O$2),FALSE,TRUE)</f>
        <v>1</v>
      </c>
      <c r="G891" s="28"/>
      <c r="H891" s="28"/>
    </row>
    <row r="892" spans="1:8">
      <c r="A892" t="s">
        <v>8219</v>
      </c>
      <c r="B892">
        <v>4245</v>
      </c>
      <c r="C892" t="b">
        <f>IF(OR(B892&lt;'Statistic-Analysis'!$N$2,B892&gt;'Statistic-Analysis'!$O$2),FALSE,TRUE)</f>
        <v>0</v>
      </c>
      <c r="G892" s="28"/>
      <c r="H892" s="28"/>
    </row>
    <row r="893" spans="1:8">
      <c r="A893" t="s">
        <v>8219</v>
      </c>
      <c r="B893">
        <v>943</v>
      </c>
      <c r="C893" t="b">
        <f>IF(OR(B893&lt;'Statistic-Analysis'!$N$2,B893&gt;'Statistic-Analysis'!$O$2),FALSE,TRUE)</f>
        <v>0</v>
      </c>
      <c r="G893" s="28"/>
      <c r="H893" s="28"/>
    </row>
    <row r="894" spans="1:8">
      <c r="A894" t="s">
        <v>8219</v>
      </c>
      <c r="B894">
        <v>1876</v>
      </c>
      <c r="C894" t="b">
        <f>IF(OR(B894&lt;'Statistic-Analysis'!$N$2,B894&gt;'Statistic-Analysis'!$O$2),FALSE,TRUE)</f>
        <v>0</v>
      </c>
      <c r="G894" s="28"/>
      <c r="H894" s="28"/>
    </row>
    <row r="895" spans="1:8">
      <c r="A895" t="s">
        <v>8219</v>
      </c>
      <c r="B895">
        <v>834</v>
      </c>
      <c r="C895" t="b">
        <f>IF(OR(B895&lt;'Statistic-Analysis'!$N$2,B895&gt;'Statistic-Analysis'!$O$2),FALSE,TRUE)</f>
        <v>0</v>
      </c>
      <c r="G895" s="28"/>
      <c r="H895" s="28"/>
    </row>
    <row r="896" spans="1:8">
      <c r="A896" t="s">
        <v>8219</v>
      </c>
      <c r="B896">
        <v>682</v>
      </c>
      <c r="C896" t="b">
        <f>IF(OR(B896&lt;'Statistic-Analysis'!$N$2,B896&gt;'Statistic-Analysis'!$O$2),FALSE,TRUE)</f>
        <v>0</v>
      </c>
      <c r="G896" s="28"/>
      <c r="H896" s="28"/>
    </row>
    <row r="897" spans="1:8">
      <c r="A897" t="s">
        <v>8219</v>
      </c>
      <c r="B897">
        <v>147</v>
      </c>
      <c r="C897" t="b">
        <f>IF(OR(B897&lt;'Statistic-Analysis'!$N$2,B897&gt;'Statistic-Analysis'!$O$2),FALSE,TRUE)</f>
        <v>1</v>
      </c>
      <c r="G897" s="28"/>
      <c r="H897" s="28"/>
    </row>
    <row r="898" spans="1:8">
      <c r="A898" t="s">
        <v>8219</v>
      </c>
      <c r="B898">
        <v>415</v>
      </c>
      <c r="C898" t="b">
        <f>IF(OR(B898&lt;'Statistic-Analysis'!$N$2,B898&gt;'Statistic-Analysis'!$O$2),FALSE,TRUE)</f>
        <v>0</v>
      </c>
      <c r="G898" s="28"/>
      <c r="H898" s="28"/>
    </row>
    <row r="899" spans="1:8">
      <c r="A899" t="s">
        <v>8219</v>
      </c>
      <c r="B899">
        <v>290</v>
      </c>
      <c r="C899" t="b">
        <f>IF(OR(B899&lt;'Statistic-Analysis'!$N$2,B899&gt;'Statistic-Analysis'!$O$2),FALSE,TRUE)</f>
        <v>1</v>
      </c>
      <c r="G899" s="28"/>
      <c r="H899" s="28"/>
    </row>
    <row r="900" spans="1:8">
      <c r="A900" t="s">
        <v>8219</v>
      </c>
      <c r="B900">
        <v>365</v>
      </c>
      <c r="C900" t="b">
        <f>IF(OR(B900&lt;'Statistic-Analysis'!$N$2,B900&gt;'Statistic-Analysis'!$O$2),FALSE,TRUE)</f>
        <v>0</v>
      </c>
      <c r="G900" s="28"/>
      <c r="H900" s="28"/>
    </row>
    <row r="901" spans="1:8">
      <c r="A901" t="s">
        <v>8219</v>
      </c>
      <c r="B901">
        <v>660</v>
      </c>
      <c r="C901" t="b">
        <f>IF(OR(B901&lt;'Statistic-Analysis'!$N$2,B901&gt;'Statistic-Analysis'!$O$2),FALSE,TRUE)</f>
        <v>0</v>
      </c>
      <c r="G901" s="28"/>
      <c r="H901" s="28"/>
    </row>
    <row r="902" spans="1:8">
      <c r="A902" t="s">
        <v>8219</v>
      </c>
      <c r="B902">
        <v>1356</v>
      </c>
      <c r="C902" t="b">
        <f>IF(OR(B902&lt;'Statistic-Analysis'!$N$2,B902&gt;'Statistic-Analysis'!$O$2),FALSE,TRUE)</f>
        <v>0</v>
      </c>
      <c r="G902" s="28"/>
      <c r="H902" s="28"/>
    </row>
    <row r="903" spans="1:8">
      <c r="A903" t="s">
        <v>8219</v>
      </c>
      <c r="B903">
        <v>424</v>
      </c>
      <c r="C903" t="b">
        <f>IF(OR(B903&lt;'Statistic-Analysis'!$N$2,B903&gt;'Statistic-Analysis'!$O$2),FALSE,TRUE)</f>
        <v>0</v>
      </c>
      <c r="G903" s="28"/>
      <c r="H903" s="28"/>
    </row>
    <row r="904" spans="1:8">
      <c r="A904" t="s">
        <v>8219</v>
      </c>
      <c r="B904">
        <v>33</v>
      </c>
      <c r="C904" t="b">
        <f>IF(OR(B904&lt;'Statistic-Analysis'!$N$2,B904&gt;'Statistic-Analysis'!$O$2),FALSE,TRUE)</f>
        <v>1</v>
      </c>
      <c r="G904" s="28"/>
      <c r="H904" s="28"/>
    </row>
    <row r="905" spans="1:8">
      <c r="A905" t="s">
        <v>8219</v>
      </c>
      <c r="B905">
        <v>1633</v>
      </c>
      <c r="C905" t="b">
        <f>IF(OR(B905&lt;'Statistic-Analysis'!$N$2,B905&gt;'Statistic-Analysis'!$O$2),FALSE,TRUE)</f>
        <v>0</v>
      </c>
      <c r="G905" s="28"/>
      <c r="H905" s="28"/>
    </row>
    <row r="906" spans="1:8">
      <c r="A906" t="s">
        <v>8219</v>
      </c>
      <c r="B906">
        <v>306</v>
      </c>
      <c r="C906" t="b">
        <f>IF(OR(B906&lt;'Statistic-Analysis'!$N$2,B906&gt;'Statistic-Analysis'!$O$2),FALSE,TRUE)</f>
        <v>1</v>
      </c>
      <c r="G906" s="28"/>
      <c r="H906" s="28"/>
    </row>
    <row r="907" spans="1:8">
      <c r="A907" t="s">
        <v>8219</v>
      </c>
      <c r="B907">
        <v>205</v>
      </c>
      <c r="C907" t="b">
        <f>IF(OR(B907&lt;'Statistic-Analysis'!$N$2,B907&gt;'Statistic-Analysis'!$O$2),FALSE,TRUE)</f>
        <v>1</v>
      </c>
      <c r="G907" s="28"/>
      <c r="H907" s="28"/>
    </row>
    <row r="908" spans="1:8">
      <c r="A908" t="s">
        <v>8219</v>
      </c>
      <c r="B908">
        <v>1281</v>
      </c>
      <c r="C908" t="b">
        <f>IF(OR(B908&lt;'Statistic-Analysis'!$N$2,B908&gt;'Statistic-Analysis'!$O$2),FALSE,TRUE)</f>
        <v>0</v>
      </c>
      <c r="G908" s="28"/>
      <c r="H908" s="28"/>
    </row>
    <row r="909" spans="1:8">
      <c r="A909" t="s">
        <v>8219</v>
      </c>
      <c r="B909">
        <v>103</v>
      </c>
      <c r="C909" t="b">
        <f>IF(OR(B909&lt;'Statistic-Analysis'!$N$2,B909&gt;'Statistic-Analysis'!$O$2),FALSE,TRUE)</f>
        <v>1</v>
      </c>
      <c r="G909" s="28"/>
      <c r="H909" s="28"/>
    </row>
    <row r="910" spans="1:8">
      <c r="A910" t="s">
        <v>8219</v>
      </c>
      <c r="B910">
        <v>1513</v>
      </c>
      <c r="C910" t="b">
        <f>IF(OR(B910&lt;'Statistic-Analysis'!$N$2,B910&gt;'Statistic-Analysis'!$O$2),FALSE,TRUE)</f>
        <v>0</v>
      </c>
      <c r="G910" s="28"/>
      <c r="H910" s="28"/>
    </row>
    <row r="911" spans="1:8">
      <c r="A911" t="s">
        <v>8219</v>
      </c>
      <c r="B911">
        <v>405</v>
      </c>
      <c r="C911" t="b">
        <f>IF(OR(B911&lt;'Statistic-Analysis'!$N$2,B911&gt;'Statistic-Analysis'!$O$2),FALSE,TRUE)</f>
        <v>0</v>
      </c>
      <c r="G911" s="28"/>
      <c r="H911" s="28"/>
    </row>
    <row r="912" spans="1:8">
      <c r="A912" t="s">
        <v>8219</v>
      </c>
      <c r="B912">
        <v>510</v>
      </c>
      <c r="C912" t="b">
        <f>IF(OR(B912&lt;'Statistic-Analysis'!$N$2,B912&gt;'Statistic-Analysis'!$O$2),FALSE,TRUE)</f>
        <v>0</v>
      </c>
      <c r="G912" s="28"/>
      <c r="H912" s="28"/>
    </row>
    <row r="913" spans="1:8">
      <c r="A913" t="s">
        <v>8219</v>
      </c>
      <c r="B913">
        <v>1887</v>
      </c>
      <c r="C913" t="b">
        <f>IF(OR(B913&lt;'Statistic-Analysis'!$N$2,B913&gt;'Statistic-Analysis'!$O$2),FALSE,TRUE)</f>
        <v>0</v>
      </c>
      <c r="G913" s="28"/>
      <c r="H913" s="28"/>
    </row>
    <row r="914" spans="1:8">
      <c r="A914" t="s">
        <v>8219</v>
      </c>
      <c r="B914">
        <v>701</v>
      </c>
      <c r="C914" t="b">
        <f>IF(OR(B914&lt;'Statistic-Analysis'!$N$2,B914&gt;'Statistic-Analysis'!$O$2),FALSE,TRUE)</f>
        <v>0</v>
      </c>
      <c r="G914" s="28"/>
      <c r="H914" s="28"/>
    </row>
    <row r="915" spans="1:8">
      <c r="A915" t="s">
        <v>8219</v>
      </c>
      <c r="B915">
        <v>3863</v>
      </c>
      <c r="C915" t="b">
        <f>IF(OR(B915&lt;'Statistic-Analysis'!$N$2,B915&gt;'Statistic-Analysis'!$O$2),FALSE,TRUE)</f>
        <v>0</v>
      </c>
      <c r="G915" s="28"/>
      <c r="H915" s="28"/>
    </row>
    <row r="916" spans="1:8">
      <c r="A916" t="s">
        <v>8219</v>
      </c>
      <c r="B916">
        <v>238</v>
      </c>
      <c r="C916" t="b">
        <f>IF(OR(B916&lt;'Statistic-Analysis'!$N$2,B916&gt;'Statistic-Analysis'!$O$2),FALSE,TRUE)</f>
        <v>1</v>
      </c>
      <c r="G916" s="28"/>
      <c r="H916" s="28"/>
    </row>
    <row r="917" spans="1:8">
      <c r="A917" t="s">
        <v>8219</v>
      </c>
      <c r="B917">
        <v>2051</v>
      </c>
      <c r="C917" t="b">
        <f>IF(OR(B917&lt;'Statistic-Analysis'!$N$2,B917&gt;'Statistic-Analysis'!$O$2),FALSE,TRUE)</f>
        <v>0</v>
      </c>
      <c r="G917" s="28"/>
      <c r="H917" s="28"/>
    </row>
    <row r="918" spans="1:8">
      <c r="A918" t="s">
        <v>8219</v>
      </c>
      <c r="B918">
        <v>402</v>
      </c>
      <c r="C918" t="b">
        <f>IF(OR(B918&lt;'Statistic-Analysis'!$N$2,B918&gt;'Statistic-Analysis'!$O$2),FALSE,TRUE)</f>
        <v>0</v>
      </c>
      <c r="G918" s="28"/>
      <c r="H918" s="28"/>
    </row>
    <row r="919" spans="1:8">
      <c r="A919" t="s">
        <v>8219</v>
      </c>
      <c r="B919">
        <v>253</v>
      </c>
      <c r="C919" t="b">
        <f>IF(OR(B919&lt;'Statistic-Analysis'!$N$2,B919&gt;'Statistic-Analysis'!$O$2),FALSE,TRUE)</f>
        <v>1</v>
      </c>
      <c r="G919" s="28"/>
      <c r="H919" s="28"/>
    </row>
    <row r="920" spans="1:8">
      <c r="A920" t="s">
        <v>8219</v>
      </c>
      <c r="B920">
        <v>473</v>
      </c>
      <c r="C920" t="b">
        <f>IF(OR(B920&lt;'Statistic-Analysis'!$N$2,B920&gt;'Statistic-Analysis'!$O$2),FALSE,TRUE)</f>
        <v>0</v>
      </c>
      <c r="G920" s="28"/>
      <c r="H920" s="28"/>
    </row>
    <row r="921" spans="1:8">
      <c r="A921" t="s">
        <v>8219</v>
      </c>
      <c r="B921">
        <v>821</v>
      </c>
      <c r="C921" t="b">
        <f>IF(OR(B921&lt;'Statistic-Analysis'!$N$2,B921&gt;'Statistic-Analysis'!$O$2),FALSE,TRUE)</f>
        <v>0</v>
      </c>
      <c r="G921" s="28"/>
      <c r="H921" s="28"/>
    </row>
    <row r="922" spans="1:8">
      <c r="A922" t="s">
        <v>8219</v>
      </c>
      <c r="B922">
        <v>388</v>
      </c>
      <c r="C922" t="b">
        <f>IF(OR(B922&lt;'Statistic-Analysis'!$N$2,B922&gt;'Statistic-Analysis'!$O$2),FALSE,TRUE)</f>
        <v>0</v>
      </c>
      <c r="G922" s="28"/>
      <c r="H922" s="28"/>
    </row>
    <row r="923" spans="1:8">
      <c r="A923" t="s">
        <v>8219</v>
      </c>
      <c r="B923">
        <v>813</v>
      </c>
      <c r="C923" t="b">
        <f>IF(OR(B923&lt;'Statistic-Analysis'!$N$2,B923&gt;'Statistic-Analysis'!$O$2),FALSE,TRUE)</f>
        <v>0</v>
      </c>
      <c r="G923" s="28"/>
      <c r="H923" s="28"/>
    </row>
    <row r="924" spans="1:8">
      <c r="A924" t="s">
        <v>8219</v>
      </c>
      <c r="B924">
        <v>1945</v>
      </c>
      <c r="C924" t="b">
        <f>IF(OR(B924&lt;'Statistic-Analysis'!$N$2,B924&gt;'Statistic-Analysis'!$O$2),FALSE,TRUE)</f>
        <v>0</v>
      </c>
      <c r="G924" s="28"/>
      <c r="H924" s="28"/>
    </row>
    <row r="925" spans="1:8">
      <c r="A925" t="s">
        <v>8219</v>
      </c>
      <c r="B925">
        <v>1637</v>
      </c>
      <c r="C925" t="b">
        <f>IF(OR(B925&lt;'Statistic-Analysis'!$N$2,B925&gt;'Statistic-Analysis'!$O$2),FALSE,TRUE)</f>
        <v>0</v>
      </c>
      <c r="G925" s="28"/>
      <c r="H925" s="28"/>
    </row>
    <row r="926" spans="1:8">
      <c r="A926" t="s">
        <v>8219</v>
      </c>
      <c r="B926">
        <v>1375</v>
      </c>
      <c r="C926" t="b">
        <f>IF(OR(B926&lt;'Statistic-Analysis'!$N$2,B926&gt;'Statistic-Analysis'!$O$2),FALSE,TRUE)</f>
        <v>0</v>
      </c>
      <c r="G926" s="28"/>
      <c r="H926" s="28"/>
    </row>
    <row r="927" spans="1:8">
      <c r="A927" t="s">
        <v>8219</v>
      </c>
      <c r="B927">
        <v>17</v>
      </c>
      <c r="C927" t="b">
        <f>IF(OR(B927&lt;'Statistic-Analysis'!$N$2,B927&gt;'Statistic-Analysis'!$O$2),FALSE,TRUE)</f>
        <v>1</v>
      </c>
      <c r="G927" s="28"/>
      <c r="H927" s="28"/>
    </row>
    <row r="928" spans="1:8">
      <c r="A928" t="s">
        <v>8219</v>
      </c>
      <c r="B928">
        <v>354</v>
      </c>
      <c r="C928" t="b">
        <f>IF(OR(B928&lt;'Statistic-Analysis'!$N$2,B928&gt;'Statistic-Analysis'!$O$2),FALSE,TRUE)</f>
        <v>0</v>
      </c>
      <c r="G928" s="28"/>
      <c r="H928" s="28"/>
    </row>
    <row r="929" spans="1:8">
      <c r="A929" t="s">
        <v>8219</v>
      </c>
      <c r="B929">
        <v>191</v>
      </c>
      <c r="C929" t="b">
        <f>IF(OR(B929&lt;'Statistic-Analysis'!$N$2,B929&gt;'Statistic-Analysis'!$O$2),FALSE,TRUE)</f>
        <v>1</v>
      </c>
      <c r="G929" s="28"/>
      <c r="H929" s="28"/>
    </row>
    <row r="930" spans="1:8">
      <c r="A930" t="s">
        <v>8219</v>
      </c>
      <c r="B930">
        <v>303</v>
      </c>
      <c r="C930" t="b">
        <f>IF(OR(B930&lt;'Statistic-Analysis'!$N$2,B930&gt;'Statistic-Analysis'!$O$2),FALSE,TRUE)</f>
        <v>1</v>
      </c>
      <c r="G930" s="28"/>
      <c r="H930" s="28"/>
    </row>
    <row r="931" spans="1:8">
      <c r="A931" t="s">
        <v>8219</v>
      </c>
      <c r="B931">
        <v>137</v>
      </c>
      <c r="C931" t="b">
        <f>IF(OR(B931&lt;'Statistic-Analysis'!$N$2,B931&gt;'Statistic-Analysis'!$O$2),FALSE,TRUE)</f>
        <v>1</v>
      </c>
      <c r="G931" s="28"/>
      <c r="H931" s="28"/>
    </row>
    <row r="932" spans="1:8">
      <c r="A932" t="s">
        <v>8219</v>
      </c>
      <c r="B932">
        <v>41</v>
      </c>
      <c r="C932" t="b">
        <f>IF(OR(B932&lt;'Statistic-Analysis'!$N$2,B932&gt;'Statistic-Analysis'!$O$2),FALSE,TRUE)</f>
        <v>1</v>
      </c>
      <c r="G932" s="28"/>
      <c r="H932" s="28"/>
    </row>
    <row r="933" spans="1:8">
      <c r="A933" t="s">
        <v>8219</v>
      </c>
      <c r="B933">
        <v>398</v>
      </c>
      <c r="C933" t="b">
        <f>IF(OR(B933&lt;'Statistic-Analysis'!$N$2,B933&gt;'Statistic-Analysis'!$O$2),FALSE,TRUE)</f>
        <v>0</v>
      </c>
      <c r="G933" s="28"/>
      <c r="H933" s="28"/>
    </row>
    <row r="934" spans="1:8">
      <c r="A934" t="s">
        <v>8219</v>
      </c>
      <c r="B934">
        <v>1737</v>
      </c>
      <c r="C934" t="b">
        <f>IF(OR(B934&lt;'Statistic-Analysis'!$N$2,B934&gt;'Statistic-Analysis'!$O$2),FALSE,TRUE)</f>
        <v>0</v>
      </c>
      <c r="G934" s="28"/>
      <c r="H934" s="28"/>
    </row>
    <row r="935" spans="1:8">
      <c r="A935" t="s">
        <v>8219</v>
      </c>
      <c r="B935">
        <v>971</v>
      </c>
      <c r="C935" t="b">
        <f>IF(OR(B935&lt;'Statistic-Analysis'!$N$2,B935&gt;'Statistic-Analysis'!$O$2),FALSE,TRUE)</f>
        <v>0</v>
      </c>
      <c r="G935" s="28"/>
      <c r="H935" s="28"/>
    </row>
    <row r="936" spans="1:8">
      <c r="A936" t="s">
        <v>8219</v>
      </c>
      <c r="B936">
        <v>183</v>
      </c>
      <c r="C936" t="b">
        <f>IF(OR(B936&lt;'Statistic-Analysis'!$N$2,B936&gt;'Statistic-Analysis'!$O$2),FALSE,TRUE)</f>
        <v>1</v>
      </c>
      <c r="G936" s="28"/>
      <c r="H936" s="28"/>
    </row>
    <row r="937" spans="1:8">
      <c r="A937" t="s">
        <v>8219</v>
      </c>
      <c r="B937">
        <v>4562</v>
      </c>
      <c r="C937" t="b">
        <f>IF(OR(B937&lt;'Statistic-Analysis'!$N$2,B937&gt;'Statistic-Analysis'!$O$2),FALSE,TRUE)</f>
        <v>0</v>
      </c>
      <c r="G937" s="28"/>
      <c r="H937" s="28"/>
    </row>
    <row r="938" spans="1:8">
      <c r="A938" t="s">
        <v>8219</v>
      </c>
      <c r="B938">
        <v>26457</v>
      </c>
      <c r="C938" t="b">
        <f>IF(OR(B938&lt;'Statistic-Analysis'!$N$2,B938&gt;'Statistic-Analysis'!$O$2),FALSE,TRUE)</f>
        <v>0</v>
      </c>
      <c r="G938" s="28"/>
      <c r="H938" s="28"/>
    </row>
    <row r="939" spans="1:8">
      <c r="A939" t="s">
        <v>8219</v>
      </c>
      <c r="B939">
        <v>162</v>
      </c>
      <c r="C939" t="b">
        <f>IF(OR(B939&lt;'Statistic-Analysis'!$N$2,B939&gt;'Statistic-Analysis'!$O$2),FALSE,TRUE)</f>
        <v>1</v>
      </c>
      <c r="G939" s="28"/>
      <c r="H939" s="28"/>
    </row>
    <row r="940" spans="1:8">
      <c r="A940" t="s">
        <v>8219</v>
      </c>
      <c r="B940">
        <v>479</v>
      </c>
      <c r="C940" t="b">
        <f>IF(OR(B940&lt;'Statistic-Analysis'!$N$2,B940&gt;'Statistic-Analysis'!$O$2),FALSE,TRUE)</f>
        <v>0</v>
      </c>
      <c r="G940" s="28"/>
      <c r="H940" s="28"/>
    </row>
    <row r="941" spans="1:8">
      <c r="A941" t="s">
        <v>8219</v>
      </c>
      <c r="B941">
        <v>426</v>
      </c>
      <c r="C941" t="b">
        <f>IF(OR(B941&lt;'Statistic-Analysis'!$N$2,B941&gt;'Statistic-Analysis'!$O$2),FALSE,TRUE)</f>
        <v>0</v>
      </c>
      <c r="G941" s="28"/>
      <c r="H941" s="28"/>
    </row>
    <row r="942" spans="1:8">
      <c r="A942" t="s">
        <v>8219</v>
      </c>
      <c r="B942">
        <v>450</v>
      </c>
      <c r="C942" t="b">
        <f>IF(OR(B942&lt;'Statistic-Analysis'!$N$2,B942&gt;'Statistic-Analysis'!$O$2),FALSE,TRUE)</f>
        <v>0</v>
      </c>
      <c r="G942" s="28"/>
      <c r="H942" s="28"/>
    </row>
    <row r="943" spans="1:8">
      <c r="A943" t="s">
        <v>8219</v>
      </c>
      <c r="B943">
        <v>1780</v>
      </c>
      <c r="C943" t="b">
        <f>IF(OR(B943&lt;'Statistic-Analysis'!$N$2,B943&gt;'Statistic-Analysis'!$O$2),FALSE,TRUE)</f>
        <v>0</v>
      </c>
      <c r="G943" s="28"/>
      <c r="H943" s="28"/>
    </row>
    <row r="944" spans="1:8">
      <c r="A944" t="s">
        <v>8219</v>
      </c>
      <c r="B944">
        <v>122</v>
      </c>
      <c r="C944" t="b">
        <f>IF(OR(B944&lt;'Statistic-Analysis'!$N$2,B944&gt;'Statistic-Analysis'!$O$2),FALSE,TRUE)</f>
        <v>1</v>
      </c>
      <c r="G944" s="28"/>
      <c r="H944" s="28"/>
    </row>
    <row r="945" spans="1:8">
      <c r="A945" t="s">
        <v>8219</v>
      </c>
      <c r="B945">
        <v>95</v>
      </c>
      <c r="C945" t="b">
        <f>IF(OR(B945&lt;'Statistic-Analysis'!$N$2,B945&gt;'Statistic-Analysis'!$O$2),FALSE,TRUE)</f>
        <v>1</v>
      </c>
      <c r="G945" s="28"/>
      <c r="H945" s="28"/>
    </row>
    <row r="946" spans="1:8">
      <c r="A946" t="s">
        <v>8219</v>
      </c>
      <c r="B946">
        <v>325</v>
      </c>
      <c r="C946" t="b">
        <f>IF(OR(B946&lt;'Statistic-Analysis'!$N$2,B946&gt;'Statistic-Analysis'!$O$2),FALSE,TRUE)</f>
        <v>0</v>
      </c>
      <c r="G946" s="28"/>
      <c r="H946" s="28"/>
    </row>
    <row r="947" spans="1:8">
      <c r="A947" t="s">
        <v>8219</v>
      </c>
      <c r="B947">
        <v>353</v>
      </c>
      <c r="C947" t="b">
        <f>IF(OR(B947&lt;'Statistic-Analysis'!$N$2,B947&gt;'Statistic-Analysis'!$O$2),FALSE,TRUE)</f>
        <v>0</v>
      </c>
      <c r="G947" s="28"/>
      <c r="H947" s="28"/>
    </row>
    <row r="948" spans="1:8">
      <c r="A948" t="s">
        <v>8219</v>
      </c>
      <c r="B948">
        <v>105</v>
      </c>
      <c r="C948" t="b">
        <f>IF(OR(B948&lt;'Statistic-Analysis'!$N$2,B948&gt;'Statistic-Analysis'!$O$2),FALSE,TRUE)</f>
        <v>1</v>
      </c>
      <c r="G948" s="28"/>
      <c r="H948" s="28"/>
    </row>
    <row r="949" spans="1:8">
      <c r="A949" t="s">
        <v>8219</v>
      </c>
      <c r="B949">
        <v>729</v>
      </c>
      <c r="C949" t="b">
        <f>IF(OR(B949&lt;'Statistic-Analysis'!$N$2,B949&gt;'Statistic-Analysis'!$O$2),FALSE,TRUE)</f>
        <v>0</v>
      </c>
      <c r="G949" s="28"/>
      <c r="H949" s="28"/>
    </row>
    <row r="950" spans="1:8">
      <c r="A950" t="s">
        <v>8219</v>
      </c>
      <c r="B950">
        <v>454</v>
      </c>
      <c r="C950" t="b">
        <f>IF(OR(B950&lt;'Statistic-Analysis'!$N$2,B950&gt;'Statistic-Analysis'!$O$2),FALSE,TRUE)</f>
        <v>0</v>
      </c>
      <c r="G950" s="28"/>
      <c r="H950" s="28"/>
    </row>
    <row r="951" spans="1:8">
      <c r="A951" t="s">
        <v>8219</v>
      </c>
      <c r="B951">
        <v>539</v>
      </c>
      <c r="C951" t="b">
        <f>IF(OR(B951&lt;'Statistic-Analysis'!$N$2,B951&gt;'Statistic-Analysis'!$O$2),FALSE,TRUE)</f>
        <v>0</v>
      </c>
      <c r="G951" s="28"/>
      <c r="H951" s="28"/>
    </row>
    <row r="952" spans="1:8">
      <c r="A952" t="s">
        <v>8219</v>
      </c>
      <c r="B952">
        <v>79</v>
      </c>
      <c r="C952" t="b">
        <f>IF(OR(B952&lt;'Statistic-Analysis'!$N$2,B952&gt;'Statistic-Analysis'!$O$2),FALSE,TRUE)</f>
        <v>1</v>
      </c>
      <c r="G952" s="28"/>
      <c r="H952" s="28"/>
    </row>
    <row r="953" spans="1:8">
      <c r="A953" t="s">
        <v>8219</v>
      </c>
      <c r="B953">
        <v>94</v>
      </c>
      <c r="C953" t="b">
        <f>IF(OR(B953&lt;'Statistic-Analysis'!$N$2,B953&gt;'Statistic-Analysis'!$O$2),FALSE,TRUE)</f>
        <v>1</v>
      </c>
      <c r="G953" s="28"/>
      <c r="H953" s="28"/>
    </row>
    <row r="954" spans="1:8">
      <c r="A954" t="s">
        <v>8219</v>
      </c>
      <c r="B954">
        <v>625</v>
      </c>
      <c r="C954" t="b">
        <f>IF(OR(B954&lt;'Statistic-Analysis'!$N$2,B954&gt;'Statistic-Analysis'!$O$2),FALSE,TRUE)</f>
        <v>0</v>
      </c>
      <c r="G954" s="28"/>
      <c r="H954" s="28"/>
    </row>
    <row r="955" spans="1:8">
      <c r="A955" t="s">
        <v>8219</v>
      </c>
      <c r="B955">
        <v>508</v>
      </c>
      <c r="C955" t="b">
        <f>IF(OR(B955&lt;'Statistic-Analysis'!$N$2,B955&gt;'Statistic-Analysis'!$O$2),FALSE,TRUE)</f>
        <v>0</v>
      </c>
      <c r="G955" s="28"/>
      <c r="H955" s="28"/>
    </row>
    <row r="956" spans="1:8">
      <c r="A956" t="s">
        <v>8219</v>
      </c>
      <c r="B956">
        <v>531</v>
      </c>
      <c r="C956" t="b">
        <f>IF(OR(B956&lt;'Statistic-Analysis'!$N$2,B956&gt;'Statistic-Analysis'!$O$2),FALSE,TRUE)</f>
        <v>0</v>
      </c>
      <c r="G956" s="28"/>
      <c r="H956" s="28"/>
    </row>
    <row r="957" spans="1:8">
      <c r="A957" t="s">
        <v>8219</v>
      </c>
      <c r="B957">
        <v>158</v>
      </c>
      <c r="C957" t="b">
        <f>IF(OR(B957&lt;'Statistic-Analysis'!$N$2,B957&gt;'Statistic-Analysis'!$O$2),FALSE,TRUE)</f>
        <v>1</v>
      </c>
      <c r="G957" s="28"/>
      <c r="H957" s="28"/>
    </row>
    <row r="958" spans="1:8">
      <c r="A958" t="s">
        <v>8219</v>
      </c>
      <c r="B958">
        <v>508</v>
      </c>
      <c r="C958" t="b">
        <f>IF(OR(B958&lt;'Statistic-Analysis'!$N$2,B958&gt;'Statistic-Analysis'!$O$2),FALSE,TRUE)</f>
        <v>0</v>
      </c>
      <c r="G958" s="28"/>
      <c r="H958" s="28"/>
    </row>
    <row r="959" spans="1:8">
      <c r="A959" t="s">
        <v>8219</v>
      </c>
      <c r="B959">
        <v>644</v>
      </c>
      <c r="C959" t="b">
        <f>IF(OR(B959&lt;'Statistic-Analysis'!$N$2,B959&gt;'Statistic-Analysis'!$O$2),FALSE,TRUE)</f>
        <v>0</v>
      </c>
      <c r="G959" s="28"/>
      <c r="H959" s="28"/>
    </row>
    <row r="960" spans="1:8">
      <c r="A960" t="s">
        <v>8219</v>
      </c>
      <c r="B960">
        <v>848</v>
      </c>
      <c r="C960" t="b">
        <f>IF(OR(B960&lt;'Statistic-Analysis'!$N$2,B960&gt;'Statistic-Analysis'!$O$2),FALSE,TRUE)</f>
        <v>0</v>
      </c>
      <c r="G960" s="28"/>
      <c r="H960" s="28"/>
    </row>
    <row r="961" spans="1:8">
      <c r="A961" t="s">
        <v>8219</v>
      </c>
      <c r="B961">
        <v>429</v>
      </c>
      <c r="C961" t="b">
        <f>IF(OR(B961&lt;'Statistic-Analysis'!$N$2,B961&gt;'Statistic-Analysis'!$O$2),FALSE,TRUE)</f>
        <v>0</v>
      </c>
      <c r="G961" s="28"/>
      <c r="H961" s="28"/>
    </row>
    <row r="962" spans="1:8">
      <c r="A962" t="s">
        <v>8219</v>
      </c>
      <c r="B962">
        <v>204</v>
      </c>
      <c r="C962" t="b">
        <f>IF(OR(B962&lt;'Statistic-Analysis'!$N$2,B962&gt;'Statistic-Analysis'!$O$2),FALSE,TRUE)</f>
        <v>1</v>
      </c>
      <c r="G962" s="28"/>
      <c r="H962" s="28"/>
    </row>
    <row r="963" spans="1:8">
      <c r="A963" t="s">
        <v>8219</v>
      </c>
      <c r="B963">
        <v>379</v>
      </c>
      <c r="C963" t="b">
        <f>IF(OR(B963&lt;'Statistic-Analysis'!$N$2,B963&gt;'Statistic-Analysis'!$O$2),FALSE,TRUE)</f>
        <v>0</v>
      </c>
      <c r="G963" s="28"/>
      <c r="H963" s="28"/>
    </row>
    <row r="964" spans="1:8">
      <c r="A964" t="s">
        <v>8219</v>
      </c>
      <c r="B964">
        <v>271</v>
      </c>
      <c r="C964" t="b">
        <f>IF(OR(B964&lt;'Statistic-Analysis'!$N$2,B964&gt;'Statistic-Analysis'!$O$2),FALSE,TRUE)</f>
        <v>1</v>
      </c>
      <c r="G964" s="28"/>
      <c r="H964" s="28"/>
    </row>
    <row r="965" spans="1:8">
      <c r="A965" t="s">
        <v>8219</v>
      </c>
      <c r="B965">
        <v>120</v>
      </c>
      <c r="C965" t="b">
        <f>IF(OR(B965&lt;'Statistic-Analysis'!$N$2,B965&gt;'Statistic-Analysis'!$O$2),FALSE,TRUE)</f>
        <v>1</v>
      </c>
      <c r="G965" s="28"/>
      <c r="H965" s="28"/>
    </row>
    <row r="966" spans="1:8">
      <c r="A966" t="s">
        <v>8219</v>
      </c>
      <c r="B966">
        <v>140</v>
      </c>
      <c r="C966" t="b">
        <f>IF(OR(B966&lt;'Statistic-Analysis'!$N$2,B966&gt;'Statistic-Analysis'!$O$2),FALSE,TRUE)</f>
        <v>1</v>
      </c>
      <c r="G966" s="28"/>
      <c r="H966" s="28"/>
    </row>
    <row r="967" spans="1:8">
      <c r="A967" t="s">
        <v>8219</v>
      </c>
      <c r="B967">
        <v>193</v>
      </c>
      <c r="C967" t="b">
        <f>IF(OR(B967&lt;'Statistic-Analysis'!$N$2,B967&gt;'Statistic-Analysis'!$O$2),FALSE,TRUE)</f>
        <v>1</v>
      </c>
      <c r="G967" s="28"/>
      <c r="H967" s="28"/>
    </row>
    <row r="968" spans="1:8">
      <c r="A968" t="s">
        <v>8219</v>
      </c>
      <c r="B968">
        <v>180</v>
      </c>
      <c r="C968" t="b">
        <f>IF(OR(B968&lt;'Statistic-Analysis'!$N$2,B968&gt;'Statistic-Analysis'!$O$2),FALSE,TRUE)</f>
        <v>1</v>
      </c>
      <c r="G968" s="28"/>
      <c r="H968" s="28"/>
    </row>
    <row r="969" spans="1:8">
      <c r="A969" t="s">
        <v>8219</v>
      </c>
      <c r="B969">
        <v>263</v>
      </c>
      <c r="C969" t="b">
        <f>IF(OR(B969&lt;'Statistic-Analysis'!$N$2,B969&gt;'Statistic-Analysis'!$O$2),FALSE,TRUE)</f>
        <v>1</v>
      </c>
      <c r="G969" s="28"/>
      <c r="H969" s="28"/>
    </row>
    <row r="970" spans="1:8">
      <c r="A970" t="s">
        <v>8219</v>
      </c>
      <c r="B970">
        <v>217</v>
      </c>
      <c r="C970" t="b">
        <f>IF(OR(B970&lt;'Statistic-Analysis'!$N$2,B970&gt;'Statistic-Analysis'!$O$2),FALSE,TRUE)</f>
        <v>1</v>
      </c>
      <c r="G970" s="28"/>
      <c r="H970" s="28"/>
    </row>
    <row r="971" spans="1:8">
      <c r="A971" t="s">
        <v>8219</v>
      </c>
      <c r="B971">
        <v>443</v>
      </c>
      <c r="C971" t="b">
        <f>IF(OR(B971&lt;'Statistic-Analysis'!$N$2,B971&gt;'Statistic-Analysis'!$O$2),FALSE,TRUE)</f>
        <v>0</v>
      </c>
      <c r="G971" s="28"/>
      <c r="H971" s="28"/>
    </row>
    <row r="972" spans="1:8">
      <c r="A972" t="s">
        <v>8219</v>
      </c>
      <c r="B972">
        <v>1373</v>
      </c>
      <c r="C972" t="b">
        <f>IF(OR(B972&lt;'Statistic-Analysis'!$N$2,B972&gt;'Statistic-Analysis'!$O$2),FALSE,TRUE)</f>
        <v>0</v>
      </c>
      <c r="G972" s="28"/>
      <c r="H972" s="28"/>
    </row>
    <row r="973" spans="1:8">
      <c r="A973" t="s">
        <v>8219</v>
      </c>
      <c r="B973">
        <v>742</v>
      </c>
      <c r="C973" t="b">
        <f>IF(OR(B973&lt;'Statistic-Analysis'!$N$2,B973&gt;'Statistic-Analysis'!$O$2),FALSE,TRUE)</f>
        <v>0</v>
      </c>
      <c r="G973" s="28"/>
      <c r="H973" s="28"/>
    </row>
    <row r="974" spans="1:8">
      <c r="A974" t="s">
        <v>8219</v>
      </c>
      <c r="B974">
        <v>170</v>
      </c>
      <c r="C974" t="b">
        <f>IF(OR(B974&lt;'Statistic-Analysis'!$N$2,B974&gt;'Statistic-Analysis'!$O$2),FALSE,TRUE)</f>
        <v>1</v>
      </c>
      <c r="G974" s="28"/>
      <c r="H974" s="28"/>
    </row>
    <row r="975" spans="1:8">
      <c r="A975" t="s">
        <v>8219</v>
      </c>
      <c r="B975">
        <v>242</v>
      </c>
      <c r="C975" t="b">
        <f>IF(OR(B975&lt;'Statistic-Analysis'!$N$2,B975&gt;'Statistic-Analysis'!$O$2),FALSE,TRUE)</f>
        <v>1</v>
      </c>
      <c r="G975" s="28"/>
      <c r="H975" s="28"/>
    </row>
    <row r="976" spans="1:8">
      <c r="A976" t="s">
        <v>8219</v>
      </c>
      <c r="B976">
        <v>541</v>
      </c>
      <c r="C976" t="b">
        <f>IF(OR(B976&lt;'Statistic-Analysis'!$N$2,B976&gt;'Statistic-Analysis'!$O$2),FALSE,TRUE)</f>
        <v>0</v>
      </c>
      <c r="G976" s="28"/>
      <c r="H976" s="28"/>
    </row>
    <row r="977" spans="1:8">
      <c r="A977" t="s">
        <v>8219</v>
      </c>
      <c r="B977">
        <v>121</v>
      </c>
      <c r="C977" t="b">
        <f>IF(OR(B977&lt;'Statistic-Analysis'!$N$2,B977&gt;'Statistic-Analysis'!$O$2),FALSE,TRUE)</f>
        <v>1</v>
      </c>
      <c r="G977" s="28"/>
      <c r="H977" s="28"/>
    </row>
    <row r="978" spans="1:8">
      <c r="A978" t="s">
        <v>8219</v>
      </c>
      <c r="B978">
        <v>621</v>
      </c>
      <c r="C978" t="b">
        <f>IF(OR(B978&lt;'Statistic-Analysis'!$N$2,B978&gt;'Statistic-Analysis'!$O$2),FALSE,TRUE)</f>
        <v>0</v>
      </c>
      <c r="G978" s="28"/>
      <c r="H978" s="28"/>
    </row>
    <row r="979" spans="1:8">
      <c r="A979" t="s">
        <v>8219</v>
      </c>
      <c r="B979">
        <v>101</v>
      </c>
      <c r="C979" t="b">
        <f>IF(OR(B979&lt;'Statistic-Analysis'!$N$2,B979&gt;'Statistic-Analysis'!$O$2),FALSE,TRUE)</f>
        <v>1</v>
      </c>
      <c r="G979" s="28"/>
      <c r="H979" s="28"/>
    </row>
    <row r="980" spans="1:8">
      <c r="A980" t="s">
        <v>8219</v>
      </c>
      <c r="B980">
        <v>554</v>
      </c>
      <c r="C980" t="b">
        <f>IF(OR(B980&lt;'Statistic-Analysis'!$N$2,B980&gt;'Statistic-Analysis'!$O$2),FALSE,TRUE)</f>
        <v>0</v>
      </c>
      <c r="G980" s="28"/>
      <c r="H980" s="28"/>
    </row>
    <row r="981" spans="1:8">
      <c r="A981" t="s">
        <v>8219</v>
      </c>
      <c r="B981">
        <v>666</v>
      </c>
      <c r="C981" t="b">
        <f>IF(OR(B981&lt;'Statistic-Analysis'!$N$2,B981&gt;'Statistic-Analysis'!$O$2),FALSE,TRUE)</f>
        <v>0</v>
      </c>
      <c r="G981" s="28"/>
      <c r="H981" s="28"/>
    </row>
    <row r="982" spans="1:8">
      <c r="A982" t="s">
        <v>8219</v>
      </c>
      <c r="B982">
        <v>410</v>
      </c>
      <c r="C982" t="b">
        <f>IF(OR(B982&lt;'Statistic-Analysis'!$N$2,B982&gt;'Statistic-Analysis'!$O$2),FALSE,TRUE)</f>
        <v>0</v>
      </c>
      <c r="G982" s="28"/>
      <c r="H982" s="28"/>
    </row>
    <row r="983" spans="1:8">
      <c r="A983" t="s">
        <v>8219</v>
      </c>
      <c r="B983">
        <v>375</v>
      </c>
      <c r="C983" t="b">
        <f>IF(OR(B983&lt;'Statistic-Analysis'!$N$2,B983&gt;'Statistic-Analysis'!$O$2),FALSE,TRUE)</f>
        <v>0</v>
      </c>
      <c r="G983" s="28"/>
      <c r="H983" s="28"/>
    </row>
    <row r="984" spans="1:8">
      <c r="A984" t="s">
        <v>8219</v>
      </c>
      <c r="B984">
        <v>1364</v>
      </c>
      <c r="C984" t="b">
        <f>IF(OR(B984&lt;'Statistic-Analysis'!$N$2,B984&gt;'Statistic-Analysis'!$O$2),FALSE,TRUE)</f>
        <v>0</v>
      </c>
      <c r="G984" s="28"/>
      <c r="H984" s="28"/>
    </row>
    <row r="985" spans="1:8">
      <c r="A985" t="s">
        <v>8219</v>
      </c>
      <c r="B985">
        <v>35</v>
      </c>
      <c r="C985" t="b">
        <f>IF(OR(B985&lt;'Statistic-Analysis'!$N$2,B985&gt;'Statistic-Analysis'!$O$2),FALSE,TRUE)</f>
        <v>1</v>
      </c>
      <c r="G985" s="28"/>
      <c r="H985" s="28"/>
    </row>
    <row r="986" spans="1:8">
      <c r="A986" t="s">
        <v>8219</v>
      </c>
      <c r="B986">
        <v>203</v>
      </c>
      <c r="C986" t="b">
        <f>IF(OR(B986&lt;'Statistic-Analysis'!$N$2,B986&gt;'Statistic-Analysis'!$O$2),FALSE,TRUE)</f>
        <v>1</v>
      </c>
      <c r="G986" s="28"/>
      <c r="H986" s="28"/>
    </row>
    <row r="987" spans="1:8">
      <c r="A987" t="s">
        <v>8219</v>
      </c>
      <c r="B987">
        <v>49</v>
      </c>
      <c r="C987" t="b">
        <f>IF(OR(B987&lt;'Statistic-Analysis'!$N$2,B987&gt;'Statistic-Analysis'!$O$2),FALSE,TRUE)</f>
        <v>1</v>
      </c>
      <c r="G987" s="28"/>
      <c r="H987" s="28"/>
    </row>
    <row r="988" spans="1:8">
      <c r="A988" t="s">
        <v>8219</v>
      </c>
      <c r="B988">
        <v>5812</v>
      </c>
      <c r="C988" t="b">
        <f>IF(OR(B988&lt;'Statistic-Analysis'!$N$2,B988&gt;'Statistic-Analysis'!$O$2),FALSE,TRUE)</f>
        <v>0</v>
      </c>
      <c r="G988" s="28"/>
      <c r="H988" s="28"/>
    </row>
    <row r="989" spans="1:8">
      <c r="A989" t="s">
        <v>8219</v>
      </c>
      <c r="B989">
        <v>1556</v>
      </c>
      <c r="C989" t="b">
        <f>IF(OR(B989&lt;'Statistic-Analysis'!$N$2,B989&gt;'Statistic-Analysis'!$O$2),FALSE,TRUE)</f>
        <v>0</v>
      </c>
      <c r="G989" s="28"/>
      <c r="H989" s="28"/>
    </row>
    <row r="990" spans="1:8">
      <c r="A990" t="s">
        <v>8219</v>
      </c>
      <c r="B990">
        <v>65</v>
      </c>
      <c r="C990" t="b">
        <f>IF(OR(B990&lt;'Statistic-Analysis'!$N$2,B990&gt;'Statistic-Analysis'!$O$2),FALSE,TRUE)</f>
        <v>1</v>
      </c>
      <c r="G990" s="28"/>
      <c r="H990" s="28"/>
    </row>
    <row r="991" spans="1:8">
      <c r="A991" t="s">
        <v>8219</v>
      </c>
      <c r="B991">
        <v>10</v>
      </c>
      <c r="C991" t="b">
        <f>IF(OR(B991&lt;'Statistic-Analysis'!$N$2,B991&gt;'Statistic-Analysis'!$O$2),FALSE,TRUE)</f>
        <v>1</v>
      </c>
      <c r="G991" s="28"/>
      <c r="H991" s="28"/>
    </row>
    <row r="992" spans="1:8">
      <c r="A992" t="s">
        <v>8219</v>
      </c>
      <c r="B992">
        <v>76</v>
      </c>
      <c r="C992" t="b">
        <f>IF(OR(B992&lt;'Statistic-Analysis'!$N$2,B992&gt;'Statistic-Analysis'!$O$2),FALSE,TRUE)</f>
        <v>1</v>
      </c>
      <c r="G992" s="28"/>
      <c r="H992" s="28"/>
    </row>
    <row r="993" spans="1:8">
      <c r="A993" t="s">
        <v>8219</v>
      </c>
      <c r="B993">
        <v>263</v>
      </c>
      <c r="C993" t="b">
        <f>IF(OR(B993&lt;'Statistic-Analysis'!$N$2,B993&gt;'Statistic-Analysis'!$O$2),FALSE,TRUE)</f>
        <v>1</v>
      </c>
      <c r="G993" s="28"/>
      <c r="H993" s="28"/>
    </row>
    <row r="994" spans="1:8">
      <c r="A994" t="s">
        <v>8219</v>
      </c>
      <c r="B994">
        <v>1530</v>
      </c>
      <c r="C994" t="b">
        <f>IF(OR(B994&lt;'Statistic-Analysis'!$N$2,B994&gt;'Statistic-Analysis'!$O$2),FALSE,TRUE)</f>
        <v>0</v>
      </c>
      <c r="G994" s="28"/>
      <c r="H994" s="28"/>
    </row>
    <row r="995" spans="1:8">
      <c r="A995" t="s">
        <v>8219</v>
      </c>
      <c r="B995">
        <v>278</v>
      </c>
      <c r="C995" t="b">
        <f>IF(OR(B995&lt;'Statistic-Analysis'!$N$2,B995&gt;'Statistic-Analysis'!$O$2),FALSE,TRUE)</f>
        <v>1</v>
      </c>
      <c r="G995" s="28"/>
      <c r="H995" s="28"/>
    </row>
    <row r="996" spans="1:8">
      <c r="A996" t="s">
        <v>8219</v>
      </c>
      <c r="B996">
        <v>350</v>
      </c>
      <c r="C996" t="b">
        <f>IF(OR(B996&lt;'Statistic-Analysis'!$N$2,B996&gt;'Statistic-Analysis'!$O$2),FALSE,TRUE)</f>
        <v>0</v>
      </c>
      <c r="G996" s="28"/>
      <c r="H996" s="28"/>
    </row>
    <row r="997" spans="1:8">
      <c r="A997" t="s">
        <v>8219</v>
      </c>
      <c r="B997">
        <v>470</v>
      </c>
      <c r="C997" t="b">
        <f>IF(OR(B997&lt;'Statistic-Analysis'!$N$2,B997&gt;'Statistic-Analysis'!$O$2),FALSE,TRUE)</f>
        <v>0</v>
      </c>
      <c r="G997" s="28"/>
      <c r="H997" s="28"/>
    </row>
    <row r="998" spans="1:8">
      <c r="A998" t="s">
        <v>8219</v>
      </c>
      <c r="B998">
        <v>3</v>
      </c>
      <c r="C998" t="b">
        <f>IF(OR(B998&lt;'Statistic-Analysis'!$N$2,B998&gt;'Statistic-Analysis'!$O$2),FALSE,TRUE)</f>
        <v>1</v>
      </c>
      <c r="G998" s="28"/>
      <c r="H998" s="28"/>
    </row>
    <row r="999" spans="1:8">
      <c r="A999" t="s">
        <v>8219</v>
      </c>
      <c r="B999">
        <v>8200</v>
      </c>
      <c r="C999" t="b">
        <f>IF(OR(B999&lt;'Statistic-Analysis'!$N$2,B999&gt;'Statistic-Analysis'!$O$2),FALSE,TRUE)</f>
        <v>0</v>
      </c>
      <c r="G999" s="28"/>
      <c r="H999" s="28"/>
    </row>
    <row r="1000" spans="1:8">
      <c r="A1000" t="s">
        <v>8219</v>
      </c>
      <c r="B1000">
        <v>8359</v>
      </c>
      <c r="C1000" t="b">
        <f>IF(OR(B1000&lt;'Statistic-Analysis'!$N$2,B1000&gt;'Statistic-Analysis'!$O$2),FALSE,TRUE)</f>
        <v>0</v>
      </c>
      <c r="G1000" s="28"/>
      <c r="H1000" s="28"/>
    </row>
    <row r="1001" spans="1:8">
      <c r="A1001" t="s">
        <v>8219</v>
      </c>
      <c r="B1001">
        <v>188</v>
      </c>
      <c r="C1001" t="b">
        <f>IF(OR(B1001&lt;'Statistic-Analysis'!$N$2,B1001&gt;'Statistic-Analysis'!$O$2),FALSE,TRUE)</f>
        <v>1</v>
      </c>
      <c r="G1001" s="28"/>
      <c r="H1001" s="28"/>
    </row>
    <row r="1002" spans="1:8">
      <c r="A1002" t="s">
        <v>8219</v>
      </c>
      <c r="B1002">
        <v>48</v>
      </c>
      <c r="C1002" t="b">
        <f>IF(OR(B1002&lt;'Statistic-Analysis'!$N$2,B1002&gt;'Statistic-Analysis'!$O$2),FALSE,TRUE)</f>
        <v>1</v>
      </c>
      <c r="G1002" s="28"/>
      <c r="H1002" s="28"/>
    </row>
    <row r="1003" spans="1:8">
      <c r="A1003" t="s">
        <v>8219</v>
      </c>
      <c r="B1003">
        <v>607</v>
      </c>
      <c r="C1003" t="b">
        <f>IF(OR(B1003&lt;'Statistic-Analysis'!$N$2,B1003&gt;'Statistic-Analysis'!$O$2),FALSE,TRUE)</f>
        <v>0</v>
      </c>
      <c r="G1003" s="28"/>
      <c r="H1003" s="28"/>
    </row>
    <row r="1004" spans="1:8">
      <c r="A1004" t="s">
        <v>8219</v>
      </c>
      <c r="B1004">
        <v>50</v>
      </c>
      <c r="C1004" t="b">
        <f>IF(OR(B1004&lt;'Statistic-Analysis'!$N$2,B1004&gt;'Statistic-Analysis'!$O$2),FALSE,TRUE)</f>
        <v>1</v>
      </c>
      <c r="G1004" s="28"/>
      <c r="H1004" s="28"/>
    </row>
    <row r="1005" spans="1:8">
      <c r="A1005" t="s">
        <v>8219</v>
      </c>
      <c r="B1005">
        <v>55</v>
      </c>
      <c r="C1005" t="b">
        <f>IF(OR(B1005&lt;'Statistic-Analysis'!$N$2,B1005&gt;'Statistic-Analysis'!$O$2),FALSE,TRUE)</f>
        <v>1</v>
      </c>
      <c r="G1005" s="28"/>
      <c r="H1005" s="28"/>
    </row>
    <row r="1006" spans="1:8">
      <c r="A1006" t="s">
        <v>8219</v>
      </c>
      <c r="B1006">
        <v>38</v>
      </c>
      <c r="C1006" t="b">
        <f>IF(OR(B1006&lt;'Statistic-Analysis'!$N$2,B1006&gt;'Statistic-Analysis'!$O$2),FALSE,TRUE)</f>
        <v>1</v>
      </c>
      <c r="G1006" s="28"/>
      <c r="H1006" s="28"/>
    </row>
    <row r="1007" spans="1:8">
      <c r="A1007" t="s">
        <v>8219</v>
      </c>
      <c r="B1007">
        <v>25</v>
      </c>
      <c r="C1007" t="b">
        <f>IF(OR(B1007&lt;'Statistic-Analysis'!$N$2,B1007&gt;'Statistic-Analysis'!$O$2),FALSE,TRUE)</f>
        <v>1</v>
      </c>
      <c r="G1007" s="28"/>
      <c r="H1007" s="28"/>
    </row>
    <row r="1008" spans="1:8">
      <c r="A1008" t="s">
        <v>8219</v>
      </c>
      <c r="B1008">
        <v>46</v>
      </c>
      <c r="C1008" t="b">
        <f>IF(OR(B1008&lt;'Statistic-Analysis'!$N$2,B1008&gt;'Statistic-Analysis'!$O$2),FALSE,TRUE)</f>
        <v>1</v>
      </c>
      <c r="G1008" s="28"/>
      <c r="H1008" s="28"/>
    </row>
    <row r="1009" spans="1:8">
      <c r="A1009" t="s">
        <v>8219</v>
      </c>
      <c r="B1009">
        <v>83</v>
      </c>
      <c r="C1009" t="b">
        <f>IF(OR(B1009&lt;'Statistic-Analysis'!$N$2,B1009&gt;'Statistic-Analysis'!$O$2),FALSE,TRUE)</f>
        <v>1</v>
      </c>
      <c r="G1009" s="28"/>
      <c r="H1009" s="28"/>
    </row>
    <row r="1010" spans="1:8">
      <c r="A1010" t="s">
        <v>8219</v>
      </c>
      <c r="B1010">
        <v>35</v>
      </c>
      <c r="C1010" t="b">
        <f>IF(OR(B1010&lt;'Statistic-Analysis'!$N$2,B1010&gt;'Statistic-Analysis'!$O$2),FALSE,TRUE)</f>
        <v>1</v>
      </c>
      <c r="G1010" s="28"/>
      <c r="H1010" s="28"/>
    </row>
    <row r="1011" spans="1:8">
      <c r="A1011" t="s">
        <v>8219</v>
      </c>
      <c r="B1011">
        <v>25</v>
      </c>
      <c r="C1011" t="b">
        <f>IF(OR(B1011&lt;'Statistic-Analysis'!$N$2,B1011&gt;'Statistic-Analysis'!$O$2),FALSE,TRUE)</f>
        <v>1</v>
      </c>
      <c r="G1011" s="28"/>
      <c r="H1011" s="28"/>
    </row>
    <row r="1012" spans="1:8">
      <c r="A1012" t="s">
        <v>8219</v>
      </c>
      <c r="B1012">
        <v>75</v>
      </c>
      <c r="C1012" t="b">
        <f>IF(OR(B1012&lt;'Statistic-Analysis'!$N$2,B1012&gt;'Statistic-Analysis'!$O$2),FALSE,TRUE)</f>
        <v>1</v>
      </c>
      <c r="G1012" s="28"/>
      <c r="H1012" s="28"/>
    </row>
    <row r="1013" spans="1:8">
      <c r="A1013" t="s">
        <v>8219</v>
      </c>
      <c r="B1013">
        <v>62</v>
      </c>
      <c r="C1013" t="b">
        <f>IF(OR(B1013&lt;'Statistic-Analysis'!$N$2,B1013&gt;'Statistic-Analysis'!$O$2),FALSE,TRUE)</f>
        <v>1</v>
      </c>
      <c r="G1013" s="28"/>
      <c r="H1013" s="28"/>
    </row>
    <row r="1014" spans="1:8">
      <c r="A1014" t="s">
        <v>8219</v>
      </c>
      <c r="B1014">
        <v>160</v>
      </c>
      <c r="C1014" t="b">
        <f>IF(OR(B1014&lt;'Statistic-Analysis'!$N$2,B1014&gt;'Statistic-Analysis'!$O$2),FALSE,TRUE)</f>
        <v>1</v>
      </c>
      <c r="G1014" s="28"/>
      <c r="H1014" s="28"/>
    </row>
    <row r="1015" spans="1:8">
      <c r="A1015" t="s">
        <v>8219</v>
      </c>
      <c r="B1015">
        <v>246</v>
      </c>
      <c r="C1015" t="b">
        <f>IF(OR(B1015&lt;'Statistic-Analysis'!$N$2,B1015&gt;'Statistic-Analysis'!$O$2),FALSE,TRUE)</f>
        <v>1</v>
      </c>
      <c r="G1015" s="28"/>
      <c r="H1015" s="28"/>
    </row>
    <row r="1016" spans="1:8">
      <c r="A1016" t="s">
        <v>8219</v>
      </c>
      <c r="B1016">
        <v>55</v>
      </c>
      <c r="C1016" t="b">
        <f>IF(OR(B1016&lt;'Statistic-Analysis'!$N$2,B1016&gt;'Statistic-Analysis'!$O$2),FALSE,TRUE)</f>
        <v>1</v>
      </c>
      <c r="G1016" s="28"/>
      <c r="H1016" s="28"/>
    </row>
    <row r="1017" spans="1:8">
      <c r="A1017" t="s">
        <v>8219</v>
      </c>
      <c r="B1017">
        <v>23</v>
      </c>
      <c r="C1017" t="b">
        <f>IF(OR(B1017&lt;'Statistic-Analysis'!$N$2,B1017&gt;'Statistic-Analysis'!$O$2),FALSE,TRUE)</f>
        <v>1</v>
      </c>
      <c r="G1017" s="28"/>
      <c r="H1017" s="28"/>
    </row>
    <row r="1018" spans="1:8">
      <c r="A1018" t="s">
        <v>8219</v>
      </c>
      <c r="B1018">
        <v>72</v>
      </c>
      <c r="C1018" t="b">
        <f>IF(OR(B1018&lt;'Statistic-Analysis'!$N$2,B1018&gt;'Statistic-Analysis'!$O$2),FALSE,TRUE)</f>
        <v>1</v>
      </c>
      <c r="G1018" s="28"/>
      <c r="H1018" s="28"/>
    </row>
    <row r="1019" spans="1:8">
      <c r="A1019" t="s">
        <v>8219</v>
      </c>
      <c r="B1019">
        <v>22</v>
      </c>
      <c r="C1019" t="b">
        <f>IF(OR(B1019&lt;'Statistic-Analysis'!$N$2,B1019&gt;'Statistic-Analysis'!$O$2),FALSE,TRUE)</f>
        <v>1</v>
      </c>
      <c r="G1019" s="28"/>
      <c r="H1019" s="28"/>
    </row>
    <row r="1020" spans="1:8">
      <c r="A1020" t="s">
        <v>8219</v>
      </c>
      <c r="B1020">
        <v>14</v>
      </c>
      <c r="C1020" t="b">
        <f>IF(OR(B1020&lt;'Statistic-Analysis'!$N$2,B1020&gt;'Statistic-Analysis'!$O$2),FALSE,TRUE)</f>
        <v>1</v>
      </c>
      <c r="G1020" s="28"/>
      <c r="H1020" s="28"/>
    </row>
    <row r="1021" spans="1:8">
      <c r="A1021" t="s">
        <v>8219</v>
      </c>
      <c r="B1021">
        <v>38</v>
      </c>
      <c r="C1021" t="b">
        <f>IF(OR(B1021&lt;'Statistic-Analysis'!$N$2,B1021&gt;'Statistic-Analysis'!$O$2),FALSE,TRUE)</f>
        <v>1</v>
      </c>
      <c r="G1021" s="28"/>
      <c r="H1021" s="28"/>
    </row>
    <row r="1022" spans="1:8">
      <c r="A1022" t="s">
        <v>8219</v>
      </c>
      <c r="B1022">
        <v>32</v>
      </c>
      <c r="C1022" t="b">
        <f>IF(OR(B1022&lt;'Statistic-Analysis'!$N$2,B1022&gt;'Statistic-Analysis'!$O$2),FALSE,TRUE)</f>
        <v>1</v>
      </c>
      <c r="G1022" s="28"/>
      <c r="H1022" s="28"/>
    </row>
    <row r="1023" spans="1:8">
      <c r="A1023" t="s">
        <v>8219</v>
      </c>
      <c r="B1023">
        <v>63</v>
      </c>
      <c r="C1023" t="b">
        <f>IF(OR(B1023&lt;'Statistic-Analysis'!$N$2,B1023&gt;'Statistic-Analysis'!$O$2),FALSE,TRUE)</f>
        <v>1</v>
      </c>
      <c r="G1023" s="28"/>
      <c r="H1023" s="28"/>
    </row>
    <row r="1024" spans="1:8">
      <c r="A1024" t="s">
        <v>8219</v>
      </c>
      <c r="B1024">
        <v>27</v>
      </c>
      <c r="C1024" t="b">
        <f>IF(OR(B1024&lt;'Statistic-Analysis'!$N$2,B1024&gt;'Statistic-Analysis'!$O$2),FALSE,TRUE)</f>
        <v>1</v>
      </c>
      <c r="G1024" s="28"/>
      <c r="H1024" s="28"/>
    </row>
    <row r="1025" spans="1:8">
      <c r="A1025" t="s">
        <v>8219</v>
      </c>
      <c r="B1025">
        <v>44</v>
      </c>
      <c r="C1025" t="b">
        <f>IF(OR(B1025&lt;'Statistic-Analysis'!$N$2,B1025&gt;'Statistic-Analysis'!$O$2),FALSE,TRUE)</f>
        <v>1</v>
      </c>
      <c r="G1025" s="28"/>
      <c r="H1025" s="28"/>
    </row>
    <row r="1026" spans="1:8">
      <c r="A1026" t="s">
        <v>8219</v>
      </c>
      <c r="B1026">
        <v>38</v>
      </c>
      <c r="C1026" t="b">
        <f>IF(OR(B1026&lt;'Statistic-Analysis'!$N$2,B1026&gt;'Statistic-Analysis'!$O$2),FALSE,TRUE)</f>
        <v>1</v>
      </c>
      <c r="G1026" s="28"/>
      <c r="H1026" s="28"/>
    </row>
    <row r="1027" spans="1:8">
      <c r="A1027" t="s">
        <v>8219</v>
      </c>
      <c r="B1027">
        <v>115</v>
      </c>
      <c r="C1027" t="b">
        <f>IF(OR(B1027&lt;'Statistic-Analysis'!$N$2,B1027&gt;'Statistic-Analysis'!$O$2),FALSE,TRUE)</f>
        <v>1</v>
      </c>
      <c r="G1027" s="28"/>
      <c r="H1027" s="28"/>
    </row>
    <row r="1028" spans="1:8">
      <c r="A1028" t="s">
        <v>8219</v>
      </c>
      <c r="B1028">
        <v>37</v>
      </c>
      <c r="C1028" t="b">
        <f>IF(OR(B1028&lt;'Statistic-Analysis'!$N$2,B1028&gt;'Statistic-Analysis'!$O$2),FALSE,TRUE)</f>
        <v>1</v>
      </c>
      <c r="G1028" s="28"/>
      <c r="H1028" s="28"/>
    </row>
    <row r="1029" spans="1:8">
      <c r="A1029" t="s">
        <v>8219</v>
      </c>
      <c r="B1029">
        <v>99</v>
      </c>
      <c r="C1029" t="b">
        <f>IF(OR(B1029&lt;'Statistic-Analysis'!$N$2,B1029&gt;'Statistic-Analysis'!$O$2),FALSE,TRUE)</f>
        <v>1</v>
      </c>
      <c r="G1029" s="28"/>
      <c r="H1029" s="28"/>
    </row>
    <row r="1030" spans="1:8">
      <c r="A1030" t="s">
        <v>8219</v>
      </c>
      <c r="B1030">
        <v>44</v>
      </c>
      <c r="C1030" t="b">
        <f>IF(OR(B1030&lt;'Statistic-Analysis'!$N$2,B1030&gt;'Statistic-Analysis'!$O$2),FALSE,TRUE)</f>
        <v>1</v>
      </c>
      <c r="G1030" s="28"/>
      <c r="H1030" s="28"/>
    </row>
    <row r="1031" spans="1:8">
      <c r="A1031" t="s">
        <v>8219</v>
      </c>
      <c r="B1031">
        <v>58</v>
      </c>
      <c r="C1031" t="b">
        <f>IF(OR(B1031&lt;'Statistic-Analysis'!$N$2,B1031&gt;'Statistic-Analysis'!$O$2),FALSE,TRUE)</f>
        <v>1</v>
      </c>
      <c r="G1031" s="28"/>
      <c r="H1031" s="28"/>
    </row>
    <row r="1032" spans="1:8">
      <c r="A1032" t="s">
        <v>8219</v>
      </c>
      <c r="B1032">
        <v>191</v>
      </c>
      <c r="C1032" t="b">
        <f>IF(OR(B1032&lt;'Statistic-Analysis'!$N$2,B1032&gt;'Statistic-Analysis'!$O$2),FALSE,TRUE)</f>
        <v>1</v>
      </c>
      <c r="G1032" s="28"/>
      <c r="H1032" s="28"/>
    </row>
    <row r="1033" spans="1:8">
      <c r="A1033" t="s">
        <v>8219</v>
      </c>
      <c r="B1033">
        <v>40</v>
      </c>
      <c r="C1033" t="b">
        <f>IF(OR(B1033&lt;'Statistic-Analysis'!$N$2,B1033&gt;'Statistic-Analysis'!$O$2),FALSE,TRUE)</f>
        <v>1</v>
      </c>
      <c r="G1033" s="28"/>
      <c r="H1033" s="28"/>
    </row>
    <row r="1034" spans="1:8">
      <c r="A1034" t="s">
        <v>8219</v>
      </c>
      <c r="B1034">
        <v>38</v>
      </c>
      <c r="C1034" t="b">
        <f>IF(OR(B1034&lt;'Statistic-Analysis'!$N$2,B1034&gt;'Statistic-Analysis'!$O$2),FALSE,TRUE)</f>
        <v>1</v>
      </c>
      <c r="G1034" s="28"/>
      <c r="H1034" s="28"/>
    </row>
    <row r="1035" spans="1:8">
      <c r="A1035" t="s">
        <v>8219</v>
      </c>
      <c r="B1035">
        <v>39</v>
      </c>
      <c r="C1035" t="b">
        <f>IF(OR(B1035&lt;'Statistic-Analysis'!$N$2,B1035&gt;'Statistic-Analysis'!$O$2),FALSE,TRUE)</f>
        <v>1</v>
      </c>
      <c r="G1035" s="28"/>
      <c r="H1035" s="28"/>
    </row>
    <row r="1036" spans="1:8">
      <c r="A1036" t="s">
        <v>8219</v>
      </c>
      <c r="B1036">
        <v>11</v>
      </c>
      <c r="C1036" t="b">
        <f>IF(OR(B1036&lt;'Statistic-Analysis'!$N$2,B1036&gt;'Statistic-Analysis'!$O$2),FALSE,TRUE)</f>
        <v>1</v>
      </c>
      <c r="G1036" s="28"/>
      <c r="H1036" s="28"/>
    </row>
    <row r="1037" spans="1:8">
      <c r="A1037" t="s">
        <v>8219</v>
      </c>
      <c r="B1037">
        <v>107</v>
      </c>
      <c r="C1037" t="b">
        <f>IF(OR(B1037&lt;'Statistic-Analysis'!$N$2,B1037&gt;'Statistic-Analysis'!$O$2),FALSE,TRUE)</f>
        <v>1</v>
      </c>
      <c r="G1037" s="28"/>
      <c r="H1037" s="28"/>
    </row>
    <row r="1038" spans="1:8">
      <c r="A1038" t="s">
        <v>8219</v>
      </c>
      <c r="B1038">
        <v>147</v>
      </c>
      <c r="C1038" t="b">
        <f>IF(OR(B1038&lt;'Statistic-Analysis'!$N$2,B1038&gt;'Statistic-Analysis'!$O$2),FALSE,TRUE)</f>
        <v>1</v>
      </c>
      <c r="G1038" s="28"/>
      <c r="H1038" s="28"/>
    </row>
    <row r="1039" spans="1:8">
      <c r="A1039" t="s">
        <v>8219</v>
      </c>
      <c r="B1039">
        <v>36</v>
      </c>
      <c r="C1039" t="b">
        <f>IF(OR(B1039&lt;'Statistic-Analysis'!$N$2,B1039&gt;'Statistic-Analysis'!$O$2),FALSE,TRUE)</f>
        <v>1</v>
      </c>
      <c r="G1039" s="28"/>
      <c r="H1039" s="28"/>
    </row>
    <row r="1040" spans="1:8">
      <c r="A1040" t="s">
        <v>8219</v>
      </c>
      <c r="B1040">
        <v>92</v>
      </c>
      <c r="C1040" t="b">
        <f>IF(OR(B1040&lt;'Statistic-Analysis'!$N$2,B1040&gt;'Statistic-Analysis'!$O$2),FALSE,TRUE)</f>
        <v>1</v>
      </c>
      <c r="G1040" s="28"/>
      <c r="H1040" s="28"/>
    </row>
    <row r="1041" spans="1:8">
      <c r="A1041" t="s">
        <v>8219</v>
      </c>
      <c r="B1041">
        <v>35</v>
      </c>
      <c r="C1041" t="b">
        <f>IF(OR(B1041&lt;'Statistic-Analysis'!$N$2,B1041&gt;'Statistic-Analysis'!$O$2),FALSE,TRUE)</f>
        <v>1</v>
      </c>
      <c r="G1041" s="28"/>
      <c r="H1041" s="28"/>
    </row>
    <row r="1042" spans="1:8">
      <c r="A1042" t="s">
        <v>8219</v>
      </c>
      <c r="B1042">
        <v>17</v>
      </c>
      <c r="C1042" t="b">
        <f>IF(OR(B1042&lt;'Statistic-Analysis'!$N$2,B1042&gt;'Statistic-Analysis'!$O$2),FALSE,TRUE)</f>
        <v>1</v>
      </c>
      <c r="G1042" s="28"/>
      <c r="H1042" s="28"/>
    </row>
    <row r="1043" spans="1:8">
      <c r="A1043" t="s">
        <v>8219</v>
      </c>
      <c r="B1043">
        <v>22</v>
      </c>
      <c r="C1043" t="b">
        <f>IF(OR(B1043&lt;'Statistic-Analysis'!$N$2,B1043&gt;'Statistic-Analysis'!$O$2),FALSE,TRUE)</f>
        <v>1</v>
      </c>
      <c r="G1043" s="28"/>
      <c r="H1043" s="28"/>
    </row>
    <row r="1044" spans="1:8">
      <c r="A1044" t="s">
        <v>8219</v>
      </c>
      <c r="B1044">
        <v>69</v>
      </c>
      <c r="C1044" t="b">
        <f>IF(OR(B1044&lt;'Statistic-Analysis'!$N$2,B1044&gt;'Statistic-Analysis'!$O$2),FALSE,TRUE)</f>
        <v>1</v>
      </c>
      <c r="G1044" s="28"/>
      <c r="H1044" s="28"/>
    </row>
    <row r="1045" spans="1:8">
      <c r="A1045" t="s">
        <v>8219</v>
      </c>
      <c r="B1045">
        <v>13</v>
      </c>
      <c r="C1045" t="b">
        <f>IF(OR(B1045&lt;'Statistic-Analysis'!$N$2,B1045&gt;'Statistic-Analysis'!$O$2),FALSE,TRUE)</f>
        <v>1</v>
      </c>
      <c r="G1045" s="28"/>
      <c r="H1045" s="28"/>
    </row>
    <row r="1046" spans="1:8">
      <c r="A1046" t="s">
        <v>8219</v>
      </c>
      <c r="B1046">
        <v>58</v>
      </c>
      <c r="C1046" t="b">
        <f>IF(OR(B1046&lt;'Statistic-Analysis'!$N$2,B1046&gt;'Statistic-Analysis'!$O$2),FALSE,TRUE)</f>
        <v>1</v>
      </c>
      <c r="G1046" s="28"/>
      <c r="H1046" s="28"/>
    </row>
    <row r="1047" spans="1:8">
      <c r="A1047" t="s">
        <v>8219</v>
      </c>
      <c r="B1047">
        <v>44</v>
      </c>
      <c r="C1047" t="b">
        <f>IF(OR(B1047&lt;'Statistic-Analysis'!$N$2,B1047&gt;'Statistic-Analysis'!$O$2),FALSE,TRUE)</f>
        <v>1</v>
      </c>
      <c r="G1047" s="28"/>
      <c r="H1047" s="28"/>
    </row>
    <row r="1048" spans="1:8">
      <c r="A1048" t="s">
        <v>8219</v>
      </c>
      <c r="B1048">
        <v>83</v>
      </c>
      <c r="C1048" t="b">
        <f>IF(OR(B1048&lt;'Statistic-Analysis'!$N$2,B1048&gt;'Statistic-Analysis'!$O$2),FALSE,TRUE)</f>
        <v>1</v>
      </c>
      <c r="G1048" s="28"/>
      <c r="H1048" s="28"/>
    </row>
    <row r="1049" spans="1:8">
      <c r="A1049" t="s">
        <v>8219</v>
      </c>
      <c r="B1049">
        <v>117</v>
      </c>
      <c r="C1049" t="b">
        <f>IF(OR(B1049&lt;'Statistic-Analysis'!$N$2,B1049&gt;'Statistic-Analysis'!$O$2),FALSE,TRUE)</f>
        <v>1</v>
      </c>
      <c r="G1049" s="28"/>
      <c r="H1049" s="28"/>
    </row>
    <row r="1050" spans="1:8">
      <c r="A1050" t="s">
        <v>8219</v>
      </c>
      <c r="B1050">
        <v>32</v>
      </c>
      <c r="C1050" t="b">
        <f>IF(OR(B1050&lt;'Statistic-Analysis'!$N$2,B1050&gt;'Statistic-Analysis'!$O$2),FALSE,TRUE)</f>
        <v>1</v>
      </c>
      <c r="G1050" s="28"/>
      <c r="H1050" s="28"/>
    </row>
    <row r="1051" spans="1:8">
      <c r="A1051" t="s">
        <v>8219</v>
      </c>
      <c r="B1051">
        <v>8</v>
      </c>
      <c r="C1051" t="b">
        <f>IF(OR(B1051&lt;'Statistic-Analysis'!$N$2,B1051&gt;'Statistic-Analysis'!$O$2),FALSE,TRUE)</f>
        <v>1</v>
      </c>
      <c r="G1051" s="28"/>
      <c r="H1051" s="28"/>
    </row>
    <row r="1052" spans="1:8">
      <c r="A1052" t="s">
        <v>8219</v>
      </c>
      <c r="B1052">
        <v>340</v>
      </c>
      <c r="C1052" t="b">
        <f>IF(OR(B1052&lt;'Statistic-Analysis'!$N$2,B1052&gt;'Statistic-Analysis'!$O$2),FALSE,TRUE)</f>
        <v>0</v>
      </c>
      <c r="G1052" s="28"/>
      <c r="H1052" s="28"/>
    </row>
    <row r="1053" spans="1:8">
      <c r="A1053" t="s">
        <v>8219</v>
      </c>
      <c r="B1053">
        <v>7</v>
      </c>
      <c r="C1053" t="b">
        <f>IF(OR(B1053&lt;'Statistic-Analysis'!$N$2,B1053&gt;'Statistic-Analysis'!$O$2),FALSE,TRUE)</f>
        <v>1</v>
      </c>
      <c r="G1053" s="28"/>
      <c r="H1053" s="28"/>
    </row>
    <row r="1054" spans="1:8">
      <c r="A1054" t="s">
        <v>8219</v>
      </c>
      <c r="B1054">
        <v>19</v>
      </c>
      <c r="C1054" t="b">
        <f>IF(OR(B1054&lt;'Statistic-Analysis'!$N$2,B1054&gt;'Statistic-Analysis'!$O$2),FALSE,TRUE)</f>
        <v>1</v>
      </c>
      <c r="G1054" s="28"/>
      <c r="H1054" s="28"/>
    </row>
    <row r="1055" spans="1:8">
      <c r="A1055" t="s">
        <v>8219</v>
      </c>
      <c r="B1055">
        <v>47</v>
      </c>
      <c r="C1055" t="b">
        <f>IF(OR(B1055&lt;'Statistic-Analysis'!$N$2,B1055&gt;'Statistic-Analysis'!$O$2),FALSE,TRUE)</f>
        <v>1</v>
      </c>
      <c r="G1055" s="28"/>
      <c r="H1055" s="28"/>
    </row>
    <row r="1056" spans="1:8">
      <c r="A1056" t="s">
        <v>8219</v>
      </c>
      <c r="B1056">
        <v>13</v>
      </c>
      <c r="C1056" t="b">
        <f>IF(OR(B1056&lt;'Statistic-Analysis'!$N$2,B1056&gt;'Statistic-Analysis'!$O$2),FALSE,TRUE)</f>
        <v>1</v>
      </c>
      <c r="G1056" s="28"/>
      <c r="H1056" s="28"/>
    </row>
    <row r="1057" spans="1:8">
      <c r="A1057" t="s">
        <v>8219</v>
      </c>
      <c r="B1057">
        <v>90</v>
      </c>
      <c r="C1057" t="b">
        <f>IF(OR(B1057&lt;'Statistic-Analysis'!$N$2,B1057&gt;'Statistic-Analysis'!$O$2),FALSE,TRUE)</f>
        <v>1</v>
      </c>
      <c r="G1057" s="28"/>
      <c r="H1057" s="28"/>
    </row>
    <row r="1058" spans="1:8">
      <c r="A1058" t="s">
        <v>8219</v>
      </c>
      <c r="B1058">
        <v>63</v>
      </c>
      <c r="C1058" t="b">
        <f>IF(OR(B1058&lt;'Statistic-Analysis'!$N$2,B1058&gt;'Statistic-Analysis'!$O$2),FALSE,TRUE)</f>
        <v>1</v>
      </c>
      <c r="G1058" s="28"/>
      <c r="H1058" s="28"/>
    </row>
    <row r="1059" spans="1:8">
      <c r="A1059" t="s">
        <v>8219</v>
      </c>
      <c r="B1059">
        <v>26</v>
      </c>
      <c r="C1059" t="b">
        <f>IF(OR(B1059&lt;'Statistic-Analysis'!$N$2,B1059&gt;'Statistic-Analysis'!$O$2),FALSE,TRUE)</f>
        <v>1</v>
      </c>
      <c r="G1059" s="28"/>
      <c r="H1059" s="28"/>
    </row>
    <row r="1060" spans="1:8">
      <c r="A1060" t="s">
        <v>8219</v>
      </c>
      <c r="B1060">
        <v>71</v>
      </c>
      <c r="C1060" t="b">
        <f>IF(OR(B1060&lt;'Statistic-Analysis'!$N$2,B1060&gt;'Statistic-Analysis'!$O$2),FALSE,TRUE)</f>
        <v>1</v>
      </c>
      <c r="G1060" s="28"/>
      <c r="H1060" s="28"/>
    </row>
    <row r="1061" spans="1:8">
      <c r="A1061" t="s">
        <v>8219</v>
      </c>
      <c r="B1061">
        <v>38</v>
      </c>
      <c r="C1061" t="b">
        <f>IF(OR(B1061&lt;'Statistic-Analysis'!$N$2,B1061&gt;'Statistic-Analysis'!$O$2),FALSE,TRUE)</f>
        <v>1</v>
      </c>
      <c r="G1061" s="28"/>
      <c r="H1061" s="28"/>
    </row>
    <row r="1062" spans="1:8">
      <c r="A1062" t="s">
        <v>8219</v>
      </c>
      <c r="B1062">
        <v>859</v>
      </c>
      <c r="C1062" t="b">
        <f>IF(OR(B1062&lt;'Statistic-Analysis'!$N$2,B1062&gt;'Statistic-Analysis'!$O$2),FALSE,TRUE)</f>
        <v>0</v>
      </c>
      <c r="G1062" s="28"/>
      <c r="H1062" s="28"/>
    </row>
    <row r="1063" spans="1:8">
      <c r="A1063" t="s">
        <v>8219</v>
      </c>
      <c r="B1063">
        <v>21</v>
      </c>
      <c r="C1063" t="b">
        <f>IF(OR(B1063&lt;'Statistic-Analysis'!$N$2,B1063&gt;'Statistic-Analysis'!$O$2),FALSE,TRUE)</f>
        <v>1</v>
      </c>
      <c r="G1063" s="28"/>
      <c r="H1063" s="28"/>
    </row>
    <row r="1064" spans="1:8">
      <c r="A1064" t="s">
        <v>8219</v>
      </c>
      <c r="B1064">
        <v>78</v>
      </c>
      <c r="C1064" t="b">
        <f>IF(OR(B1064&lt;'Statistic-Analysis'!$N$2,B1064&gt;'Statistic-Analysis'!$O$2),FALSE,TRUE)</f>
        <v>1</v>
      </c>
      <c r="G1064" s="28"/>
      <c r="H1064" s="28"/>
    </row>
    <row r="1065" spans="1:8">
      <c r="A1065" t="s">
        <v>8219</v>
      </c>
      <c r="B1065">
        <v>53</v>
      </c>
      <c r="C1065" t="b">
        <f>IF(OR(B1065&lt;'Statistic-Analysis'!$N$2,B1065&gt;'Statistic-Analysis'!$O$2),FALSE,TRUE)</f>
        <v>1</v>
      </c>
      <c r="G1065" s="28"/>
      <c r="H1065" s="28"/>
    </row>
    <row r="1066" spans="1:8">
      <c r="A1066" t="s">
        <v>8219</v>
      </c>
      <c r="B1066">
        <v>356</v>
      </c>
      <c r="C1066" t="b">
        <f>IF(OR(B1066&lt;'Statistic-Analysis'!$N$2,B1066&gt;'Statistic-Analysis'!$O$2),FALSE,TRUE)</f>
        <v>0</v>
      </c>
      <c r="G1066" s="28"/>
      <c r="H1066" s="28"/>
    </row>
    <row r="1067" spans="1:8">
      <c r="A1067" t="s">
        <v>8219</v>
      </c>
      <c r="B1067">
        <v>279</v>
      </c>
      <c r="C1067" t="b">
        <f>IF(OR(B1067&lt;'Statistic-Analysis'!$N$2,B1067&gt;'Statistic-Analysis'!$O$2),FALSE,TRUE)</f>
        <v>1</v>
      </c>
      <c r="G1067" s="28"/>
      <c r="H1067" s="28"/>
    </row>
    <row r="1068" spans="1:8">
      <c r="A1068" t="s">
        <v>8219</v>
      </c>
      <c r="B1068">
        <v>266</v>
      </c>
      <c r="C1068" t="b">
        <f>IF(OR(B1068&lt;'Statistic-Analysis'!$N$2,B1068&gt;'Statistic-Analysis'!$O$2),FALSE,TRUE)</f>
        <v>1</v>
      </c>
      <c r="G1068" s="28"/>
      <c r="H1068" s="28"/>
    </row>
    <row r="1069" spans="1:8">
      <c r="A1069" t="s">
        <v>8219</v>
      </c>
      <c r="B1069">
        <v>623</v>
      </c>
      <c r="C1069" t="b">
        <f>IF(OR(B1069&lt;'Statistic-Analysis'!$N$2,B1069&gt;'Statistic-Analysis'!$O$2),FALSE,TRUE)</f>
        <v>0</v>
      </c>
      <c r="G1069" s="28"/>
      <c r="H1069" s="28"/>
    </row>
    <row r="1070" spans="1:8">
      <c r="A1070" t="s">
        <v>8219</v>
      </c>
      <c r="B1070">
        <v>392</v>
      </c>
      <c r="C1070" t="b">
        <f>IF(OR(B1070&lt;'Statistic-Analysis'!$N$2,B1070&gt;'Statistic-Analysis'!$O$2),FALSE,TRUE)</f>
        <v>0</v>
      </c>
      <c r="G1070" s="28"/>
      <c r="H1070" s="28"/>
    </row>
    <row r="1071" spans="1:8">
      <c r="A1071" t="s">
        <v>8219</v>
      </c>
      <c r="B1071">
        <v>3562</v>
      </c>
      <c r="C1071" t="b">
        <f>IF(OR(B1071&lt;'Statistic-Analysis'!$N$2,B1071&gt;'Statistic-Analysis'!$O$2),FALSE,TRUE)</f>
        <v>0</v>
      </c>
      <c r="G1071" s="28"/>
      <c r="H1071" s="28"/>
    </row>
    <row r="1072" spans="1:8">
      <c r="A1072" t="s">
        <v>8219</v>
      </c>
      <c r="B1072">
        <v>514</v>
      </c>
      <c r="C1072" t="b">
        <f>IF(OR(B1072&lt;'Statistic-Analysis'!$N$2,B1072&gt;'Statistic-Analysis'!$O$2),FALSE,TRUE)</f>
        <v>0</v>
      </c>
      <c r="G1072" s="28"/>
      <c r="H1072" s="28"/>
    </row>
    <row r="1073" spans="1:8">
      <c r="A1073" t="s">
        <v>8219</v>
      </c>
      <c r="B1073">
        <v>88</v>
      </c>
      <c r="C1073" t="b">
        <f>IF(OR(B1073&lt;'Statistic-Analysis'!$N$2,B1073&gt;'Statistic-Analysis'!$O$2),FALSE,TRUE)</f>
        <v>1</v>
      </c>
      <c r="G1073" s="28"/>
      <c r="H1073" s="28"/>
    </row>
    <row r="1074" spans="1:8">
      <c r="A1074" t="s">
        <v>8219</v>
      </c>
      <c r="B1074">
        <v>537</v>
      </c>
      <c r="C1074" t="b">
        <f>IF(OR(B1074&lt;'Statistic-Analysis'!$N$2,B1074&gt;'Statistic-Analysis'!$O$2),FALSE,TRUE)</f>
        <v>0</v>
      </c>
      <c r="G1074" s="28"/>
      <c r="H1074" s="28"/>
    </row>
    <row r="1075" spans="1:8">
      <c r="A1075" t="s">
        <v>8219</v>
      </c>
      <c r="B1075">
        <v>25</v>
      </c>
      <c r="C1075" t="b">
        <f>IF(OR(B1075&lt;'Statistic-Analysis'!$N$2,B1075&gt;'Statistic-Analysis'!$O$2),FALSE,TRUE)</f>
        <v>1</v>
      </c>
      <c r="G1075" s="28"/>
      <c r="H1075" s="28"/>
    </row>
    <row r="1076" spans="1:8">
      <c r="A1076" t="s">
        <v>8219</v>
      </c>
      <c r="B1076">
        <v>3238</v>
      </c>
      <c r="C1076" t="b">
        <f>IF(OR(B1076&lt;'Statistic-Analysis'!$N$2,B1076&gt;'Statistic-Analysis'!$O$2),FALSE,TRUE)</f>
        <v>0</v>
      </c>
      <c r="G1076" s="28"/>
      <c r="H1076" s="28"/>
    </row>
    <row r="1077" spans="1:8">
      <c r="A1077" t="s">
        <v>8219</v>
      </c>
      <c r="B1077">
        <v>897</v>
      </c>
      <c r="C1077" t="b">
        <f>IF(OR(B1077&lt;'Statistic-Analysis'!$N$2,B1077&gt;'Statistic-Analysis'!$O$2),FALSE,TRUE)</f>
        <v>0</v>
      </c>
      <c r="G1077" s="28"/>
      <c r="H1077" s="28"/>
    </row>
    <row r="1078" spans="1:8">
      <c r="A1078" t="s">
        <v>8219</v>
      </c>
      <c r="B1078">
        <v>878</v>
      </c>
      <c r="C1078" t="b">
        <f>IF(OR(B1078&lt;'Statistic-Analysis'!$N$2,B1078&gt;'Statistic-Analysis'!$O$2),FALSE,TRUE)</f>
        <v>0</v>
      </c>
      <c r="G1078" s="28"/>
      <c r="H1078" s="28"/>
    </row>
    <row r="1079" spans="1:8">
      <c r="A1079" t="s">
        <v>8219</v>
      </c>
      <c r="B1079">
        <v>115</v>
      </c>
      <c r="C1079" t="b">
        <f>IF(OR(B1079&lt;'Statistic-Analysis'!$N$2,B1079&gt;'Statistic-Analysis'!$O$2),FALSE,TRUE)</f>
        <v>1</v>
      </c>
      <c r="G1079" s="28"/>
      <c r="H1079" s="28"/>
    </row>
    <row r="1080" spans="1:8">
      <c r="A1080" t="s">
        <v>8219</v>
      </c>
      <c r="B1080">
        <v>234</v>
      </c>
      <c r="C1080" t="b">
        <f>IF(OR(B1080&lt;'Statistic-Analysis'!$N$2,B1080&gt;'Statistic-Analysis'!$O$2),FALSE,TRUE)</f>
        <v>1</v>
      </c>
      <c r="G1080" s="28"/>
      <c r="H1080" s="28"/>
    </row>
    <row r="1081" spans="1:8">
      <c r="A1081" t="s">
        <v>8219</v>
      </c>
      <c r="B1081">
        <v>4330</v>
      </c>
      <c r="C1081" t="b">
        <f>IF(OR(B1081&lt;'Statistic-Analysis'!$N$2,B1081&gt;'Statistic-Analysis'!$O$2),FALSE,TRUE)</f>
        <v>0</v>
      </c>
      <c r="G1081" s="28"/>
      <c r="H1081" s="28"/>
    </row>
    <row r="1082" spans="1:8">
      <c r="A1082" t="s">
        <v>8219</v>
      </c>
      <c r="B1082">
        <v>651</v>
      </c>
      <c r="C1082" t="b">
        <f>IF(OR(B1082&lt;'Statistic-Analysis'!$N$2,B1082&gt;'Statistic-Analysis'!$O$2),FALSE,TRUE)</f>
        <v>0</v>
      </c>
      <c r="G1082" s="28"/>
      <c r="H1082" s="28"/>
    </row>
    <row r="1083" spans="1:8">
      <c r="A1083" t="s">
        <v>8219</v>
      </c>
      <c r="B1083">
        <v>251</v>
      </c>
      <c r="C1083" t="b">
        <f>IF(OR(B1083&lt;'Statistic-Analysis'!$N$2,B1083&gt;'Statistic-Analysis'!$O$2),FALSE,TRUE)</f>
        <v>1</v>
      </c>
      <c r="G1083" s="28"/>
      <c r="H1083" s="28"/>
    </row>
    <row r="1084" spans="1:8">
      <c r="A1084" t="s">
        <v>8219</v>
      </c>
      <c r="B1084">
        <v>263</v>
      </c>
      <c r="C1084" t="b">
        <f>IF(OR(B1084&lt;'Statistic-Analysis'!$N$2,B1084&gt;'Statistic-Analysis'!$O$2),FALSE,TRUE)</f>
        <v>1</v>
      </c>
      <c r="G1084" s="28"/>
      <c r="H1084" s="28"/>
    </row>
    <row r="1085" spans="1:8">
      <c r="A1085" t="s">
        <v>8219</v>
      </c>
      <c r="B1085">
        <v>28</v>
      </c>
      <c r="C1085" t="b">
        <f>IF(OR(B1085&lt;'Statistic-Analysis'!$N$2,B1085&gt;'Statistic-Analysis'!$O$2),FALSE,TRUE)</f>
        <v>1</v>
      </c>
      <c r="G1085" s="28"/>
      <c r="H1085" s="28"/>
    </row>
    <row r="1086" spans="1:8">
      <c r="A1086" t="s">
        <v>8219</v>
      </c>
      <c r="B1086">
        <v>721</v>
      </c>
      <c r="C1086" t="b">
        <f>IF(OR(B1086&lt;'Statistic-Analysis'!$N$2,B1086&gt;'Statistic-Analysis'!$O$2),FALSE,TRUE)</f>
        <v>0</v>
      </c>
      <c r="G1086" s="28"/>
      <c r="H1086" s="28"/>
    </row>
    <row r="1087" spans="1:8">
      <c r="A1087" t="s">
        <v>8219</v>
      </c>
      <c r="B1087">
        <v>50</v>
      </c>
      <c r="C1087" t="b">
        <f>IF(OR(B1087&lt;'Statistic-Analysis'!$N$2,B1087&gt;'Statistic-Analysis'!$O$2),FALSE,TRUE)</f>
        <v>1</v>
      </c>
      <c r="G1087" s="28"/>
      <c r="H1087" s="28"/>
    </row>
    <row r="1088" spans="1:8">
      <c r="A1088" t="s">
        <v>8219</v>
      </c>
      <c r="B1088">
        <v>73</v>
      </c>
      <c r="C1088" t="b">
        <f>IF(OR(B1088&lt;'Statistic-Analysis'!$N$2,B1088&gt;'Statistic-Analysis'!$O$2),FALSE,TRUE)</f>
        <v>1</v>
      </c>
      <c r="G1088" s="28"/>
      <c r="H1088" s="28"/>
    </row>
    <row r="1089" spans="1:8">
      <c r="A1089" t="s">
        <v>8219</v>
      </c>
      <c r="B1089">
        <v>27</v>
      </c>
      <c r="C1089" t="b">
        <f>IF(OR(B1089&lt;'Statistic-Analysis'!$N$2,B1089&gt;'Statistic-Analysis'!$O$2),FALSE,TRUE)</f>
        <v>1</v>
      </c>
      <c r="G1089" s="28"/>
      <c r="H1089" s="28"/>
    </row>
    <row r="1090" spans="1:8">
      <c r="A1090" t="s">
        <v>8219</v>
      </c>
      <c r="B1090">
        <v>34</v>
      </c>
      <c r="C1090" t="b">
        <f>IF(OR(B1090&lt;'Statistic-Analysis'!$N$2,B1090&gt;'Statistic-Analysis'!$O$2),FALSE,TRUE)</f>
        <v>1</v>
      </c>
      <c r="G1090" s="28"/>
      <c r="H1090" s="28"/>
    </row>
    <row r="1091" spans="1:8">
      <c r="A1091" t="s">
        <v>8219</v>
      </c>
      <c r="B1091">
        <v>7</v>
      </c>
      <c r="C1091" t="b">
        <f>IF(OR(B1091&lt;'Statistic-Analysis'!$N$2,B1091&gt;'Statistic-Analysis'!$O$2),FALSE,TRUE)</f>
        <v>1</v>
      </c>
      <c r="G1091" s="28"/>
      <c r="H1091" s="28"/>
    </row>
    <row r="1092" spans="1:8">
      <c r="A1092" t="s">
        <v>8219</v>
      </c>
      <c r="B1092">
        <v>24</v>
      </c>
      <c r="C1092" t="b">
        <f>IF(OR(B1092&lt;'Statistic-Analysis'!$N$2,B1092&gt;'Statistic-Analysis'!$O$2),FALSE,TRUE)</f>
        <v>1</v>
      </c>
      <c r="G1092" s="28"/>
      <c r="H1092" s="28"/>
    </row>
    <row r="1093" spans="1:8">
      <c r="A1093" t="s">
        <v>8219</v>
      </c>
      <c r="B1093">
        <v>15</v>
      </c>
      <c r="C1093" t="b">
        <f>IF(OR(B1093&lt;'Statistic-Analysis'!$N$2,B1093&gt;'Statistic-Analysis'!$O$2),FALSE,TRUE)</f>
        <v>1</v>
      </c>
      <c r="G1093" s="28"/>
      <c r="H1093" s="28"/>
    </row>
    <row r="1094" spans="1:8">
      <c r="A1094" t="s">
        <v>8219</v>
      </c>
      <c r="B1094">
        <v>72</v>
      </c>
      <c r="C1094" t="b">
        <f>IF(OR(B1094&lt;'Statistic-Analysis'!$N$2,B1094&gt;'Statistic-Analysis'!$O$2),FALSE,TRUE)</f>
        <v>1</v>
      </c>
      <c r="G1094" s="28"/>
      <c r="H1094" s="28"/>
    </row>
    <row r="1095" spans="1:8">
      <c r="A1095" t="s">
        <v>8219</v>
      </c>
      <c r="B1095">
        <v>120</v>
      </c>
      <c r="C1095" t="b">
        <f>IF(OR(B1095&lt;'Statistic-Analysis'!$N$2,B1095&gt;'Statistic-Analysis'!$O$2),FALSE,TRUE)</f>
        <v>1</v>
      </c>
      <c r="G1095" s="28"/>
      <c r="H1095" s="28"/>
    </row>
    <row r="1096" spans="1:8">
      <c r="A1096" t="s">
        <v>8219</v>
      </c>
      <c r="B1096">
        <v>123</v>
      </c>
      <c r="C1096" t="b">
        <f>IF(OR(B1096&lt;'Statistic-Analysis'!$N$2,B1096&gt;'Statistic-Analysis'!$O$2),FALSE,TRUE)</f>
        <v>1</v>
      </c>
      <c r="G1096" s="28"/>
      <c r="H1096" s="28"/>
    </row>
    <row r="1097" spans="1:8">
      <c r="A1097" t="s">
        <v>8219</v>
      </c>
      <c r="B1097">
        <v>1</v>
      </c>
      <c r="C1097" t="b">
        <f>IF(OR(B1097&lt;'Statistic-Analysis'!$N$2,B1097&gt;'Statistic-Analysis'!$O$2),FALSE,TRUE)</f>
        <v>1</v>
      </c>
      <c r="G1097" s="28"/>
      <c r="H1097" s="28"/>
    </row>
    <row r="1098" spans="1:8">
      <c r="A1098" t="s">
        <v>8219</v>
      </c>
      <c r="B1098">
        <v>24</v>
      </c>
      <c r="C1098" t="b">
        <f>IF(OR(B1098&lt;'Statistic-Analysis'!$N$2,B1098&gt;'Statistic-Analysis'!$O$2),FALSE,TRUE)</f>
        <v>1</v>
      </c>
      <c r="G1098" s="28"/>
      <c r="H1098" s="28"/>
    </row>
    <row r="1099" spans="1:8">
      <c r="A1099" t="s">
        <v>8219</v>
      </c>
      <c r="B1099">
        <v>33</v>
      </c>
      <c r="C1099" t="b">
        <f>IF(OR(B1099&lt;'Statistic-Analysis'!$N$2,B1099&gt;'Statistic-Analysis'!$O$2),FALSE,TRUE)</f>
        <v>1</v>
      </c>
      <c r="G1099" s="28"/>
      <c r="H1099" s="28"/>
    </row>
    <row r="1100" spans="1:8">
      <c r="A1100" t="s">
        <v>8219</v>
      </c>
      <c r="B1100">
        <v>14</v>
      </c>
      <c r="C1100" t="b">
        <f>IF(OR(B1100&lt;'Statistic-Analysis'!$N$2,B1100&gt;'Statistic-Analysis'!$O$2),FALSE,TRUE)</f>
        <v>1</v>
      </c>
      <c r="G1100" s="28"/>
      <c r="H1100" s="28"/>
    </row>
    <row r="1101" spans="1:8">
      <c r="A1101" t="s">
        <v>8219</v>
      </c>
      <c r="B1101">
        <v>9</v>
      </c>
      <c r="C1101" t="b">
        <f>IF(OR(B1101&lt;'Statistic-Analysis'!$N$2,B1101&gt;'Statistic-Analysis'!$O$2),FALSE,TRUE)</f>
        <v>1</v>
      </c>
      <c r="G1101" s="28"/>
      <c r="H1101" s="28"/>
    </row>
    <row r="1102" spans="1:8">
      <c r="A1102" t="s">
        <v>8219</v>
      </c>
      <c r="B1102">
        <v>76</v>
      </c>
      <c r="C1102" t="b">
        <f>IF(OR(B1102&lt;'Statistic-Analysis'!$N$2,B1102&gt;'Statistic-Analysis'!$O$2),FALSE,TRUE)</f>
        <v>1</v>
      </c>
      <c r="G1102" s="28"/>
      <c r="H1102" s="28"/>
    </row>
    <row r="1103" spans="1:8">
      <c r="A1103" t="s">
        <v>8219</v>
      </c>
      <c r="B1103">
        <v>19</v>
      </c>
      <c r="C1103" t="b">
        <f>IF(OR(B1103&lt;'Statistic-Analysis'!$N$2,B1103&gt;'Statistic-Analysis'!$O$2),FALSE,TRUE)</f>
        <v>1</v>
      </c>
      <c r="G1103" s="28"/>
      <c r="H1103" s="28"/>
    </row>
    <row r="1104" spans="1:8">
      <c r="A1104" t="s">
        <v>8219</v>
      </c>
      <c r="B1104">
        <v>69</v>
      </c>
      <c r="C1104" t="b">
        <f>IF(OR(B1104&lt;'Statistic-Analysis'!$N$2,B1104&gt;'Statistic-Analysis'!$O$2),FALSE,TRUE)</f>
        <v>1</v>
      </c>
      <c r="G1104" s="28"/>
      <c r="H1104" s="28"/>
    </row>
    <row r="1105" spans="1:8">
      <c r="A1105" t="s">
        <v>8219</v>
      </c>
      <c r="B1105">
        <v>218</v>
      </c>
      <c r="C1105" t="b">
        <f>IF(OR(B1105&lt;'Statistic-Analysis'!$N$2,B1105&gt;'Statistic-Analysis'!$O$2),FALSE,TRUE)</f>
        <v>1</v>
      </c>
      <c r="G1105" s="28"/>
      <c r="H1105" s="28"/>
    </row>
    <row r="1106" spans="1:8">
      <c r="A1106" t="s">
        <v>8219</v>
      </c>
      <c r="B1106">
        <v>30</v>
      </c>
      <c r="C1106" t="b">
        <f>IF(OR(B1106&lt;'Statistic-Analysis'!$N$2,B1106&gt;'Statistic-Analysis'!$O$2),FALSE,TRUE)</f>
        <v>1</v>
      </c>
      <c r="G1106" s="28"/>
      <c r="H1106" s="28"/>
    </row>
    <row r="1107" spans="1:8">
      <c r="A1107" t="s">
        <v>8219</v>
      </c>
      <c r="B1107">
        <v>100</v>
      </c>
      <c r="C1107" t="b">
        <f>IF(OR(B1107&lt;'Statistic-Analysis'!$N$2,B1107&gt;'Statistic-Analysis'!$O$2),FALSE,TRUE)</f>
        <v>1</v>
      </c>
      <c r="G1107" s="28"/>
      <c r="H1107" s="28"/>
    </row>
    <row r="1108" spans="1:8">
      <c r="A1108" t="s">
        <v>8219</v>
      </c>
      <c r="B1108">
        <v>296</v>
      </c>
      <c r="C1108" t="b">
        <f>IF(OR(B1108&lt;'Statistic-Analysis'!$N$2,B1108&gt;'Statistic-Analysis'!$O$2),FALSE,TRUE)</f>
        <v>1</v>
      </c>
      <c r="G1108" s="28"/>
      <c r="H1108" s="28"/>
    </row>
    <row r="1109" spans="1:8">
      <c r="A1109" t="s">
        <v>8219</v>
      </c>
      <c r="B1109">
        <v>1204</v>
      </c>
      <c r="C1109" t="b">
        <f>IF(OR(B1109&lt;'Statistic-Analysis'!$N$2,B1109&gt;'Statistic-Analysis'!$O$2),FALSE,TRUE)</f>
        <v>0</v>
      </c>
      <c r="G1109" s="28"/>
      <c r="H1109" s="28"/>
    </row>
    <row r="1110" spans="1:8">
      <c r="A1110" t="s">
        <v>8219</v>
      </c>
      <c r="B1110">
        <v>321</v>
      </c>
      <c r="C1110" t="b">
        <f>IF(OR(B1110&lt;'Statistic-Analysis'!$N$2,B1110&gt;'Statistic-Analysis'!$O$2),FALSE,TRUE)</f>
        <v>0</v>
      </c>
      <c r="G1110" s="28"/>
      <c r="H1110" s="28"/>
    </row>
    <row r="1111" spans="1:8">
      <c r="A1111" t="s">
        <v>8219</v>
      </c>
      <c r="B1111">
        <v>301</v>
      </c>
      <c r="C1111" t="b">
        <f>IF(OR(B1111&lt;'Statistic-Analysis'!$N$2,B1111&gt;'Statistic-Analysis'!$O$2),FALSE,TRUE)</f>
        <v>1</v>
      </c>
      <c r="G1111" s="28"/>
      <c r="H1111" s="28"/>
    </row>
    <row r="1112" spans="1:8">
      <c r="A1112" t="s">
        <v>8219</v>
      </c>
      <c r="B1112">
        <v>144</v>
      </c>
      <c r="C1112" t="b">
        <f>IF(OR(B1112&lt;'Statistic-Analysis'!$N$2,B1112&gt;'Statistic-Analysis'!$O$2),FALSE,TRUE)</f>
        <v>1</v>
      </c>
      <c r="G1112" s="28"/>
      <c r="H1112" s="28"/>
    </row>
    <row r="1113" spans="1:8">
      <c r="A1113" t="s">
        <v>8219</v>
      </c>
      <c r="B1113">
        <v>539</v>
      </c>
      <c r="C1113" t="b">
        <f>IF(OR(B1113&lt;'Statistic-Analysis'!$N$2,B1113&gt;'Statistic-Analysis'!$O$2),FALSE,TRUE)</f>
        <v>0</v>
      </c>
      <c r="G1113" s="28"/>
      <c r="H1113" s="28"/>
    </row>
    <row r="1114" spans="1:8">
      <c r="A1114" t="s">
        <v>8219</v>
      </c>
      <c r="B1114">
        <v>498</v>
      </c>
      <c r="C1114" t="b">
        <f>IF(OR(B1114&lt;'Statistic-Analysis'!$N$2,B1114&gt;'Statistic-Analysis'!$O$2),FALSE,TRUE)</f>
        <v>0</v>
      </c>
      <c r="G1114" s="28"/>
      <c r="H1114" s="28"/>
    </row>
    <row r="1115" spans="1:8">
      <c r="A1115" t="s">
        <v>8219</v>
      </c>
      <c r="B1115">
        <v>1113</v>
      </c>
      <c r="C1115" t="b">
        <f>IF(OR(B1115&lt;'Statistic-Analysis'!$N$2,B1115&gt;'Statistic-Analysis'!$O$2),FALSE,TRUE)</f>
        <v>0</v>
      </c>
      <c r="G1115" s="28"/>
      <c r="H1115" s="28"/>
    </row>
    <row r="1116" spans="1:8">
      <c r="A1116" t="s">
        <v>8219</v>
      </c>
      <c r="B1116">
        <v>988</v>
      </c>
      <c r="C1116" t="b">
        <f>IF(OR(B1116&lt;'Statistic-Analysis'!$N$2,B1116&gt;'Statistic-Analysis'!$O$2),FALSE,TRUE)</f>
        <v>0</v>
      </c>
      <c r="G1116" s="28"/>
      <c r="H1116" s="28"/>
    </row>
    <row r="1117" spans="1:8">
      <c r="A1117" t="s">
        <v>8219</v>
      </c>
      <c r="B1117">
        <v>391</v>
      </c>
      <c r="C1117" t="b">
        <f>IF(OR(B1117&lt;'Statistic-Analysis'!$N$2,B1117&gt;'Statistic-Analysis'!$O$2),FALSE,TRUE)</f>
        <v>0</v>
      </c>
      <c r="G1117" s="28"/>
      <c r="H1117" s="28"/>
    </row>
    <row r="1118" spans="1:8">
      <c r="A1118" t="s">
        <v>8219</v>
      </c>
      <c r="B1118">
        <v>28</v>
      </c>
      <c r="C1118" t="b">
        <f>IF(OR(B1118&lt;'Statistic-Analysis'!$N$2,B1118&gt;'Statistic-Analysis'!$O$2),FALSE,TRUE)</f>
        <v>1</v>
      </c>
      <c r="G1118" s="28"/>
      <c r="H1118" s="28"/>
    </row>
    <row r="1119" spans="1:8">
      <c r="A1119" t="s">
        <v>8219</v>
      </c>
      <c r="B1119">
        <v>147</v>
      </c>
      <c r="C1119" t="b">
        <f>IF(OR(B1119&lt;'Statistic-Analysis'!$N$2,B1119&gt;'Statistic-Analysis'!$O$2),FALSE,TRUE)</f>
        <v>1</v>
      </c>
      <c r="G1119" s="28"/>
      <c r="H1119" s="28"/>
    </row>
    <row r="1120" spans="1:8">
      <c r="A1120" t="s">
        <v>8219</v>
      </c>
      <c r="B1120">
        <v>680</v>
      </c>
      <c r="C1120" t="b">
        <f>IF(OR(B1120&lt;'Statistic-Analysis'!$N$2,B1120&gt;'Statistic-Analysis'!$O$2),FALSE,TRUE)</f>
        <v>0</v>
      </c>
      <c r="G1120" s="28"/>
      <c r="H1120" s="28"/>
    </row>
    <row r="1121" spans="1:8">
      <c r="A1121" t="s">
        <v>8219</v>
      </c>
      <c r="B1121">
        <v>983</v>
      </c>
      <c r="C1121" t="b">
        <f>IF(OR(B1121&lt;'Statistic-Analysis'!$N$2,B1121&gt;'Statistic-Analysis'!$O$2),FALSE,TRUE)</f>
        <v>0</v>
      </c>
      <c r="G1121" s="28"/>
      <c r="H1121" s="28"/>
    </row>
    <row r="1122" spans="1:8">
      <c r="A1122" t="s">
        <v>8219</v>
      </c>
      <c r="B1122">
        <v>79</v>
      </c>
      <c r="C1122" t="b">
        <f>IF(OR(B1122&lt;'Statistic-Analysis'!$N$2,B1122&gt;'Statistic-Analysis'!$O$2),FALSE,TRUE)</f>
        <v>1</v>
      </c>
      <c r="G1122" s="28"/>
      <c r="H1122" s="28"/>
    </row>
    <row r="1123" spans="1:8">
      <c r="A1123" t="s">
        <v>8219</v>
      </c>
      <c r="B1123">
        <v>426</v>
      </c>
      <c r="C1123" t="b">
        <f>IF(OR(B1123&lt;'Statistic-Analysis'!$N$2,B1123&gt;'Statistic-Analysis'!$O$2),FALSE,TRUE)</f>
        <v>0</v>
      </c>
      <c r="G1123" s="28"/>
      <c r="H1123" s="28"/>
    </row>
    <row r="1124" spans="1:8">
      <c r="A1124" t="s">
        <v>8219</v>
      </c>
      <c r="B1124">
        <v>96</v>
      </c>
      <c r="C1124" t="b">
        <f>IF(OR(B1124&lt;'Statistic-Analysis'!$N$2,B1124&gt;'Statistic-Analysis'!$O$2),FALSE,TRUE)</f>
        <v>1</v>
      </c>
      <c r="G1124" s="28"/>
      <c r="H1124" s="28"/>
    </row>
    <row r="1125" spans="1:8">
      <c r="A1125" t="s">
        <v>8219</v>
      </c>
      <c r="B1125">
        <v>163</v>
      </c>
      <c r="C1125" t="b">
        <f>IF(OR(B1125&lt;'Statistic-Analysis'!$N$2,B1125&gt;'Statistic-Analysis'!$O$2),FALSE,TRUE)</f>
        <v>1</v>
      </c>
      <c r="G1125" s="28"/>
      <c r="H1125" s="28"/>
    </row>
    <row r="1126" spans="1:8">
      <c r="A1126" t="s">
        <v>8219</v>
      </c>
      <c r="B1126">
        <v>2525</v>
      </c>
      <c r="C1126" t="b">
        <f>IF(OR(B1126&lt;'Statistic-Analysis'!$N$2,B1126&gt;'Statistic-Analysis'!$O$2),FALSE,TRUE)</f>
        <v>0</v>
      </c>
      <c r="G1126" s="28"/>
      <c r="H1126" s="28"/>
    </row>
    <row r="1127" spans="1:8">
      <c r="A1127" t="s">
        <v>8219</v>
      </c>
      <c r="B1127">
        <v>2035</v>
      </c>
      <c r="C1127" t="b">
        <f>IF(OR(B1127&lt;'Statistic-Analysis'!$N$2,B1127&gt;'Statistic-Analysis'!$O$2),FALSE,TRUE)</f>
        <v>0</v>
      </c>
      <c r="G1127" s="28"/>
      <c r="H1127" s="28"/>
    </row>
    <row r="1128" spans="1:8">
      <c r="A1128" t="s">
        <v>8219</v>
      </c>
      <c r="B1128">
        <v>290</v>
      </c>
      <c r="C1128" t="b">
        <f>IF(OR(B1128&lt;'Statistic-Analysis'!$N$2,B1128&gt;'Statistic-Analysis'!$O$2),FALSE,TRUE)</f>
        <v>1</v>
      </c>
      <c r="G1128" s="28"/>
      <c r="H1128" s="28"/>
    </row>
    <row r="1129" spans="1:8">
      <c r="A1129" t="s">
        <v>8219</v>
      </c>
      <c r="B1129">
        <v>1980</v>
      </c>
      <c r="C1129" t="b">
        <f>IF(OR(B1129&lt;'Statistic-Analysis'!$N$2,B1129&gt;'Statistic-Analysis'!$O$2),FALSE,TRUE)</f>
        <v>0</v>
      </c>
      <c r="G1129" s="28"/>
      <c r="H1129" s="28"/>
    </row>
    <row r="1130" spans="1:8">
      <c r="A1130" t="s">
        <v>8219</v>
      </c>
      <c r="B1130">
        <v>57</v>
      </c>
      <c r="C1130" t="b">
        <f>IF(OR(B1130&lt;'Statistic-Analysis'!$N$2,B1130&gt;'Statistic-Analysis'!$O$2),FALSE,TRUE)</f>
        <v>1</v>
      </c>
      <c r="G1130" s="28"/>
      <c r="H1130" s="28"/>
    </row>
    <row r="1131" spans="1:8">
      <c r="A1131" t="s">
        <v>8219</v>
      </c>
      <c r="B1131">
        <v>380</v>
      </c>
      <c r="C1131" t="b">
        <f>IF(OR(B1131&lt;'Statistic-Analysis'!$N$2,B1131&gt;'Statistic-Analysis'!$O$2),FALSE,TRUE)</f>
        <v>0</v>
      </c>
      <c r="G1131" s="28"/>
      <c r="H1131" s="28"/>
    </row>
    <row r="1132" spans="1:8">
      <c r="A1132" t="s">
        <v>8219</v>
      </c>
      <c r="B1132">
        <v>128</v>
      </c>
      <c r="C1132" t="b">
        <f>IF(OR(B1132&lt;'Statistic-Analysis'!$N$2,B1132&gt;'Statistic-Analysis'!$O$2),FALSE,TRUE)</f>
        <v>1</v>
      </c>
      <c r="G1132" s="28"/>
      <c r="H1132" s="28"/>
    </row>
    <row r="1133" spans="1:8">
      <c r="A1133" t="s">
        <v>8219</v>
      </c>
      <c r="B1133">
        <v>180</v>
      </c>
      <c r="C1133" t="b">
        <f>IF(OR(B1133&lt;'Statistic-Analysis'!$N$2,B1133&gt;'Statistic-Analysis'!$O$2),FALSE,TRUE)</f>
        <v>1</v>
      </c>
      <c r="G1133" s="28"/>
      <c r="H1133" s="28"/>
    </row>
    <row r="1134" spans="1:8">
      <c r="A1134" t="s">
        <v>8219</v>
      </c>
      <c r="B1134">
        <v>571</v>
      </c>
      <c r="C1134" t="b">
        <f>IF(OR(B1134&lt;'Statistic-Analysis'!$N$2,B1134&gt;'Statistic-Analysis'!$O$2),FALSE,TRUE)</f>
        <v>0</v>
      </c>
      <c r="G1134" s="28"/>
      <c r="H1134" s="28"/>
    </row>
    <row r="1135" spans="1:8">
      <c r="A1135" t="s">
        <v>8219</v>
      </c>
      <c r="B1135">
        <v>480</v>
      </c>
      <c r="C1135" t="b">
        <f>IF(OR(B1135&lt;'Statistic-Analysis'!$N$2,B1135&gt;'Statistic-Analysis'!$O$2),FALSE,TRUE)</f>
        <v>0</v>
      </c>
      <c r="G1135" s="28"/>
      <c r="H1135" s="28"/>
    </row>
    <row r="1136" spans="1:8">
      <c r="A1136" t="s">
        <v>8219</v>
      </c>
      <c r="B1136">
        <v>249</v>
      </c>
      <c r="C1136" t="b">
        <f>IF(OR(B1136&lt;'Statistic-Analysis'!$N$2,B1136&gt;'Statistic-Analysis'!$O$2),FALSE,TRUE)</f>
        <v>1</v>
      </c>
      <c r="G1136" s="28"/>
      <c r="H1136" s="28"/>
    </row>
    <row r="1137" spans="1:8">
      <c r="A1137" t="s">
        <v>8219</v>
      </c>
      <c r="B1137">
        <v>84</v>
      </c>
      <c r="C1137" t="b">
        <f>IF(OR(B1137&lt;'Statistic-Analysis'!$N$2,B1137&gt;'Statistic-Analysis'!$O$2),FALSE,TRUE)</f>
        <v>1</v>
      </c>
      <c r="G1137" s="28"/>
      <c r="H1137" s="28"/>
    </row>
    <row r="1138" spans="1:8">
      <c r="A1138" t="s">
        <v>8219</v>
      </c>
      <c r="B1138">
        <v>197</v>
      </c>
      <c r="C1138" t="b">
        <f>IF(OR(B1138&lt;'Statistic-Analysis'!$N$2,B1138&gt;'Statistic-Analysis'!$O$2),FALSE,TRUE)</f>
        <v>1</v>
      </c>
      <c r="G1138" s="28"/>
      <c r="H1138" s="28"/>
    </row>
    <row r="1139" spans="1:8">
      <c r="A1139" t="s">
        <v>8219</v>
      </c>
      <c r="B1139">
        <v>271</v>
      </c>
      <c r="C1139" t="b">
        <f>IF(OR(B1139&lt;'Statistic-Analysis'!$N$2,B1139&gt;'Statistic-Analysis'!$O$2),FALSE,TRUE)</f>
        <v>1</v>
      </c>
      <c r="G1139" s="28"/>
      <c r="H1139" s="28"/>
    </row>
    <row r="1140" spans="1:8">
      <c r="A1140" t="s">
        <v>8219</v>
      </c>
      <c r="B1140">
        <v>50</v>
      </c>
      <c r="C1140" t="b">
        <f>IF(OR(B1140&lt;'Statistic-Analysis'!$N$2,B1140&gt;'Statistic-Analysis'!$O$2),FALSE,TRUE)</f>
        <v>1</v>
      </c>
      <c r="G1140" s="28"/>
      <c r="H1140" s="28"/>
    </row>
    <row r="1141" spans="1:8">
      <c r="A1141" t="s">
        <v>8219</v>
      </c>
      <c r="B1141">
        <v>169</v>
      </c>
      <c r="C1141" t="b">
        <f>IF(OR(B1141&lt;'Statistic-Analysis'!$N$2,B1141&gt;'Statistic-Analysis'!$O$2),FALSE,TRUE)</f>
        <v>1</v>
      </c>
      <c r="G1141" s="28"/>
      <c r="H1141" s="28"/>
    </row>
    <row r="1142" spans="1:8">
      <c r="A1142" t="s">
        <v>8219</v>
      </c>
      <c r="B1142">
        <v>205</v>
      </c>
      <c r="C1142" t="b">
        <f>IF(OR(B1142&lt;'Statistic-Analysis'!$N$2,B1142&gt;'Statistic-Analysis'!$O$2),FALSE,TRUE)</f>
        <v>1</v>
      </c>
      <c r="G1142" s="28"/>
      <c r="H1142" s="28"/>
    </row>
    <row r="1143" spans="1:8">
      <c r="A1143" t="s">
        <v>8219</v>
      </c>
      <c r="B1143">
        <v>206</v>
      </c>
      <c r="C1143" t="b">
        <f>IF(OR(B1143&lt;'Statistic-Analysis'!$N$2,B1143&gt;'Statistic-Analysis'!$O$2),FALSE,TRUE)</f>
        <v>1</v>
      </c>
      <c r="G1143" s="28"/>
      <c r="H1143" s="28"/>
    </row>
    <row r="1144" spans="1:8">
      <c r="A1144" t="s">
        <v>8219</v>
      </c>
      <c r="B1144">
        <v>84</v>
      </c>
      <c r="C1144" t="b">
        <f>IF(OR(B1144&lt;'Statistic-Analysis'!$N$2,B1144&gt;'Statistic-Analysis'!$O$2),FALSE,TRUE)</f>
        <v>1</v>
      </c>
      <c r="G1144" s="28"/>
      <c r="H1144" s="28"/>
    </row>
    <row r="1145" spans="1:8">
      <c r="A1145" t="s">
        <v>8219</v>
      </c>
      <c r="B1145">
        <v>210</v>
      </c>
      <c r="C1145" t="b">
        <f>IF(OR(B1145&lt;'Statistic-Analysis'!$N$2,B1145&gt;'Statistic-Analysis'!$O$2),FALSE,TRUE)</f>
        <v>1</v>
      </c>
      <c r="G1145" s="28"/>
      <c r="H1145" s="28"/>
    </row>
    <row r="1146" spans="1:8">
      <c r="A1146" t="s">
        <v>8219</v>
      </c>
      <c r="B1146">
        <v>181</v>
      </c>
      <c r="C1146" t="b">
        <f>IF(OR(B1146&lt;'Statistic-Analysis'!$N$2,B1146&gt;'Statistic-Analysis'!$O$2),FALSE,TRUE)</f>
        <v>1</v>
      </c>
      <c r="G1146" s="28"/>
      <c r="H1146" s="28"/>
    </row>
    <row r="1147" spans="1:8">
      <c r="A1147" t="s">
        <v>8219</v>
      </c>
      <c r="B1147">
        <v>60</v>
      </c>
      <c r="C1147" t="b">
        <f>IF(OR(B1147&lt;'Statistic-Analysis'!$N$2,B1147&gt;'Statistic-Analysis'!$O$2),FALSE,TRUE)</f>
        <v>1</v>
      </c>
      <c r="G1147" s="28"/>
      <c r="H1147" s="28"/>
    </row>
    <row r="1148" spans="1:8">
      <c r="A1148" t="s">
        <v>8219</v>
      </c>
      <c r="B1148">
        <v>445</v>
      </c>
      <c r="C1148" t="b">
        <f>IF(OR(B1148&lt;'Statistic-Analysis'!$N$2,B1148&gt;'Statistic-Analysis'!$O$2),FALSE,TRUE)</f>
        <v>0</v>
      </c>
      <c r="G1148" s="28"/>
      <c r="H1148" s="28"/>
    </row>
    <row r="1149" spans="1:8">
      <c r="A1149" t="s">
        <v>8219</v>
      </c>
      <c r="B1149">
        <v>17</v>
      </c>
      <c r="C1149" t="b">
        <f>IF(OR(B1149&lt;'Statistic-Analysis'!$N$2,B1149&gt;'Statistic-Analysis'!$O$2),FALSE,TRUE)</f>
        <v>1</v>
      </c>
      <c r="G1149" s="28"/>
      <c r="H1149" s="28"/>
    </row>
    <row r="1150" spans="1:8">
      <c r="A1150" t="s">
        <v>8219</v>
      </c>
      <c r="B1150">
        <v>194</v>
      </c>
      <c r="C1150" t="b">
        <f>IF(OR(B1150&lt;'Statistic-Analysis'!$N$2,B1150&gt;'Statistic-Analysis'!$O$2),FALSE,TRUE)</f>
        <v>1</v>
      </c>
      <c r="G1150" s="28"/>
      <c r="H1150" s="28"/>
    </row>
    <row r="1151" spans="1:8">
      <c r="A1151" t="s">
        <v>8219</v>
      </c>
      <c r="B1151">
        <v>404</v>
      </c>
      <c r="C1151" t="b">
        <f>IF(OR(B1151&lt;'Statistic-Analysis'!$N$2,B1151&gt;'Statistic-Analysis'!$O$2),FALSE,TRUE)</f>
        <v>0</v>
      </c>
      <c r="G1151" s="28"/>
      <c r="H1151" s="28"/>
    </row>
    <row r="1152" spans="1:8">
      <c r="A1152" t="s">
        <v>8219</v>
      </c>
      <c r="B1152">
        <v>194</v>
      </c>
      <c r="C1152" t="b">
        <f>IF(OR(B1152&lt;'Statistic-Analysis'!$N$2,B1152&gt;'Statistic-Analysis'!$O$2),FALSE,TRUE)</f>
        <v>1</v>
      </c>
      <c r="G1152" s="28"/>
      <c r="H1152" s="28"/>
    </row>
    <row r="1153" spans="1:8">
      <c r="A1153" t="s">
        <v>8219</v>
      </c>
      <c r="B1153">
        <v>902</v>
      </c>
      <c r="C1153" t="b">
        <f>IF(OR(B1153&lt;'Statistic-Analysis'!$N$2,B1153&gt;'Statistic-Analysis'!$O$2),FALSE,TRUE)</f>
        <v>0</v>
      </c>
      <c r="G1153" s="28"/>
      <c r="H1153" s="28"/>
    </row>
    <row r="1154" spans="1:8">
      <c r="A1154" t="s">
        <v>8219</v>
      </c>
      <c r="B1154">
        <v>1670</v>
      </c>
      <c r="C1154" t="b">
        <f>IF(OR(B1154&lt;'Statistic-Analysis'!$N$2,B1154&gt;'Statistic-Analysis'!$O$2),FALSE,TRUE)</f>
        <v>0</v>
      </c>
      <c r="G1154" s="28"/>
      <c r="H1154" s="28"/>
    </row>
    <row r="1155" spans="1:8">
      <c r="A1155" t="s">
        <v>8219</v>
      </c>
      <c r="B1155">
        <v>1328</v>
      </c>
      <c r="C1155" t="b">
        <f>IF(OR(B1155&lt;'Statistic-Analysis'!$N$2,B1155&gt;'Statistic-Analysis'!$O$2),FALSE,TRUE)</f>
        <v>0</v>
      </c>
      <c r="G1155" s="28"/>
      <c r="H1155" s="28"/>
    </row>
    <row r="1156" spans="1:8">
      <c r="A1156" t="s">
        <v>8219</v>
      </c>
      <c r="B1156">
        <v>944</v>
      </c>
      <c r="C1156" t="b">
        <f>IF(OR(B1156&lt;'Statistic-Analysis'!$N$2,B1156&gt;'Statistic-Analysis'!$O$2),FALSE,TRUE)</f>
        <v>0</v>
      </c>
      <c r="G1156" s="28"/>
      <c r="H1156" s="28"/>
    </row>
    <row r="1157" spans="1:8">
      <c r="A1157" t="s">
        <v>8219</v>
      </c>
      <c r="B1157">
        <v>147</v>
      </c>
      <c r="C1157" t="b">
        <f>IF(OR(B1157&lt;'Statistic-Analysis'!$N$2,B1157&gt;'Statistic-Analysis'!$O$2),FALSE,TRUE)</f>
        <v>1</v>
      </c>
      <c r="G1157" s="28"/>
      <c r="H1157" s="28"/>
    </row>
    <row r="1158" spans="1:8">
      <c r="A1158" t="s">
        <v>8219</v>
      </c>
      <c r="B1158">
        <v>99</v>
      </c>
      <c r="C1158" t="b">
        <f>IF(OR(B1158&lt;'Statistic-Analysis'!$N$2,B1158&gt;'Statistic-Analysis'!$O$2),FALSE,TRUE)</f>
        <v>1</v>
      </c>
      <c r="G1158" s="28"/>
      <c r="H1158" s="28"/>
    </row>
    <row r="1159" spans="1:8">
      <c r="A1159" t="s">
        <v>8219</v>
      </c>
      <c r="B1159">
        <v>79</v>
      </c>
      <c r="C1159" t="b">
        <f>IF(OR(B1159&lt;'Statistic-Analysis'!$N$2,B1159&gt;'Statistic-Analysis'!$O$2),FALSE,TRUE)</f>
        <v>1</v>
      </c>
      <c r="G1159" s="28"/>
      <c r="H1159" s="28"/>
    </row>
    <row r="1160" spans="1:8">
      <c r="A1160" t="s">
        <v>8219</v>
      </c>
      <c r="B1160">
        <v>75</v>
      </c>
      <c r="C1160" t="b">
        <f>IF(OR(B1160&lt;'Statistic-Analysis'!$N$2,B1160&gt;'Statistic-Analysis'!$O$2),FALSE,TRUE)</f>
        <v>1</v>
      </c>
      <c r="G1160" s="28"/>
      <c r="H1160" s="28"/>
    </row>
    <row r="1161" spans="1:8">
      <c r="A1161" t="s">
        <v>8219</v>
      </c>
      <c r="B1161">
        <v>207</v>
      </c>
      <c r="C1161" t="b">
        <f>IF(OR(B1161&lt;'Statistic-Analysis'!$N$2,B1161&gt;'Statistic-Analysis'!$O$2),FALSE,TRUE)</f>
        <v>1</v>
      </c>
      <c r="G1161" s="28"/>
      <c r="H1161" s="28"/>
    </row>
    <row r="1162" spans="1:8">
      <c r="A1162" t="s">
        <v>8219</v>
      </c>
      <c r="B1162">
        <v>102</v>
      </c>
      <c r="C1162" t="b">
        <f>IF(OR(B1162&lt;'Statistic-Analysis'!$N$2,B1162&gt;'Statistic-Analysis'!$O$2),FALSE,TRUE)</f>
        <v>1</v>
      </c>
      <c r="G1162" s="28"/>
      <c r="H1162" s="28"/>
    </row>
    <row r="1163" spans="1:8">
      <c r="A1163" t="s">
        <v>8219</v>
      </c>
      <c r="B1163">
        <v>32</v>
      </c>
      <c r="C1163" t="b">
        <f>IF(OR(B1163&lt;'Statistic-Analysis'!$N$2,B1163&gt;'Statistic-Analysis'!$O$2),FALSE,TRUE)</f>
        <v>1</v>
      </c>
      <c r="G1163" s="28"/>
      <c r="H1163" s="28"/>
    </row>
    <row r="1164" spans="1:8">
      <c r="A1164" t="s">
        <v>8219</v>
      </c>
      <c r="B1164">
        <v>480</v>
      </c>
      <c r="C1164" t="b">
        <f>IF(OR(B1164&lt;'Statistic-Analysis'!$N$2,B1164&gt;'Statistic-Analysis'!$O$2),FALSE,TRUE)</f>
        <v>0</v>
      </c>
      <c r="G1164" s="28"/>
      <c r="H1164" s="28"/>
    </row>
    <row r="1165" spans="1:8">
      <c r="A1165" t="s">
        <v>8219</v>
      </c>
      <c r="B1165">
        <v>11</v>
      </c>
      <c r="C1165" t="b">
        <f>IF(OR(B1165&lt;'Statistic-Analysis'!$N$2,B1165&gt;'Statistic-Analysis'!$O$2),FALSE,TRUE)</f>
        <v>1</v>
      </c>
      <c r="G1165" s="28"/>
      <c r="H1165" s="28"/>
    </row>
    <row r="1166" spans="1:8">
      <c r="A1166" t="s">
        <v>8219</v>
      </c>
      <c r="B1166">
        <v>12</v>
      </c>
      <c r="C1166" t="b">
        <f>IF(OR(B1166&lt;'Statistic-Analysis'!$N$2,B1166&gt;'Statistic-Analysis'!$O$2),FALSE,TRUE)</f>
        <v>1</v>
      </c>
      <c r="G1166" s="28"/>
      <c r="H1166" s="28"/>
    </row>
    <row r="1167" spans="1:8">
      <c r="A1167" t="s">
        <v>8219</v>
      </c>
      <c r="B1167">
        <v>48</v>
      </c>
      <c r="C1167" t="b">
        <f>IF(OR(B1167&lt;'Statistic-Analysis'!$N$2,B1167&gt;'Statistic-Analysis'!$O$2),FALSE,TRUE)</f>
        <v>1</v>
      </c>
      <c r="G1167" s="28"/>
      <c r="H1167" s="28"/>
    </row>
    <row r="1168" spans="1:8">
      <c r="A1168" t="s">
        <v>8219</v>
      </c>
      <c r="B1168">
        <v>59</v>
      </c>
      <c r="C1168" t="b">
        <f>IF(OR(B1168&lt;'Statistic-Analysis'!$N$2,B1168&gt;'Statistic-Analysis'!$O$2),FALSE,TRUE)</f>
        <v>1</v>
      </c>
      <c r="G1168" s="28"/>
      <c r="H1168" s="28"/>
    </row>
    <row r="1169" spans="1:8">
      <c r="A1169" t="s">
        <v>8219</v>
      </c>
      <c r="B1169">
        <v>79</v>
      </c>
      <c r="C1169" t="b">
        <f>IF(OR(B1169&lt;'Statistic-Analysis'!$N$2,B1169&gt;'Statistic-Analysis'!$O$2),FALSE,TRUE)</f>
        <v>1</v>
      </c>
      <c r="G1169" s="28"/>
      <c r="H1169" s="28"/>
    </row>
    <row r="1170" spans="1:8">
      <c r="A1170" t="s">
        <v>8219</v>
      </c>
      <c r="B1170">
        <v>14</v>
      </c>
      <c r="C1170" t="b">
        <f>IF(OR(B1170&lt;'Statistic-Analysis'!$N$2,B1170&gt;'Statistic-Analysis'!$O$2),FALSE,TRUE)</f>
        <v>1</v>
      </c>
      <c r="G1170" s="28"/>
      <c r="H1170" s="28"/>
    </row>
    <row r="1171" spans="1:8">
      <c r="A1171" t="s">
        <v>8219</v>
      </c>
      <c r="B1171">
        <v>106</v>
      </c>
      <c r="C1171" t="b">
        <f>IF(OR(B1171&lt;'Statistic-Analysis'!$N$2,B1171&gt;'Statistic-Analysis'!$O$2),FALSE,TRUE)</f>
        <v>1</v>
      </c>
      <c r="G1171" s="28"/>
      <c r="H1171" s="28"/>
    </row>
    <row r="1172" spans="1:8">
      <c r="A1172" t="s">
        <v>8219</v>
      </c>
      <c r="B1172">
        <v>25</v>
      </c>
      <c r="C1172" t="b">
        <f>IF(OR(B1172&lt;'Statistic-Analysis'!$N$2,B1172&gt;'Statistic-Analysis'!$O$2),FALSE,TRUE)</f>
        <v>1</v>
      </c>
      <c r="G1172" s="28"/>
      <c r="H1172" s="28"/>
    </row>
    <row r="1173" spans="1:8">
      <c r="A1173" t="s">
        <v>8219</v>
      </c>
      <c r="B1173">
        <v>25</v>
      </c>
      <c r="C1173" t="b">
        <f>IF(OR(B1173&lt;'Statistic-Analysis'!$N$2,B1173&gt;'Statistic-Analysis'!$O$2),FALSE,TRUE)</f>
        <v>1</v>
      </c>
      <c r="G1173" s="28"/>
      <c r="H1173" s="28"/>
    </row>
    <row r="1174" spans="1:8">
      <c r="A1174" t="s">
        <v>8219</v>
      </c>
      <c r="B1174">
        <v>29</v>
      </c>
      <c r="C1174" t="b">
        <f>IF(OR(B1174&lt;'Statistic-Analysis'!$N$2,B1174&gt;'Statistic-Analysis'!$O$2),FALSE,TRUE)</f>
        <v>1</v>
      </c>
      <c r="G1174" s="28"/>
      <c r="H1174" s="28"/>
    </row>
    <row r="1175" spans="1:8">
      <c r="A1175" t="s">
        <v>8219</v>
      </c>
      <c r="B1175">
        <v>43</v>
      </c>
      <c r="C1175" t="b">
        <f>IF(OR(B1175&lt;'Statistic-Analysis'!$N$2,B1175&gt;'Statistic-Analysis'!$O$2),FALSE,TRUE)</f>
        <v>1</v>
      </c>
      <c r="G1175" s="28"/>
      <c r="H1175" s="28"/>
    </row>
    <row r="1176" spans="1:8">
      <c r="A1176" t="s">
        <v>8219</v>
      </c>
      <c r="B1176">
        <v>46</v>
      </c>
      <c r="C1176" t="b">
        <f>IF(OR(B1176&lt;'Statistic-Analysis'!$N$2,B1176&gt;'Statistic-Analysis'!$O$2),FALSE,TRUE)</f>
        <v>1</v>
      </c>
      <c r="G1176" s="28"/>
      <c r="H1176" s="28"/>
    </row>
    <row r="1177" spans="1:8">
      <c r="A1177" t="s">
        <v>8219</v>
      </c>
      <c r="B1177">
        <v>27</v>
      </c>
      <c r="C1177" t="b">
        <f>IF(OR(B1177&lt;'Statistic-Analysis'!$N$2,B1177&gt;'Statistic-Analysis'!$O$2),FALSE,TRUE)</f>
        <v>1</v>
      </c>
      <c r="G1177" s="28"/>
      <c r="H1177" s="28"/>
    </row>
    <row r="1178" spans="1:8">
      <c r="A1178" t="s">
        <v>8219</v>
      </c>
      <c r="B1178">
        <v>112</v>
      </c>
      <c r="C1178" t="b">
        <f>IF(OR(B1178&lt;'Statistic-Analysis'!$N$2,B1178&gt;'Statistic-Analysis'!$O$2),FALSE,TRUE)</f>
        <v>1</v>
      </c>
      <c r="G1178" s="28"/>
      <c r="H1178" s="28"/>
    </row>
    <row r="1179" spans="1:8">
      <c r="A1179" t="s">
        <v>8219</v>
      </c>
      <c r="B1179">
        <v>34</v>
      </c>
      <c r="C1179" t="b">
        <f>IF(OR(B1179&lt;'Statistic-Analysis'!$N$2,B1179&gt;'Statistic-Analysis'!$O$2),FALSE,TRUE)</f>
        <v>1</v>
      </c>
      <c r="G1179" s="28"/>
      <c r="H1179" s="28"/>
    </row>
    <row r="1180" spans="1:8">
      <c r="A1180" t="s">
        <v>8219</v>
      </c>
      <c r="B1180">
        <v>145</v>
      </c>
      <c r="C1180" t="b">
        <f>IF(OR(B1180&lt;'Statistic-Analysis'!$N$2,B1180&gt;'Statistic-Analysis'!$O$2),FALSE,TRUE)</f>
        <v>1</v>
      </c>
      <c r="G1180" s="28"/>
      <c r="H1180" s="28"/>
    </row>
    <row r="1181" spans="1:8">
      <c r="A1181" t="s">
        <v>8219</v>
      </c>
      <c r="B1181">
        <v>19</v>
      </c>
      <c r="C1181" t="b">
        <f>IF(OR(B1181&lt;'Statistic-Analysis'!$N$2,B1181&gt;'Statistic-Analysis'!$O$2),FALSE,TRUE)</f>
        <v>1</v>
      </c>
      <c r="G1181" s="28"/>
      <c r="H1181" s="28"/>
    </row>
    <row r="1182" spans="1:8">
      <c r="A1182" t="s">
        <v>8219</v>
      </c>
      <c r="B1182">
        <v>288</v>
      </c>
      <c r="C1182" t="b">
        <f>IF(OR(B1182&lt;'Statistic-Analysis'!$N$2,B1182&gt;'Statistic-Analysis'!$O$2),FALSE,TRUE)</f>
        <v>1</v>
      </c>
      <c r="G1182" s="28"/>
      <c r="H1182" s="28"/>
    </row>
    <row r="1183" spans="1:8">
      <c r="A1183" t="s">
        <v>8219</v>
      </c>
      <c r="B1183">
        <v>14</v>
      </c>
      <c r="C1183" t="b">
        <f>IF(OR(B1183&lt;'Statistic-Analysis'!$N$2,B1183&gt;'Statistic-Analysis'!$O$2),FALSE,TRUE)</f>
        <v>1</v>
      </c>
      <c r="G1183" s="28"/>
      <c r="H1183" s="28"/>
    </row>
    <row r="1184" spans="1:8">
      <c r="A1184" t="s">
        <v>8219</v>
      </c>
      <c r="B1184">
        <v>7</v>
      </c>
      <c r="C1184" t="b">
        <f>IF(OR(B1184&lt;'Statistic-Analysis'!$N$2,B1184&gt;'Statistic-Analysis'!$O$2),FALSE,TRUE)</f>
        <v>1</v>
      </c>
      <c r="G1184" s="28"/>
      <c r="H1184" s="28"/>
    </row>
    <row r="1185" spans="1:8">
      <c r="A1185" t="s">
        <v>8219</v>
      </c>
      <c r="B1185">
        <v>211</v>
      </c>
      <c r="C1185" t="b">
        <f>IF(OR(B1185&lt;'Statistic-Analysis'!$N$2,B1185&gt;'Statistic-Analysis'!$O$2),FALSE,TRUE)</f>
        <v>1</v>
      </c>
      <c r="G1185" s="28"/>
      <c r="H1185" s="28"/>
    </row>
    <row r="1186" spans="1:8">
      <c r="A1186" t="s">
        <v>8219</v>
      </c>
      <c r="B1186">
        <v>85</v>
      </c>
      <c r="C1186" t="b">
        <f>IF(OR(B1186&lt;'Statistic-Analysis'!$N$2,B1186&gt;'Statistic-Analysis'!$O$2),FALSE,TRUE)</f>
        <v>1</v>
      </c>
      <c r="G1186" s="28"/>
      <c r="H1186" s="28"/>
    </row>
    <row r="1187" spans="1:8">
      <c r="A1187" t="s">
        <v>8219</v>
      </c>
      <c r="B1187">
        <v>103</v>
      </c>
      <c r="C1187" t="b">
        <f>IF(OR(B1187&lt;'Statistic-Analysis'!$N$2,B1187&gt;'Statistic-Analysis'!$O$2),FALSE,TRUE)</f>
        <v>1</v>
      </c>
      <c r="G1187" s="28"/>
      <c r="H1187" s="28"/>
    </row>
    <row r="1188" spans="1:8">
      <c r="A1188" t="s">
        <v>8219</v>
      </c>
      <c r="B1188">
        <v>113</v>
      </c>
      <c r="C1188" t="b">
        <f>IF(OR(B1188&lt;'Statistic-Analysis'!$N$2,B1188&gt;'Statistic-Analysis'!$O$2),FALSE,TRUE)</f>
        <v>1</v>
      </c>
      <c r="G1188" s="28"/>
      <c r="H1188" s="28"/>
    </row>
    <row r="1189" spans="1:8">
      <c r="A1189" t="s">
        <v>8219</v>
      </c>
      <c r="B1189">
        <v>167</v>
      </c>
      <c r="C1189" t="b">
        <f>IF(OR(B1189&lt;'Statistic-Analysis'!$N$2,B1189&gt;'Statistic-Analysis'!$O$2),FALSE,TRUE)</f>
        <v>1</v>
      </c>
      <c r="G1189" s="28"/>
      <c r="H1189" s="28"/>
    </row>
    <row r="1190" spans="1:8">
      <c r="A1190" t="s">
        <v>8219</v>
      </c>
      <c r="B1190">
        <v>73</v>
      </c>
      <c r="C1190" t="b">
        <f>IF(OR(B1190&lt;'Statistic-Analysis'!$N$2,B1190&gt;'Statistic-Analysis'!$O$2),FALSE,TRUE)</f>
        <v>1</v>
      </c>
      <c r="G1190" s="28"/>
      <c r="H1190" s="28"/>
    </row>
    <row r="1191" spans="1:8">
      <c r="A1191" t="s">
        <v>8219</v>
      </c>
      <c r="B1191">
        <v>75</v>
      </c>
      <c r="C1191" t="b">
        <f>IF(OR(B1191&lt;'Statistic-Analysis'!$N$2,B1191&gt;'Statistic-Analysis'!$O$2),FALSE,TRUE)</f>
        <v>1</v>
      </c>
      <c r="G1191" s="28"/>
      <c r="H1191" s="28"/>
    </row>
    <row r="1192" spans="1:8">
      <c r="A1192" t="s">
        <v>8219</v>
      </c>
      <c r="B1192">
        <v>614</v>
      </c>
      <c r="C1192" t="b">
        <f>IF(OR(B1192&lt;'Statistic-Analysis'!$N$2,B1192&gt;'Statistic-Analysis'!$O$2),FALSE,TRUE)</f>
        <v>0</v>
      </c>
      <c r="G1192" s="28"/>
      <c r="H1192" s="28"/>
    </row>
    <row r="1193" spans="1:8">
      <c r="A1193" t="s">
        <v>8219</v>
      </c>
      <c r="B1193">
        <v>107</v>
      </c>
      <c r="C1193" t="b">
        <f>IF(OR(B1193&lt;'Statistic-Analysis'!$N$2,B1193&gt;'Statistic-Analysis'!$O$2),FALSE,TRUE)</f>
        <v>1</v>
      </c>
      <c r="G1193" s="28"/>
      <c r="H1193" s="28"/>
    </row>
    <row r="1194" spans="1:8">
      <c r="A1194" t="s">
        <v>8219</v>
      </c>
      <c r="B1194">
        <v>1224</v>
      </c>
      <c r="C1194" t="b">
        <f>IF(OR(B1194&lt;'Statistic-Analysis'!$N$2,B1194&gt;'Statistic-Analysis'!$O$2),FALSE,TRUE)</f>
        <v>0</v>
      </c>
      <c r="G1194" s="28"/>
      <c r="H1194" s="28"/>
    </row>
    <row r="1195" spans="1:8">
      <c r="A1195" t="s">
        <v>8219</v>
      </c>
      <c r="B1195">
        <v>104</v>
      </c>
      <c r="C1195" t="b">
        <f>IF(OR(B1195&lt;'Statistic-Analysis'!$N$2,B1195&gt;'Statistic-Analysis'!$O$2),FALSE,TRUE)</f>
        <v>1</v>
      </c>
      <c r="G1195" s="28"/>
      <c r="H1195" s="28"/>
    </row>
    <row r="1196" spans="1:8">
      <c r="A1196" t="s">
        <v>8219</v>
      </c>
      <c r="B1196">
        <v>79</v>
      </c>
      <c r="C1196" t="b">
        <f>IF(OR(B1196&lt;'Statistic-Analysis'!$N$2,B1196&gt;'Statistic-Analysis'!$O$2),FALSE,TRUE)</f>
        <v>1</v>
      </c>
      <c r="G1196" s="28"/>
      <c r="H1196" s="28"/>
    </row>
    <row r="1197" spans="1:8">
      <c r="A1197" t="s">
        <v>8219</v>
      </c>
      <c r="B1197">
        <v>157</v>
      </c>
      <c r="C1197" t="b">
        <f>IF(OR(B1197&lt;'Statistic-Analysis'!$N$2,B1197&gt;'Statistic-Analysis'!$O$2),FALSE,TRUE)</f>
        <v>1</v>
      </c>
      <c r="G1197" s="28"/>
      <c r="H1197" s="28"/>
    </row>
    <row r="1198" spans="1:8">
      <c r="A1198" t="s">
        <v>8219</v>
      </c>
      <c r="B1198">
        <v>50</v>
      </c>
      <c r="C1198" t="b">
        <f>IF(OR(B1198&lt;'Statistic-Analysis'!$N$2,B1198&gt;'Statistic-Analysis'!$O$2),FALSE,TRUE)</f>
        <v>1</v>
      </c>
      <c r="G1198" s="28"/>
      <c r="H1198" s="28"/>
    </row>
    <row r="1199" spans="1:8">
      <c r="A1199" t="s">
        <v>8219</v>
      </c>
      <c r="B1199">
        <v>64</v>
      </c>
      <c r="C1199" t="b">
        <f>IF(OR(B1199&lt;'Statistic-Analysis'!$N$2,B1199&gt;'Statistic-Analysis'!$O$2),FALSE,TRUE)</f>
        <v>1</v>
      </c>
      <c r="G1199" s="28"/>
      <c r="H1199" s="28"/>
    </row>
    <row r="1200" spans="1:8">
      <c r="A1200" t="s">
        <v>8219</v>
      </c>
      <c r="B1200">
        <v>200</v>
      </c>
      <c r="C1200" t="b">
        <f>IF(OR(B1200&lt;'Statistic-Analysis'!$N$2,B1200&gt;'Statistic-Analysis'!$O$2),FALSE,TRUE)</f>
        <v>1</v>
      </c>
      <c r="G1200" s="28"/>
      <c r="H1200" s="28"/>
    </row>
    <row r="1201" spans="1:8">
      <c r="A1201" t="s">
        <v>8219</v>
      </c>
      <c r="B1201">
        <v>22</v>
      </c>
      <c r="C1201" t="b">
        <f>IF(OR(B1201&lt;'Statistic-Analysis'!$N$2,B1201&gt;'Statistic-Analysis'!$O$2),FALSE,TRUE)</f>
        <v>1</v>
      </c>
      <c r="G1201" s="28"/>
      <c r="H1201" s="28"/>
    </row>
    <row r="1202" spans="1:8">
      <c r="A1202" t="s">
        <v>8219</v>
      </c>
      <c r="B1202">
        <v>163</v>
      </c>
      <c r="C1202" t="b">
        <f>IF(OR(B1202&lt;'Statistic-Analysis'!$N$2,B1202&gt;'Statistic-Analysis'!$O$2),FALSE,TRUE)</f>
        <v>1</v>
      </c>
      <c r="G1202" s="28"/>
      <c r="H1202" s="28"/>
    </row>
    <row r="1203" spans="1:8">
      <c r="A1203" t="s">
        <v>8219</v>
      </c>
      <c r="B1203">
        <v>77</v>
      </c>
      <c r="C1203" t="b">
        <f>IF(OR(B1203&lt;'Statistic-Analysis'!$N$2,B1203&gt;'Statistic-Analysis'!$O$2),FALSE,TRUE)</f>
        <v>1</v>
      </c>
      <c r="G1203" s="28"/>
      <c r="H1203" s="28"/>
    </row>
    <row r="1204" spans="1:8">
      <c r="A1204" t="s">
        <v>8219</v>
      </c>
      <c r="B1204">
        <v>89</v>
      </c>
      <c r="C1204" t="b">
        <f>IF(OR(B1204&lt;'Statistic-Analysis'!$N$2,B1204&gt;'Statistic-Analysis'!$O$2),FALSE,TRUE)</f>
        <v>1</v>
      </c>
      <c r="G1204" s="28"/>
      <c r="H1204" s="28"/>
    </row>
    <row r="1205" spans="1:8">
      <c r="A1205" t="s">
        <v>8219</v>
      </c>
      <c r="B1205">
        <v>3355</v>
      </c>
      <c r="C1205" t="b">
        <f>IF(OR(B1205&lt;'Statistic-Analysis'!$N$2,B1205&gt;'Statistic-Analysis'!$O$2),FALSE,TRUE)</f>
        <v>0</v>
      </c>
      <c r="G1205" s="28"/>
      <c r="H1205" s="28"/>
    </row>
    <row r="1206" spans="1:8">
      <c r="A1206" t="s">
        <v>8219</v>
      </c>
      <c r="B1206">
        <v>537</v>
      </c>
      <c r="C1206" t="b">
        <f>IF(OR(B1206&lt;'Statistic-Analysis'!$N$2,B1206&gt;'Statistic-Analysis'!$O$2),FALSE,TRUE)</f>
        <v>0</v>
      </c>
      <c r="G1206" s="28"/>
      <c r="H1206" s="28"/>
    </row>
    <row r="1207" spans="1:8">
      <c r="A1207" t="s">
        <v>8219</v>
      </c>
      <c r="B1207">
        <v>125</v>
      </c>
      <c r="C1207" t="b">
        <f>IF(OR(B1207&lt;'Statistic-Analysis'!$N$2,B1207&gt;'Statistic-Analysis'!$O$2),FALSE,TRUE)</f>
        <v>1</v>
      </c>
      <c r="G1207" s="28"/>
      <c r="H1207" s="28"/>
    </row>
    <row r="1208" spans="1:8">
      <c r="A1208" t="s">
        <v>8219</v>
      </c>
      <c r="B1208">
        <v>163</v>
      </c>
      <c r="C1208" t="b">
        <f>IF(OR(B1208&lt;'Statistic-Analysis'!$N$2,B1208&gt;'Statistic-Analysis'!$O$2),FALSE,TRUE)</f>
        <v>1</v>
      </c>
      <c r="G1208" s="28"/>
      <c r="H1208" s="28"/>
    </row>
    <row r="1209" spans="1:8">
      <c r="A1209" t="s">
        <v>8219</v>
      </c>
      <c r="B1209">
        <v>283</v>
      </c>
      <c r="C1209" t="b">
        <f>IF(OR(B1209&lt;'Statistic-Analysis'!$N$2,B1209&gt;'Statistic-Analysis'!$O$2),FALSE,TRUE)</f>
        <v>1</v>
      </c>
      <c r="G1209" s="28"/>
      <c r="H1209" s="28"/>
    </row>
    <row r="1210" spans="1:8">
      <c r="A1210" t="s">
        <v>8219</v>
      </c>
      <c r="B1210">
        <v>352</v>
      </c>
      <c r="C1210" t="b">
        <f>IF(OR(B1210&lt;'Statistic-Analysis'!$N$2,B1210&gt;'Statistic-Analysis'!$O$2),FALSE,TRUE)</f>
        <v>0</v>
      </c>
      <c r="G1210" s="28"/>
      <c r="H1210" s="28"/>
    </row>
    <row r="1211" spans="1:8">
      <c r="A1211" t="s">
        <v>8219</v>
      </c>
      <c r="B1211">
        <v>94</v>
      </c>
      <c r="C1211" t="b">
        <f>IF(OR(B1211&lt;'Statistic-Analysis'!$N$2,B1211&gt;'Statistic-Analysis'!$O$2),FALSE,TRUE)</f>
        <v>1</v>
      </c>
      <c r="G1211" s="28"/>
      <c r="H1211" s="28"/>
    </row>
    <row r="1212" spans="1:8">
      <c r="A1212" t="s">
        <v>8219</v>
      </c>
      <c r="B1212">
        <v>67</v>
      </c>
      <c r="C1212" t="b">
        <f>IF(OR(B1212&lt;'Statistic-Analysis'!$N$2,B1212&gt;'Statistic-Analysis'!$O$2),FALSE,TRUE)</f>
        <v>1</v>
      </c>
      <c r="G1212" s="28"/>
      <c r="H1212" s="28"/>
    </row>
    <row r="1213" spans="1:8">
      <c r="A1213" t="s">
        <v>8219</v>
      </c>
      <c r="B1213">
        <v>221</v>
      </c>
      <c r="C1213" t="b">
        <f>IF(OR(B1213&lt;'Statistic-Analysis'!$N$2,B1213&gt;'Statistic-Analysis'!$O$2),FALSE,TRUE)</f>
        <v>1</v>
      </c>
      <c r="G1213" s="28"/>
      <c r="H1213" s="28"/>
    </row>
    <row r="1214" spans="1:8">
      <c r="A1214" t="s">
        <v>8219</v>
      </c>
      <c r="B1214">
        <v>2165</v>
      </c>
      <c r="C1214" t="b">
        <f>IF(OR(B1214&lt;'Statistic-Analysis'!$N$2,B1214&gt;'Statistic-Analysis'!$O$2),FALSE,TRUE)</f>
        <v>0</v>
      </c>
      <c r="G1214" s="28"/>
      <c r="H1214" s="28"/>
    </row>
    <row r="1215" spans="1:8">
      <c r="A1215" t="s">
        <v>8219</v>
      </c>
      <c r="B1215">
        <v>179</v>
      </c>
      <c r="C1215" t="b">
        <f>IF(OR(B1215&lt;'Statistic-Analysis'!$N$2,B1215&gt;'Statistic-Analysis'!$O$2),FALSE,TRUE)</f>
        <v>1</v>
      </c>
      <c r="G1215" s="28"/>
      <c r="H1215" s="28"/>
    </row>
    <row r="1216" spans="1:8">
      <c r="A1216" t="s">
        <v>8219</v>
      </c>
      <c r="B1216">
        <v>123</v>
      </c>
      <c r="C1216" t="b">
        <f>IF(OR(B1216&lt;'Statistic-Analysis'!$N$2,B1216&gt;'Statistic-Analysis'!$O$2),FALSE,TRUE)</f>
        <v>1</v>
      </c>
      <c r="G1216" s="28"/>
      <c r="H1216" s="28"/>
    </row>
    <row r="1217" spans="1:8">
      <c r="A1217" t="s">
        <v>8219</v>
      </c>
      <c r="B1217">
        <v>1104</v>
      </c>
      <c r="C1217" t="b">
        <f>IF(OR(B1217&lt;'Statistic-Analysis'!$N$2,B1217&gt;'Statistic-Analysis'!$O$2),FALSE,TRUE)</f>
        <v>0</v>
      </c>
      <c r="G1217" s="28"/>
      <c r="H1217" s="28"/>
    </row>
    <row r="1218" spans="1:8">
      <c r="A1218" t="s">
        <v>8219</v>
      </c>
      <c r="B1218">
        <v>403</v>
      </c>
      <c r="C1218" t="b">
        <f>IF(OR(B1218&lt;'Statistic-Analysis'!$N$2,B1218&gt;'Statistic-Analysis'!$O$2),FALSE,TRUE)</f>
        <v>0</v>
      </c>
      <c r="G1218" s="28"/>
      <c r="H1218" s="28"/>
    </row>
    <row r="1219" spans="1:8">
      <c r="A1219" t="s">
        <v>8219</v>
      </c>
      <c r="B1219">
        <v>109</v>
      </c>
      <c r="C1219" t="b">
        <f>IF(OR(B1219&lt;'Statistic-Analysis'!$N$2,B1219&gt;'Statistic-Analysis'!$O$2),FALSE,TRUE)</f>
        <v>1</v>
      </c>
      <c r="G1219" s="28"/>
      <c r="H1219" s="28"/>
    </row>
    <row r="1220" spans="1:8">
      <c r="A1220" t="s">
        <v>8219</v>
      </c>
      <c r="B1220">
        <v>372</v>
      </c>
      <c r="C1220" t="b">
        <f>IF(OR(B1220&lt;'Statistic-Analysis'!$N$2,B1220&gt;'Statistic-Analysis'!$O$2),FALSE,TRUE)</f>
        <v>0</v>
      </c>
      <c r="G1220" s="28"/>
      <c r="H1220" s="28"/>
    </row>
    <row r="1221" spans="1:8">
      <c r="A1221" t="s">
        <v>8219</v>
      </c>
      <c r="B1221">
        <v>311</v>
      </c>
      <c r="C1221" t="b">
        <f>IF(OR(B1221&lt;'Statistic-Analysis'!$N$2,B1221&gt;'Statistic-Analysis'!$O$2),FALSE,TRUE)</f>
        <v>0</v>
      </c>
      <c r="G1221" s="28"/>
      <c r="H1221" s="28"/>
    </row>
    <row r="1222" spans="1:8">
      <c r="A1222" t="s">
        <v>8219</v>
      </c>
      <c r="B1222">
        <v>61</v>
      </c>
      <c r="C1222" t="b">
        <f>IF(OR(B1222&lt;'Statistic-Analysis'!$N$2,B1222&gt;'Statistic-Analysis'!$O$2),FALSE,TRUE)</f>
        <v>1</v>
      </c>
      <c r="G1222" s="28"/>
      <c r="H1222" s="28"/>
    </row>
    <row r="1223" spans="1:8">
      <c r="A1223" t="s">
        <v>8219</v>
      </c>
      <c r="B1223">
        <v>115</v>
      </c>
      <c r="C1223" t="b">
        <f>IF(OR(B1223&lt;'Statistic-Analysis'!$N$2,B1223&gt;'Statistic-Analysis'!$O$2),FALSE,TRUE)</f>
        <v>1</v>
      </c>
      <c r="G1223" s="28"/>
      <c r="H1223" s="28"/>
    </row>
    <row r="1224" spans="1:8">
      <c r="A1224" t="s">
        <v>8219</v>
      </c>
      <c r="B1224">
        <v>111</v>
      </c>
      <c r="C1224" t="b">
        <f>IF(OR(B1224&lt;'Statistic-Analysis'!$N$2,B1224&gt;'Statistic-Analysis'!$O$2),FALSE,TRUE)</f>
        <v>1</v>
      </c>
      <c r="G1224" s="28"/>
      <c r="H1224" s="28"/>
    </row>
    <row r="1225" spans="1:8">
      <c r="A1225" t="s">
        <v>8219</v>
      </c>
      <c r="B1225">
        <v>337</v>
      </c>
      <c r="C1225" t="b">
        <f>IF(OR(B1225&lt;'Statistic-Analysis'!$N$2,B1225&gt;'Statistic-Analysis'!$O$2),FALSE,TRUE)</f>
        <v>0</v>
      </c>
      <c r="G1225" s="28"/>
      <c r="H1225" s="28"/>
    </row>
    <row r="1226" spans="1:8">
      <c r="A1226" t="s">
        <v>8219</v>
      </c>
      <c r="B1226">
        <v>9</v>
      </c>
      <c r="C1226" t="b">
        <f>IF(OR(B1226&lt;'Statistic-Analysis'!$N$2,B1226&gt;'Statistic-Analysis'!$O$2),FALSE,TRUE)</f>
        <v>1</v>
      </c>
      <c r="G1226" s="28"/>
      <c r="H1226" s="28"/>
    </row>
    <row r="1227" spans="1:8">
      <c r="A1227" t="s">
        <v>8219</v>
      </c>
      <c r="B1227">
        <v>120</v>
      </c>
      <c r="C1227" t="b">
        <f>IF(OR(B1227&lt;'Statistic-Analysis'!$N$2,B1227&gt;'Statistic-Analysis'!$O$2),FALSE,TRUE)</f>
        <v>1</v>
      </c>
      <c r="G1227" s="28"/>
      <c r="H1227" s="28"/>
    </row>
    <row r="1228" spans="1:8">
      <c r="A1228" t="s">
        <v>8219</v>
      </c>
      <c r="B1228">
        <v>102</v>
      </c>
      <c r="C1228" t="b">
        <f>IF(OR(B1228&lt;'Statistic-Analysis'!$N$2,B1228&gt;'Statistic-Analysis'!$O$2),FALSE,TRUE)</f>
        <v>1</v>
      </c>
      <c r="G1228" s="28"/>
      <c r="H1228" s="28"/>
    </row>
    <row r="1229" spans="1:8">
      <c r="A1229" t="s">
        <v>8219</v>
      </c>
      <c r="B1229">
        <v>186</v>
      </c>
      <c r="C1229" t="b">
        <f>IF(OR(B1229&lt;'Statistic-Analysis'!$N$2,B1229&gt;'Statistic-Analysis'!$O$2),FALSE,TRUE)</f>
        <v>1</v>
      </c>
      <c r="G1229" s="28"/>
      <c r="H1229" s="28"/>
    </row>
    <row r="1230" spans="1:8">
      <c r="A1230" t="s">
        <v>8219</v>
      </c>
      <c r="B1230">
        <v>15</v>
      </c>
      <c r="C1230" t="b">
        <f>IF(OR(B1230&lt;'Statistic-Analysis'!$N$2,B1230&gt;'Statistic-Analysis'!$O$2),FALSE,TRUE)</f>
        <v>1</v>
      </c>
      <c r="G1230" s="28"/>
      <c r="H1230" s="28"/>
    </row>
    <row r="1231" spans="1:8">
      <c r="A1231" t="s">
        <v>8219</v>
      </c>
      <c r="B1231">
        <v>67</v>
      </c>
      <c r="C1231" t="b">
        <f>IF(OR(B1231&lt;'Statistic-Analysis'!$N$2,B1231&gt;'Statistic-Analysis'!$O$2),FALSE,TRUE)</f>
        <v>1</v>
      </c>
      <c r="G1231" s="28"/>
      <c r="H1231" s="28"/>
    </row>
    <row r="1232" spans="1:8">
      <c r="A1232" t="s">
        <v>8219</v>
      </c>
      <c r="B1232">
        <v>130</v>
      </c>
      <c r="C1232" t="b">
        <f>IF(OR(B1232&lt;'Statistic-Analysis'!$N$2,B1232&gt;'Statistic-Analysis'!$O$2),FALSE,TRUE)</f>
        <v>1</v>
      </c>
      <c r="G1232" s="28"/>
      <c r="H1232" s="28"/>
    </row>
    <row r="1233" spans="1:8">
      <c r="A1233" t="s">
        <v>8219</v>
      </c>
      <c r="B1233">
        <v>16</v>
      </c>
      <c r="C1233" t="b">
        <f>IF(OR(B1233&lt;'Statistic-Analysis'!$N$2,B1233&gt;'Statistic-Analysis'!$O$2),FALSE,TRUE)</f>
        <v>1</v>
      </c>
      <c r="G1233" s="28"/>
      <c r="H1233" s="28"/>
    </row>
    <row r="1234" spans="1:8">
      <c r="A1234" t="s">
        <v>8219</v>
      </c>
      <c r="B1234">
        <v>67</v>
      </c>
      <c r="C1234" t="b">
        <f>IF(OR(B1234&lt;'Statistic-Analysis'!$N$2,B1234&gt;'Statistic-Analysis'!$O$2),FALSE,TRUE)</f>
        <v>1</v>
      </c>
      <c r="G1234" s="28"/>
      <c r="H1234" s="28"/>
    </row>
    <row r="1235" spans="1:8">
      <c r="A1235" t="s">
        <v>8219</v>
      </c>
      <c r="B1235">
        <v>124</v>
      </c>
      <c r="C1235" t="b">
        <f>IF(OR(B1235&lt;'Statistic-Analysis'!$N$2,B1235&gt;'Statistic-Analysis'!$O$2),FALSE,TRUE)</f>
        <v>1</v>
      </c>
      <c r="G1235" s="28"/>
      <c r="H1235" s="28"/>
    </row>
    <row r="1236" spans="1:8">
      <c r="A1236" t="s">
        <v>8219</v>
      </c>
      <c r="B1236">
        <v>80</v>
      </c>
      <c r="C1236" t="b">
        <f>IF(OR(B1236&lt;'Statistic-Analysis'!$N$2,B1236&gt;'Statistic-Analysis'!$O$2),FALSE,TRUE)</f>
        <v>1</v>
      </c>
      <c r="G1236" s="28"/>
      <c r="H1236" s="28"/>
    </row>
    <row r="1237" spans="1:8">
      <c r="A1237" t="s">
        <v>8219</v>
      </c>
      <c r="B1237">
        <v>282</v>
      </c>
      <c r="C1237" t="b">
        <f>IF(OR(B1237&lt;'Statistic-Analysis'!$N$2,B1237&gt;'Statistic-Analysis'!$O$2),FALSE,TRUE)</f>
        <v>1</v>
      </c>
      <c r="G1237" s="28"/>
      <c r="H1237" s="28"/>
    </row>
    <row r="1238" spans="1:8">
      <c r="A1238" t="s">
        <v>8219</v>
      </c>
      <c r="B1238">
        <v>68</v>
      </c>
      <c r="C1238" t="b">
        <f>IF(OR(B1238&lt;'Statistic-Analysis'!$N$2,B1238&gt;'Statistic-Analysis'!$O$2),FALSE,TRUE)</f>
        <v>1</v>
      </c>
      <c r="G1238" s="28"/>
      <c r="H1238" s="28"/>
    </row>
    <row r="1239" spans="1:8">
      <c r="A1239" t="s">
        <v>8219</v>
      </c>
      <c r="B1239">
        <v>86</v>
      </c>
      <c r="C1239" t="b">
        <f>IF(OR(B1239&lt;'Statistic-Analysis'!$N$2,B1239&gt;'Statistic-Analysis'!$O$2),FALSE,TRUE)</f>
        <v>1</v>
      </c>
      <c r="G1239" s="28"/>
      <c r="H1239" s="28"/>
    </row>
    <row r="1240" spans="1:8">
      <c r="A1240" t="s">
        <v>8219</v>
      </c>
      <c r="B1240">
        <v>115</v>
      </c>
      <c r="C1240" t="b">
        <f>IF(OR(B1240&lt;'Statistic-Analysis'!$N$2,B1240&gt;'Statistic-Analysis'!$O$2),FALSE,TRUE)</f>
        <v>1</v>
      </c>
      <c r="G1240" s="28"/>
      <c r="H1240" s="28"/>
    </row>
    <row r="1241" spans="1:8">
      <c r="A1241" t="s">
        <v>8219</v>
      </c>
      <c r="B1241">
        <v>75</v>
      </c>
      <c r="C1241" t="b">
        <f>IF(OR(B1241&lt;'Statistic-Analysis'!$N$2,B1241&gt;'Statistic-Analysis'!$O$2),FALSE,TRUE)</f>
        <v>1</v>
      </c>
      <c r="G1241" s="28"/>
      <c r="H1241" s="28"/>
    </row>
    <row r="1242" spans="1:8">
      <c r="A1242" t="s">
        <v>8219</v>
      </c>
      <c r="B1242">
        <v>43</v>
      </c>
      <c r="C1242" t="b">
        <f>IF(OR(B1242&lt;'Statistic-Analysis'!$N$2,B1242&gt;'Statistic-Analysis'!$O$2),FALSE,TRUE)</f>
        <v>1</v>
      </c>
      <c r="G1242" s="28"/>
      <c r="H1242" s="28"/>
    </row>
    <row r="1243" spans="1:8">
      <c r="A1243" t="s">
        <v>8219</v>
      </c>
      <c r="B1243">
        <v>48</v>
      </c>
      <c r="C1243" t="b">
        <f>IF(OR(B1243&lt;'Statistic-Analysis'!$N$2,B1243&gt;'Statistic-Analysis'!$O$2),FALSE,TRUE)</f>
        <v>1</v>
      </c>
      <c r="G1243" s="28"/>
      <c r="H1243" s="28"/>
    </row>
    <row r="1244" spans="1:8">
      <c r="A1244" t="s">
        <v>8219</v>
      </c>
      <c r="B1244">
        <v>52</v>
      </c>
      <c r="C1244" t="b">
        <f>IF(OR(B1244&lt;'Statistic-Analysis'!$N$2,B1244&gt;'Statistic-Analysis'!$O$2),FALSE,TRUE)</f>
        <v>1</v>
      </c>
      <c r="G1244" s="28"/>
      <c r="H1244" s="28"/>
    </row>
    <row r="1245" spans="1:8">
      <c r="A1245" t="s">
        <v>8219</v>
      </c>
      <c r="B1245">
        <v>43</v>
      </c>
      <c r="C1245" t="b">
        <f>IF(OR(B1245&lt;'Statistic-Analysis'!$N$2,B1245&gt;'Statistic-Analysis'!$O$2),FALSE,TRUE)</f>
        <v>1</v>
      </c>
      <c r="G1245" s="28"/>
      <c r="H1245" s="28"/>
    </row>
    <row r="1246" spans="1:8">
      <c r="A1246" t="s">
        <v>8219</v>
      </c>
      <c r="B1246">
        <v>58</v>
      </c>
      <c r="C1246" t="b">
        <f>IF(OR(B1246&lt;'Statistic-Analysis'!$N$2,B1246&gt;'Statistic-Analysis'!$O$2),FALSE,TRUE)</f>
        <v>1</v>
      </c>
      <c r="G1246" s="28"/>
      <c r="H1246" s="28"/>
    </row>
    <row r="1247" spans="1:8">
      <c r="A1247" t="s">
        <v>8219</v>
      </c>
      <c r="B1247">
        <v>47</v>
      </c>
      <c r="C1247" t="b">
        <f>IF(OR(B1247&lt;'Statistic-Analysis'!$N$2,B1247&gt;'Statistic-Analysis'!$O$2),FALSE,TRUE)</f>
        <v>1</v>
      </c>
      <c r="G1247" s="28"/>
      <c r="H1247" s="28"/>
    </row>
    <row r="1248" spans="1:8">
      <c r="A1248" t="s">
        <v>8219</v>
      </c>
      <c r="B1248">
        <v>36</v>
      </c>
      <c r="C1248" t="b">
        <f>IF(OR(B1248&lt;'Statistic-Analysis'!$N$2,B1248&gt;'Statistic-Analysis'!$O$2),FALSE,TRUE)</f>
        <v>1</v>
      </c>
      <c r="G1248" s="28"/>
      <c r="H1248" s="28"/>
    </row>
    <row r="1249" spans="1:8">
      <c r="A1249" t="s">
        <v>8219</v>
      </c>
      <c r="B1249">
        <v>17</v>
      </c>
      <c r="C1249" t="b">
        <f>IF(OR(B1249&lt;'Statistic-Analysis'!$N$2,B1249&gt;'Statistic-Analysis'!$O$2),FALSE,TRUE)</f>
        <v>1</v>
      </c>
      <c r="G1249" s="28"/>
      <c r="H1249" s="28"/>
    </row>
    <row r="1250" spans="1:8">
      <c r="A1250" t="s">
        <v>8219</v>
      </c>
      <c r="B1250">
        <v>104</v>
      </c>
      <c r="C1250" t="b">
        <f>IF(OR(B1250&lt;'Statistic-Analysis'!$N$2,B1250&gt;'Statistic-Analysis'!$O$2),FALSE,TRUE)</f>
        <v>1</v>
      </c>
      <c r="G1250" s="28"/>
      <c r="H1250" s="28"/>
    </row>
    <row r="1251" spans="1:8">
      <c r="A1251" t="s">
        <v>8219</v>
      </c>
      <c r="B1251">
        <v>47</v>
      </c>
      <c r="C1251" t="b">
        <f>IF(OR(B1251&lt;'Statistic-Analysis'!$N$2,B1251&gt;'Statistic-Analysis'!$O$2),FALSE,TRUE)</f>
        <v>1</v>
      </c>
      <c r="G1251" s="28"/>
      <c r="H1251" s="28"/>
    </row>
    <row r="1252" spans="1:8">
      <c r="A1252" t="s">
        <v>8219</v>
      </c>
      <c r="B1252">
        <v>38</v>
      </c>
      <c r="C1252" t="b">
        <f>IF(OR(B1252&lt;'Statistic-Analysis'!$N$2,B1252&gt;'Statistic-Analysis'!$O$2),FALSE,TRUE)</f>
        <v>1</v>
      </c>
      <c r="G1252" s="28"/>
      <c r="H1252" s="28"/>
    </row>
    <row r="1253" spans="1:8">
      <c r="A1253" t="s">
        <v>8219</v>
      </c>
      <c r="B1253">
        <v>81</v>
      </c>
      <c r="C1253" t="b">
        <f>IF(OR(B1253&lt;'Statistic-Analysis'!$N$2,B1253&gt;'Statistic-Analysis'!$O$2),FALSE,TRUE)</f>
        <v>1</v>
      </c>
      <c r="G1253" s="28"/>
      <c r="H1253" s="28"/>
    </row>
    <row r="1254" spans="1:8">
      <c r="A1254" t="s">
        <v>8219</v>
      </c>
      <c r="B1254">
        <v>55</v>
      </c>
      <c r="C1254" t="b">
        <f>IF(OR(B1254&lt;'Statistic-Analysis'!$N$2,B1254&gt;'Statistic-Analysis'!$O$2),FALSE,TRUE)</f>
        <v>1</v>
      </c>
      <c r="G1254" s="28"/>
      <c r="H1254" s="28"/>
    </row>
    <row r="1255" spans="1:8">
      <c r="A1255" t="s">
        <v>8219</v>
      </c>
      <c r="B1255">
        <v>41</v>
      </c>
      <c r="C1255" t="b">
        <f>IF(OR(B1255&lt;'Statistic-Analysis'!$N$2,B1255&gt;'Statistic-Analysis'!$O$2),FALSE,TRUE)</f>
        <v>1</v>
      </c>
      <c r="G1255" s="28"/>
      <c r="H1255" s="28"/>
    </row>
    <row r="1256" spans="1:8">
      <c r="A1256" t="s">
        <v>8219</v>
      </c>
      <c r="B1256">
        <v>79</v>
      </c>
      <c r="C1256" t="b">
        <f>IF(OR(B1256&lt;'Statistic-Analysis'!$N$2,B1256&gt;'Statistic-Analysis'!$O$2),FALSE,TRUE)</f>
        <v>1</v>
      </c>
      <c r="G1256" s="28"/>
      <c r="H1256" s="28"/>
    </row>
    <row r="1257" spans="1:8">
      <c r="A1257" t="s">
        <v>8219</v>
      </c>
      <c r="B1257">
        <v>16</v>
      </c>
      <c r="C1257" t="b">
        <f>IF(OR(B1257&lt;'Statistic-Analysis'!$N$2,B1257&gt;'Statistic-Analysis'!$O$2),FALSE,TRUE)</f>
        <v>1</v>
      </c>
      <c r="G1257" s="28"/>
      <c r="H1257" s="28"/>
    </row>
    <row r="1258" spans="1:8">
      <c r="A1258" t="s">
        <v>8219</v>
      </c>
      <c r="B1258">
        <v>8</v>
      </c>
      <c r="C1258" t="b">
        <f>IF(OR(B1258&lt;'Statistic-Analysis'!$N$2,B1258&gt;'Statistic-Analysis'!$O$2),FALSE,TRUE)</f>
        <v>1</v>
      </c>
      <c r="G1258" s="28"/>
      <c r="H1258" s="28"/>
    </row>
    <row r="1259" spans="1:8">
      <c r="A1259" t="s">
        <v>8219</v>
      </c>
      <c r="B1259">
        <v>95</v>
      </c>
      <c r="C1259" t="b">
        <f>IF(OR(B1259&lt;'Statistic-Analysis'!$N$2,B1259&gt;'Statistic-Analysis'!$O$2),FALSE,TRUE)</f>
        <v>1</v>
      </c>
      <c r="G1259" s="28"/>
      <c r="H1259" s="28"/>
    </row>
    <row r="1260" spans="1:8">
      <c r="A1260" t="s">
        <v>8219</v>
      </c>
      <c r="B1260">
        <v>25</v>
      </c>
      <c r="C1260" t="b">
        <f>IF(OR(B1260&lt;'Statistic-Analysis'!$N$2,B1260&gt;'Statistic-Analysis'!$O$2),FALSE,TRUE)</f>
        <v>1</v>
      </c>
      <c r="G1260" s="28"/>
      <c r="H1260" s="28"/>
    </row>
    <row r="1261" spans="1:8">
      <c r="A1261" t="s">
        <v>8219</v>
      </c>
      <c r="B1261">
        <v>19</v>
      </c>
      <c r="C1261" t="b">
        <f>IF(OR(B1261&lt;'Statistic-Analysis'!$N$2,B1261&gt;'Statistic-Analysis'!$O$2),FALSE,TRUE)</f>
        <v>1</v>
      </c>
      <c r="G1261" s="28"/>
      <c r="H1261" s="28"/>
    </row>
    <row r="1262" spans="1:8">
      <c r="A1262" t="s">
        <v>8219</v>
      </c>
      <c r="B1262">
        <v>90</v>
      </c>
      <c r="C1262" t="b">
        <f>IF(OR(B1262&lt;'Statistic-Analysis'!$N$2,B1262&gt;'Statistic-Analysis'!$O$2),FALSE,TRUE)</f>
        <v>1</v>
      </c>
      <c r="G1262" s="28"/>
      <c r="H1262" s="28"/>
    </row>
    <row r="1263" spans="1:8">
      <c r="A1263" t="s">
        <v>8219</v>
      </c>
      <c r="B1263">
        <v>41</v>
      </c>
      <c r="C1263" t="b">
        <f>IF(OR(B1263&lt;'Statistic-Analysis'!$N$2,B1263&gt;'Statistic-Analysis'!$O$2),FALSE,TRUE)</f>
        <v>1</v>
      </c>
      <c r="G1263" s="28"/>
      <c r="H1263" s="28"/>
    </row>
    <row r="1264" spans="1:8">
      <c r="A1264" t="s">
        <v>8219</v>
      </c>
      <c r="B1264">
        <v>30</v>
      </c>
      <c r="C1264" t="b">
        <f>IF(OR(B1264&lt;'Statistic-Analysis'!$N$2,B1264&gt;'Statistic-Analysis'!$O$2),FALSE,TRUE)</f>
        <v>1</v>
      </c>
      <c r="G1264" s="28"/>
      <c r="H1264" s="28"/>
    </row>
    <row r="1265" spans="1:8">
      <c r="A1265" t="s">
        <v>8219</v>
      </c>
      <c r="B1265">
        <v>38</v>
      </c>
      <c r="C1265" t="b">
        <f>IF(OR(B1265&lt;'Statistic-Analysis'!$N$2,B1265&gt;'Statistic-Analysis'!$O$2),FALSE,TRUE)</f>
        <v>1</v>
      </c>
      <c r="G1265" s="28"/>
      <c r="H1265" s="28"/>
    </row>
    <row r="1266" spans="1:8">
      <c r="A1266" t="s">
        <v>8219</v>
      </c>
      <c r="B1266">
        <v>65</v>
      </c>
      <c r="C1266" t="b">
        <f>IF(OR(B1266&lt;'Statistic-Analysis'!$N$2,B1266&gt;'Statistic-Analysis'!$O$2),FALSE,TRUE)</f>
        <v>1</v>
      </c>
      <c r="G1266" s="28"/>
      <c r="H1266" s="28"/>
    </row>
    <row r="1267" spans="1:8">
      <c r="A1267" t="s">
        <v>8219</v>
      </c>
      <c r="B1267">
        <v>75</v>
      </c>
      <c r="C1267" t="b">
        <f>IF(OR(B1267&lt;'Statistic-Analysis'!$N$2,B1267&gt;'Statistic-Analysis'!$O$2),FALSE,TRUE)</f>
        <v>1</v>
      </c>
      <c r="G1267" s="28"/>
      <c r="H1267" s="28"/>
    </row>
    <row r="1268" spans="1:8">
      <c r="A1268" t="s">
        <v>8219</v>
      </c>
      <c r="B1268">
        <v>16</v>
      </c>
      <c r="C1268" t="b">
        <f>IF(OR(B1268&lt;'Statistic-Analysis'!$N$2,B1268&gt;'Statistic-Analysis'!$O$2),FALSE,TRUE)</f>
        <v>1</v>
      </c>
      <c r="G1268" s="28"/>
      <c r="H1268" s="28"/>
    </row>
    <row r="1269" spans="1:8">
      <c r="A1269" t="s">
        <v>8219</v>
      </c>
      <c r="B1269">
        <v>10</v>
      </c>
      <c r="C1269" t="b">
        <f>IF(OR(B1269&lt;'Statistic-Analysis'!$N$2,B1269&gt;'Statistic-Analysis'!$O$2),FALSE,TRUE)</f>
        <v>1</v>
      </c>
      <c r="G1269" s="28"/>
      <c r="H1269" s="28"/>
    </row>
    <row r="1270" spans="1:8">
      <c r="A1270" t="s">
        <v>8219</v>
      </c>
      <c r="B1270">
        <v>27</v>
      </c>
      <c r="C1270" t="b">
        <f>IF(OR(B1270&lt;'Statistic-Analysis'!$N$2,B1270&gt;'Statistic-Analysis'!$O$2),FALSE,TRUE)</f>
        <v>1</v>
      </c>
      <c r="G1270" s="28"/>
      <c r="H1270" s="28"/>
    </row>
    <row r="1271" spans="1:8">
      <c r="A1271" t="s">
        <v>8219</v>
      </c>
      <c r="B1271">
        <v>259</v>
      </c>
      <c r="C1271" t="b">
        <f>IF(OR(B1271&lt;'Statistic-Analysis'!$N$2,B1271&gt;'Statistic-Analysis'!$O$2),FALSE,TRUE)</f>
        <v>1</v>
      </c>
      <c r="G1271" s="28"/>
      <c r="H1271" s="28"/>
    </row>
    <row r="1272" spans="1:8">
      <c r="A1272" t="s">
        <v>8219</v>
      </c>
      <c r="B1272">
        <v>39</v>
      </c>
      <c r="C1272" t="b">
        <f>IF(OR(B1272&lt;'Statistic-Analysis'!$N$2,B1272&gt;'Statistic-Analysis'!$O$2),FALSE,TRUE)</f>
        <v>1</v>
      </c>
      <c r="G1272" s="28"/>
      <c r="H1272" s="28"/>
    </row>
    <row r="1273" spans="1:8">
      <c r="A1273" t="s">
        <v>8219</v>
      </c>
      <c r="B1273">
        <v>42</v>
      </c>
      <c r="C1273" t="b">
        <f>IF(OR(B1273&lt;'Statistic-Analysis'!$N$2,B1273&gt;'Statistic-Analysis'!$O$2),FALSE,TRUE)</f>
        <v>1</v>
      </c>
      <c r="G1273" s="28"/>
      <c r="H1273" s="28"/>
    </row>
    <row r="1274" spans="1:8">
      <c r="A1274" t="s">
        <v>8219</v>
      </c>
      <c r="B1274">
        <v>10</v>
      </c>
      <c r="C1274" t="b">
        <f>IF(OR(B1274&lt;'Statistic-Analysis'!$N$2,B1274&gt;'Statistic-Analysis'!$O$2),FALSE,TRUE)</f>
        <v>1</v>
      </c>
      <c r="G1274" s="28"/>
      <c r="H1274" s="28"/>
    </row>
    <row r="1275" spans="1:8">
      <c r="A1275" t="s">
        <v>8219</v>
      </c>
      <c r="B1275">
        <v>56</v>
      </c>
      <c r="C1275" t="b">
        <f>IF(OR(B1275&lt;'Statistic-Analysis'!$N$2,B1275&gt;'Statistic-Analysis'!$O$2),FALSE,TRUE)</f>
        <v>1</v>
      </c>
      <c r="G1275" s="28"/>
      <c r="H1275" s="28"/>
    </row>
    <row r="1276" spans="1:8">
      <c r="A1276" t="s">
        <v>8219</v>
      </c>
      <c r="B1276">
        <v>20</v>
      </c>
      <c r="C1276" t="b">
        <f>IF(OR(B1276&lt;'Statistic-Analysis'!$N$2,B1276&gt;'Statistic-Analysis'!$O$2),FALSE,TRUE)</f>
        <v>1</v>
      </c>
      <c r="G1276" s="28"/>
      <c r="H1276" s="28"/>
    </row>
    <row r="1277" spans="1:8">
      <c r="A1277" t="s">
        <v>8219</v>
      </c>
      <c r="B1277">
        <v>170</v>
      </c>
      <c r="C1277" t="b">
        <f>IF(OR(B1277&lt;'Statistic-Analysis'!$N$2,B1277&gt;'Statistic-Analysis'!$O$2),FALSE,TRUE)</f>
        <v>1</v>
      </c>
      <c r="G1277" s="28"/>
      <c r="H1277" s="28"/>
    </row>
    <row r="1278" spans="1:8">
      <c r="A1278" t="s">
        <v>8219</v>
      </c>
      <c r="B1278">
        <v>29</v>
      </c>
      <c r="C1278" t="b">
        <f>IF(OR(B1278&lt;'Statistic-Analysis'!$N$2,B1278&gt;'Statistic-Analysis'!$O$2),FALSE,TRUE)</f>
        <v>1</v>
      </c>
      <c r="G1278" s="28"/>
      <c r="H1278" s="28"/>
    </row>
    <row r="1279" spans="1:8">
      <c r="A1279" t="s">
        <v>8219</v>
      </c>
      <c r="B1279">
        <v>132</v>
      </c>
      <c r="C1279" t="b">
        <f>IF(OR(B1279&lt;'Statistic-Analysis'!$N$2,B1279&gt;'Statistic-Analysis'!$O$2),FALSE,TRUE)</f>
        <v>1</v>
      </c>
      <c r="G1279" s="28"/>
      <c r="H1279" s="28"/>
    </row>
    <row r="1280" spans="1:8">
      <c r="A1280" t="s">
        <v>8219</v>
      </c>
      <c r="B1280">
        <v>27</v>
      </c>
      <c r="C1280" t="b">
        <f>IF(OR(B1280&lt;'Statistic-Analysis'!$N$2,B1280&gt;'Statistic-Analysis'!$O$2),FALSE,TRUE)</f>
        <v>1</v>
      </c>
      <c r="G1280" s="28"/>
      <c r="H1280" s="28"/>
    </row>
    <row r="1281" spans="1:8">
      <c r="A1281" t="s">
        <v>8219</v>
      </c>
      <c r="B1281">
        <v>26</v>
      </c>
      <c r="C1281" t="b">
        <f>IF(OR(B1281&lt;'Statistic-Analysis'!$N$2,B1281&gt;'Statistic-Analysis'!$O$2),FALSE,TRUE)</f>
        <v>1</v>
      </c>
      <c r="G1281" s="28"/>
      <c r="H1281" s="28"/>
    </row>
    <row r="1282" spans="1:8">
      <c r="A1282" t="s">
        <v>8219</v>
      </c>
      <c r="B1282">
        <v>43</v>
      </c>
      <c r="C1282" t="b">
        <f>IF(OR(B1282&lt;'Statistic-Analysis'!$N$2,B1282&gt;'Statistic-Analysis'!$O$2),FALSE,TRUE)</f>
        <v>1</v>
      </c>
      <c r="G1282" s="28"/>
      <c r="H1282" s="28"/>
    </row>
    <row r="1283" spans="1:8">
      <c r="A1283" t="s">
        <v>8219</v>
      </c>
      <c r="B1283">
        <v>80</v>
      </c>
      <c r="C1283" t="b">
        <f>IF(OR(B1283&lt;'Statistic-Analysis'!$N$2,B1283&gt;'Statistic-Analysis'!$O$2),FALSE,TRUE)</f>
        <v>1</v>
      </c>
      <c r="G1283" s="28"/>
      <c r="H1283" s="28"/>
    </row>
    <row r="1284" spans="1:8">
      <c r="A1284" t="s">
        <v>8219</v>
      </c>
      <c r="B1284">
        <v>33</v>
      </c>
      <c r="C1284" t="b">
        <f>IF(OR(B1284&lt;'Statistic-Analysis'!$N$2,B1284&gt;'Statistic-Analysis'!$O$2),FALSE,TRUE)</f>
        <v>1</v>
      </c>
      <c r="G1284" s="28"/>
      <c r="H1284" s="28"/>
    </row>
    <row r="1285" spans="1:8">
      <c r="A1285" t="s">
        <v>8219</v>
      </c>
      <c r="B1285">
        <v>71</v>
      </c>
      <c r="C1285" t="b">
        <f>IF(OR(B1285&lt;'Statistic-Analysis'!$N$2,B1285&gt;'Statistic-Analysis'!$O$2),FALSE,TRUE)</f>
        <v>1</v>
      </c>
      <c r="G1285" s="28"/>
      <c r="H1285" s="28"/>
    </row>
    <row r="1286" spans="1:8">
      <c r="A1286" t="s">
        <v>8219</v>
      </c>
      <c r="B1286">
        <v>81</v>
      </c>
      <c r="C1286" t="b">
        <f>IF(OR(B1286&lt;'Statistic-Analysis'!$N$2,B1286&gt;'Statistic-Analysis'!$O$2),FALSE,TRUE)</f>
        <v>1</v>
      </c>
      <c r="G1286" s="28"/>
      <c r="H1286" s="28"/>
    </row>
    <row r="1287" spans="1:8">
      <c r="A1287" t="s">
        <v>8219</v>
      </c>
      <c r="B1287">
        <v>76</v>
      </c>
      <c r="C1287" t="b">
        <f>IF(OR(B1287&lt;'Statistic-Analysis'!$N$2,B1287&gt;'Statistic-Analysis'!$O$2),FALSE,TRUE)</f>
        <v>1</v>
      </c>
      <c r="G1287" s="28"/>
      <c r="H1287" s="28"/>
    </row>
    <row r="1288" spans="1:8">
      <c r="A1288" t="s">
        <v>8219</v>
      </c>
      <c r="B1288">
        <v>48</v>
      </c>
      <c r="C1288" t="b">
        <f>IF(OR(B1288&lt;'Statistic-Analysis'!$N$2,B1288&gt;'Statistic-Analysis'!$O$2),FALSE,TRUE)</f>
        <v>1</v>
      </c>
      <c r="G1288" s="28"/>
      <c r="H1288" s="28"/>
    </row>
    <row r="1289" spans="1:8">
      <c r="A1289" t="s">
        <v>8219</v>
      </c>
      <c r="B1289">
        <v>61</v>
      </c>
      <c r="C1289" t="b">
        <f>IF(OR(B1289&lt;'Statistic-Analysis'!$N$2,B1289&gt;'Statistic-Analysis'!$O$2),FALSE,TRUE)</f>
        <v>1</v>
      </c>
      <c r="G1289" s="28"/>
      <c r="H1289" s="28"/>
    </row>
    <row r="1290" spans="1:8">
      <c r="A1290" t="s">
        <v>8219</v>
      </c>
      <c r="B1290">
        <v>60</v>
      </c>
      <c r="C1290" t="b">
        <f>IF(OR(B1290&lt;'Statistic-Analysis'!$N$2,B1290&gt;'Statistic-Analysis'!$O$2),FALSE,TRUE)</f>
        <v>1</v>
      </c>
      <c r="G1290" s="28"/>
      <c r="H1290" s="28"/>
    </row>
    <row r="1291" spans="1:8">
      <c r="A1291" t="s">
        <v>8219</v>
      </c>
      <c r="B1291">
        <v>136</v>
      </c>
      <c r="C1291" t="b">
        <f>IF(OR(B1291&lt;'Statistic-Analysis'!$N$2,B1291&gt;'Statistic-Analysis'!$O$2),FALSE,TRUE)</f>
        <v>1</v>
      </c>
      <c r="G1291" s="28"/>
      <c r="H1291" s="28"/>
    </row>
    <row r="1292" spans="1:8">
      <c r="A1292" t="s">
        <v>8219</v>
      </c>
      <c r="B1292">
        <v>14</v>
      </c>
      <c r="C1292" t="b">
        <f>IF(OR(B1292&lt;'Statistic-Analysis'!$N$2,B1292&gt;'Statistic-Analysis'!$O$2),FALSE,TRUE)</f>
        <v>1</v>
      </c>
      <c r="G1292" s="28"/>
      <c r="H1292" s="28"/>
    </row>
    <row r="1293" spans="1:8">
      <c r="A1293" t="s">
        <v>8219</v>
      </c>
      <c r="B1293">
        <v>78</v>
      </c>
      <c r="C1293" t="b">
        <f>IF(OR(B1293&lt;'Statistic-Analysis'!$N$2,B1293&gt;'Statistic-Analysis'!$O$2),FALSE,TRUE)</f>
        <v>1</v>
      </c>
      <c r="G1293" s="28"/>
      <c r="H1293" s="28"/>
    </row>
    <row r="1294" spans="1:8">
      <c r="A1294" t="s">
        <v>8219</v>
      </c>
      <c r="B1294">
        <v>4</v>
      </c>
      <c r="C1294" t="b">
        <f>IF(OR(B1294&lt;'Statistic-Analysis'!$N$2,B1294&gt;'Statistic-Analysis'!$O$2),FALSE,TRUE)</f>
        <v>1</v>
      </c>
      <c r="G1294" s="28"/>
      <c r="H1294" s="28"/>
    </row>
    <row r="1295" spans="1:8">
      <c r="A1295" t="s">
        <v>8219</v>
      </c>
      <c r="B1295">
        <v>11</v>
      </c>
      <c r="C1295" t="b">
        <f>IF(OR(B1295&lt;'Statistic-Analysis'!$N$2,B1295&gt;'Statistic-Analysis'!$O$2),FALSE,TRUE)</f>
        <v>1</v>
      </c>
      <c r="G1295" s="28"/>
      <c r="H1295" s="28"/>
    </row>
    <row r="1296" spans="1:8">
      <c r="A1296" t="s">
        <v>8219</v>
      </c>
      <c r="B1296">
        <v>185</v>
      </c>
      <c r="C1296" t="b">
        <f>IF(OR(B1296&lt;'Statistic-Analysis'!$N$2,B1296&gt;'Statistic-Analysis'!$O$2),FALSE,TRUE)</f>
        <v>1</v>
      </c>
      <c r="G1296" s="28"/>
      <c r="H1296" s="28"/>
    </row>
    <row r="1297" spans="1:8">
      <c r="A1297" t="s">
        <v>8219</v>
      </c>
      <c r="B1297">
        <v>59</v>
      </c>
      <c r="C1297" t="b">
        <f>IF(OR(B1297&lt;'Statistic-Analysis'!$N$2,B1297&gt;'Statistic-Analysis'!$O$2),FALSE,TRUE)</f>
        <v>1</v>
      </c>
      <c r="G1297" s="28"/>
      <c r="H1297" s="28"/>
    </row>
    <row r="1298" spans="1:8">
      <c r="A1298" t="s">
        <v>8219</v>
      </c>
      <c r="B1298">
        <v>27</v>
      </c>
      <c r="C1298" t="b">
        <f>IF(OR(B1298&lt;'Statistic-Analysis'!$N$2,B1298&gt;'Statistic-Analysis'!$O$2),FALSE,TRUE)</f>
        <v>1</v>
      </c>
      <c r="G1298" s="28"/>
      <c r="H1298" s="28"/>
    </row>
    <row r="1299" spans="1:8">
      <c r="A1299" t="s">
        <v>8219</v>
      </c>
      <c r="B1299">
        <v>63</v>
      </c>
      <c r="C1299" t="b">
        <f>IF(OR(B1299&lt;'Statistic-Analysis'!$N$2,B1299&gt;'Statistic-Analysis'!$O$2),FALSE,TRUE)</f>
        <v>1</v>
      </c>
      <c r="G1299" s="28"/>
      <c r="H1299" s="28"/>
    </row>
    <row r="1300" spans="1:8">
      <c r="A1300" t="s">
        <v>8219</v>
      </c>
      <c r="B1300">
        <v>13</v>
      </c>
      <c r="C1300" t="b">
        <f>IF(OR(B1300&lt;'Statistic-Analysis'!$N$2,B1300&gt;'Statistic-Analysis'!$O$2),FALSE,TRUE)</f>
        <v>1</v>
      </c>
      <c r="G1300" s="28"/>
      <c r="H1300" s="28"/>
    </row>
    <row r="1301" spans="1:8">
      <c r="A1301" t="s">
        <v>8219</v>
      </c>
      <c r="B1301">
        <v>13</v>
      </c>
      <c r="C1301" t="b">
        <f>IF(OR(B1301&lt;'Statistic-Analysis'!$N$2,B1301&gt;'Statistic-Analysis'!$O$2),FALSE,TRUE)</f>
        <v>1</v>
      </c>
      <c r="G1301" s="28"/>
      <c r="H1301" s="28"/>
    </row>
    <row r="1302" spans="1:8">
      <c r="A1302" t="s">
        <v>8219</v>
      </c>
      <c r="B1302">
        <v>57</v>
      </c>
      <c r="C1302" t="b">
        <f>IF(OR(B1302&lt;'Statistic-Analysis'!$N$2,B1302&gt;'Statistic-Analysis'!$O$2),FALSE,TRUE)</f>
        <v>1</v>
      </c>
      <c r="G1302" s="28"/>
      <c r="H1302" s="28"/>
    </row>
    <row r="1303" spans="1:8">
      <c r="A1303" t="s">
        <v>8219</v>
      </c>
      <c r="B1303">
        <v>61</v>
      </c>
      <c r="C1303" t="b">
        <f>IF(OR(B1303&lt;'Statistic-Analysis'!$N$2,B1303&gt;'Statistic-Analysis'!$O$2),FALSE,TRUE)</f>
        <v>1</v>
      </c>
      <c r="G1303" s="28"/>
      <c r="H1303" s="28"/>
    </row>
    <row r="1304" spans="1:8">
      <c r="A1304" t="s">
        <v>8219</v>
      </c>
      <c r="B1304">
        <v>65</v>
      </c>
      <c r="C1304" t="b">
        <f>IF(OR(B1304&lt;'Statistic-Analysis'!$N$2,B1304&gt;'Statistic-Analysis'!$O$2),FALSE,TRUE)</f>
        <v>1</v>
      </c>
      <c r="G1304" s="28"/>
      <c r="H1304" s="28"/>
    </row>
    <row r="1305" spans="1:8">
      <c r="A1305" t="s">
        <v>8219</v>
      </c>
      <c r="B1305">
        <v>134</v>
      </c>
      <c r="C1305" t="b">
        <f>IF(OR(B1305&lt;'Statistic-Analysis'!$N$2,B1305&gt;'Statistic-Analysis'!$O$2),FALSE,TRUE)</f>
        <v>1</v>
      </c>
      <c r="G1305" s="28"/>
      <c r="H1305" s="28"/>
    </row>
    <row r="1306" spans="1:8">
      <c r="A1306" t="s">
        <v>8219</v>
      </c>
      <c r="B1306">
        <v>37</v>
      </c>
      <c r="C1306" t="b">
        <f>IF(OR(B1306&lt;'Statistic-Analysis'!$N$2,B1306&gt;'Statistic-Analysis'!$O$2),FALSE,TRUE)</f>
        <v>1</v>
      </c>
      <c r="G1306" s="28"/>
      <c r="H1306" s="28"/>
    </row>
    <row r="1307" spans="1:8">
      <c r="A1307" t="s">
        <v>8219</v>
      </c>
      <c r="B1307">
        <v>37</v>
      </c>
      <c r="C1307" t="b">
        <f>IF(OR(B1307&lt;'Statistic-Analysis'!$N$2,B1307&gt;'Statistic-Analysis'!$O$2),FALSE,TRUE)</f>
        <v>1</v>
      </c>
      <c r="G1307" s="28"/>
      <c r="H1307" s="28"/>
    </row>
    <row r="1308" spans="1:8">
      <c r="A1308" t="s">
        <v>8219</v>
      </c>
      <c r="B1308">
        <v>150</v>
      </c>
      <c r="C1308" t="b">
        <f>IF(OR(B1308&lt;'Statistic-Analysis'!$N$2,B1308&gt;'Statistic-Analysis'!$O$2),FALSE,TRUE)</f>
        <v>1</v>
      </c>
      <c r="G1308" s="28"/>
      <c r="H1308" s="28"/>
    </row>
    <row r="1309" spans="1:8">
      <c r="A1309" t="s">
        <v>8219</v>
      </c>
      <c r="B1309">
        <v>56</v>
      </c>
      <c r="C1309" t="b">
        <f>IF(OR(B1309&lt;'Statistic-Analysis'!$N$2,B1309&gt;'Statistic-Analysis'!$O$2),FALSE,TRUE)</f>
        <v>1</v>
      </c>
      <c r="G1309" s="28"/>
      <c r="H1309" s="28"/>
    </row>
    <row r="1310" spans="1:8">
      <c r="A1310" t="s">
        <v>8219</v>
      </c>
      <c r="B1310">
        <v>18</v>
      </c>
      <c r="C1310" t="b">
        <f>IF(OR(B1310&lt;'Statistic-Analysis'!$N$2,B1310&gt;'Statistic-Analysis'!$O$2),FALSE,TRUE)</f>
        <v>1</v>
      </c>
      <c r="G1310" s="28"/>
      <c r="H1310" s="28"/>
    </row>
    <row r="1311" spans="1:8">
      <c r="A1311" t="s">
        <v>8219</v>
      </c>
      <c r="B1311">
        <v>60</v>
      </c>
      <c r="C1311" t="b">
        <f>IF(OR(B1311&lt;'Statistic-Analysis'!$N$2,B1311&gt;'Statistic-Analysis'!$O$2),FALSE,TRUE)</f>
        <v>1</v>
      </c>
      <c r="G1311" s="28"/>
      <c r="H1311" s="28"/>
    </row>
    <row r="1312" spans="1:8">
      <c r="A1312" t="s">
        <v>8219</v>
      </c>
      <c r="B1312">
        <v>67</v>
      </c>
      <c r="C1312" t="b">
        <f>IF(OR(B1312&lt;'Statistic-Analysis'!$N$2,B1312&gt;'Statistic-Analysis'!$O$2),FALSE,TRUE)</f>
        <v>1</v>
      </c>
      <c r="G1312" s="28"/>
      <c r="H1312" s="28"/>
    </row>
    <row r="1313" spans="1:8">
      <c r="A1313" t="s">
        <v>8219</v>
      </c>
      <c r="B1313">
        <v>35</v>
      </c>
      <c r="C1313" t="b">
        <f>IF(OR(B1313&lt;'Statistic-Analysis'!$N$2,B1313&gt;'Statistic-Analysis'!$O$2),FALSE,TRUE)</f>
        <v>1</v>
      </c>
      <c r="G1313" s="28"/>
      <c r="H1313" s="28"/>
    </row>
    <row r="1314" spans="1:8">
      <c r="A1314" t="s">
        <v>8219</v>
      </c>
      <c r="B1314">
        <v>34</v>
      </c>
      <c r="C1314" t="b">
        <f>IF(OR(B1314&lt;'Statistic-Analysis'!$N$2,B1314&gt;'Statistic-Analysis'!$O$2),FALSE,TRUE)</f>
        <v>1</v>
      </c>
      <c r="G1314" s="28"/>
      <c r="H1314" s="28"/>
    </row>
    <row r="1315" spans="1:8">
      <c r="A1315" t="s">
        <v>8219</v>
      </c>
      <c r="B1315">
        <v>36</v>
      </c>
      <c r="C1315" t="b">
        <f>IF(OR(B1315&lt;'Statistic-Analysis'!$N$2,B1315&gt;'Statistic-Analysis'!$O$2),FALSE,TRUE)</f>
        <v>1</v>
      </c>
      <c r="G1315" s="28"/>
      <c r="H1315" s="28"/>
    </row>
    <row r="1316" spans="1:8">
      <c r="A1316" t="s">
        <v>8219</v>
      </c>
      <c r="B1316">
        <v>18</v>
      </c>
      <c r="C1316" t="b">
        <f>IF(OR(B1316&lt;'Statistic-Analysis'!$N$2,B1316&gt;'Statistic-Analysis'!$O$2),FALSE,TRUE)</f>
        <v>1</v>
      </c>
      <c r="G1316" s="28"/>
      <c r="H1316" s="28"/>
    </row>
    <row r="1317" spans="1:8">
      <c r="A1317" t="s">
        <v>8219</v>
      </c>
      <c r="B1317">
        <v>25</v>
      </c>
      <c r="C1317" t="b">
        <f>IF(OR(B1317&lt;'Statistic-Analysis'!$N$2,B1317&gt;'Statistic-Analysis'!$O$2),FALSE,TRUE)</f>
        <v>1</v>
      </c>
      <c r="G1317" s="28"/>
      <c r="H1317" s="28"/>
    </row>
    <row r="1318" spans="1:8">
      <c r="A1318" t="s">
        <v>8219</v>
      </c>
      <c r="B1318">
        <v>21</v>
      </c>
      <c r="C1318" t="b">
        <f>IF(OR(B1318&lt;'Statistic-Analysis'!$N$2,B1318&gt;'Statistic-Analysis'!$O$2),FALSE,TRUE)</f>
        <v>1</v>
      </c>
      <c r="G1318" s="28"/>
      <c r="H1318" s="28"/>
    </row>
    <row r="1319" spans="1:8">
      <c r="A1319" t="s">
        <v>8219</v>
      </c>
      <c r="B1319">
        <v>151</v>
      </c>
      <c r="C1319" t="b">
        <f>IF(OR(B1319&lt;'Statistic-Analysis'!$N$2,B1319&gt;'Statistic-Analysis'!$O$2),FALSE,TRUE)</f>
        <v>1</v>
      </c>
      <c r="G1319" s="28"/>
      <c r="H1319" s="28"/>
    </row>
    <row r="1320" spans="1:8">
      <c r="A1320" t="s">
        <v>8219</v>
      </c>
      <c r="B1320">
        <v>489</v>
      </c>
      <c r="C1320" t="b">
        <f>IF(OR(B1320&lt;'Statistic-Analysis'!$N$2,B1320&gt;'Statistic-Analysis'!$O$2),FALSE,TRUE)</f>
        <v>0</v>
      </c>
      <c r="G1320" s="28"/>
      <c r="H1320" s="28"/>
    </row>
    <row r="1321" spans="1:8">
      <c r="A1321" t="s">
        <v>8219</v>
      </c>
      <c r="B1321">
        <v>50</v>
      </c>
      <c r="C1321" t="b">
        <f>IF(OR(B1321&lt;'Statistic-Analysis'!$N$2,B1321&gt;'Statistic-Analysis'!$O$2),FALSE,TRUE)</f>
        <v>1</v>
      </c>
      <c r="G1321" s="28"/>
      <c r="H1321" s="28"/>
    </row>
    <row r="1322" spans="1:8">
      <c r="A1322" t="s">
        <v>8219</v>
      </c>
      <c r="B1322">
        <v>321</v>
      </c>
      <c r="C1322" t="b">
        <f>IF(OR(B1322&lt;'Statistic-Analysis'!$N$2,B1322&gt;'Statistic-Analysis'!$O$2),FALSE,TRUE)</f>
        <v>0</v>
      </c>
      <c r="G1322" s="28"/>
      <c r="H1322" s="28"/>
    </row>
    <row r="1323" spans="1:8">
      <c r="A1323" t="s">
        <v>8219</v>
      </c>
      <c r="B1323">
        <v>1762</v>
      </c>
      <c r="C1323" t="b">
        <f>IF(OR(B1323&lt;'Statistic-Analysis'!$N$2,B1323&gt;'Statistic-Analysis'!$O$2),FALSE,TRUE)</f>
        <v>0</v>
      </c>
      <c r="G1323" s="28"/>
      <c r="H1323" s="28"/>
    </row>
    <row r="1324" spans="1:8">
      <c r="A1324" t="s">
        <v>8219</v>
      </c>
      <c r="B1324">
        <v>385</v>
      </c>
      <c r="C1324" t="b">
        <f>IF(OR(B1324&lt;'Statistic-Analysis'!$N$2,B1324&gt;'Statistic-Analysis'!$O$2),FALSE,TRUE)</f>
        <v>0</v>
      </c>
      <c r="G1324" s="28"/>
      <c r="H1324" s="28"/>
    </row>
    <row r="1325" spans="1:8">
      <c r="A1325" t="s">
        <v>8219</v>
      </c>
      <c r="B1325">
        <v>398</v>
      </c>
      <c r="C1325" t="b">
        <f>IF(OR(B1325&lt;'Statistic-Analysis'!$N$2,B1325&gt;'Statistic-Analysis'!$O$2),FALSE,TRUE)</f>
        <v>0</v>
      </c>
      <c r="G1325" s="28"/>
      <c r="H1325" s="28"/>
    </row>
    <row r="1326" spans="1:8">
      <c r="A1326" t="s">
        <v>8219</v>
      </c>
      <c r="B1326">
        <v>304</v>
      </c>
      <c r="C1326" t="b">
        <f>IF(OR(B1326&lt;'Statistic-Analysis'!$N$2,B1326&gt;'Statistic-Analysis'!$O$2),FALSE,TRUE)</f>
        <v>1</v>
      </c>
      <c r="G1326" s="28"/>
      <c r="H1326" s="28"/>
    </row>
    <row r="1327" spans="1:8">
      <c r="A1327" t="s">
        <v>8219</v>
      </c>
      <c r="B1327">
        <v>676</v>
      </c>
      <c r="C1327" t="b">
        <f>IF(OR(B1327&lt;'Statistic-Analysis'!$N$2,B1327&gt;'Statistic-Analysis'!$O$2),FALSE,TRUE)</f>
        <v>0</v>
      </c>
      <c r="G1327" s="28"/>
      <c r="H1327" s="28"/>
    </row>
    <row r="1328" spans="1:8">
      <c r="A1328" t="s">
        <v>8219</v>
      </c>
      <c r="B1328">
        <v>577</v>
      </c>
      <c r="C1328" t="b">
        <f>IF(OR(B1328&lt;'Statistic-Analysis'!$N$2,B1328&gt;'Statistic-Analysis'!$O$2),FALSE,TRUE)</f>
        <v>0</v>
      </c>
      <c r="G1328" s="28"/>
      <c r="H1328" s="28"/>
    </row>
    <row r="1329" spans="1:8">
      <c r="A1329" t="s">
        <v>8219</v>
      </c>
      <c r="B1329">
        <v>3663</v>
      </c>
      <c r="C1329" t="b">
        <f>IF(OR(B1329&lt;'Statistic-Analysis'!$N$2,B1329&gt;'Statistic-Analysis'!$O$2),FALSE,TRUE)</f>
        <v>0</v>
      </c>
      <c r="G1329" s="28"/>
      <c r="H1329" s="28"/>
    </row>
    <row r="1330" spans="1:8">
      <c r="A1330" t="s">
        <v>8219</v>
      </c>
      <c r="B1330">
        <v>294</v>
      </c>
      <c r="C1330" t="b">
        <f>IF(OR(B1330&lt;'Statistic-Analysis'!$N$2,B1330&gt;'Statistic-Analysis'!$O$2),FALSE,TRUE)</f>
        <v>1</v>
      </c>
      <c r="G1330" s="28"/>
      <c r="H1330" s="28"/>
    </row>
    <row r="1331" spans="1:8">
      <c r="A1331" t="s">
        <v>8219</v>
      </c>
      <c r="B1331">
        <v>28</v>
      </c>
      <c r="C1331" t="b">
        <f>IF(OR(B1331&lt;'Statistic-Analysis'!$N$2,B1331&gt;'Statistic-Analysis'!$O$2),FALSE,TRUE)</f>
        <v>1</v>
      </c>
      <c r="G1331" s="28"/>
      <c r="H1331" s="28"/>
    </row>
    <row r="1332" spans="1:8">
      <c r="A1332" t="s">
        <v>8219</v>
      </c>
      <c r="B1332">
        <v>100</v>
      </c>
      <c r="C1332" t="b">
        <f>IF(OR(B1332&lt;'Statistic-Analysis'!$N$2,B1332&gt;'Statistic-Analysis'!$O$2),FALSE,TRUE)</f>
        <v>1</v>
      </c>
      <c r="G1332" s="28"/>
      <c r="H1332" s="28"/>
    </row>
    <row r="1333" spans="1:8">
      <c r="A1333" t="s">
        <v>8219</v>
      </c>
      <c r="B1333">
        <v>72</v>
      </c>
      <c r="C1333" t="b">
        <f>IF(OR(B1333&lt;'Statistic-Analysis'!$N$2,B1333&gt;'Statistic-Analysis'!$O$2),FALSE,TRUE)</f>
        <v>1</v>
      </c>
      <c r="G1333" s="28"/>
      <c r="H1333" s="28"/>
    </row>
    <row r="1334" spans="1:8">
      <c r="A1334" t="s">
        <v>8219</v>
      </c>
      <c r="B1334">
        <v>238</v>
      </c>
      <c r="C1334" t="b">
        <f>IF(OR(B1334&lt;'Statistic-Analysis'!$N$2,B1334&gt;'Statistic-Analysis'!$O$2),FALSE,TRUE)</f>
        <v>1</v>
      </c>
      <c r="G1334" s="28"/>
      <c r="H1334" s="28"/>
    </row>
    <row r="1335" spans="1:8">
      <c r="A1335" t="s">
        <v>8219</v>
      </c>
      <c r="B1335">
        <v>159</v>
      </c>
      <c r="C1335" t="b">
        <f>IF(OR(B1335&lt;'Statistic-Analysis'!$N$2,B1335&gt;'Statistic-Analysis'!$O$2),FALSE,TRUE)</f>
        <v>1</v>
      </c>
      <c r="G1335" s="28"/>
      <c r="H1335" s="28"/>
    </row>
    <row r="1336" spans="1:8">
      <c r="A1336" t="s">
        <v>8219</v>
      </c>
      <c r="B1336">
        <v>77</v>
      </c>
      <c r="C1336" t="b">
        <f>IF(OR(B1336&lt;'Statistic-Analysis'!$N$2,B1336&gt;'Statistic-Analysis'!$O$2),FALSE,TRUE)</f>
        <v>1</v>
      </c>
      <c r="G1336" s="28"/>
      <c r="H1336" s="28"/>
    </row>
    <row r="1337" spans="1:8">
      <c r="A1337" t="s">
        <v>8219</v>
      </c>
      <c r="B1337">
        <v>53</v>
      </c>
      <c r="C1337" t="b">
        <f>IF(OR(B1337&lt;'Statistic-Analysis'!$N$2,B1337&gt;'Statistic-Analysis'!$O$2),FALSE,TRUE)</f>
        <v>1</v>
      </c>
      <c r="G1337" s="28"/>
      <c r="H1337" s="28"/>
    </row>
    <row r="1338" spans="1:8">
      <c r="A1338" t="s">
        <v>8219</v>
      </c>
      <c r="B1338">
        <v>1251</v>
      </c>
      <c r="C1338" t="b">
        <f>IF(OR(B1338&lt;'Statistic-Analysis'!$N$2,B1338&gt;'Statistic-Analysis'!$O$2),FALSE,TRUE)</f>
        <v>0</v>
      </c>
      <c r="G1338" s="28"/>
      <c r="H1338" s="28"/>
    </row>
    <row r="1339" spans="1:8">
      <c r="A1339" t="s">
        <v>8219</v>
      </c>
      <c r="B1339">
        <v>465</v>
      </c>
      <c r="C1339" t="b">
        <f>IF(OR(B1339&lt;'Statistic-Analysis'!$N$2,B1339&gt;'Statistic-Analysis'!$O$2),FALSE,TRUE)</f>
        <v>0</v>
      </c>
      <c r="G1339" s="28"/>
      <c r="H1339" s="28"/>
    </row>
    <row r="1340" spans="1:8">
      <c r="A1340" t="s">
        <v>8219</v>
      </c>
      <c r="B1340">
        <v>74</v>
      </c>
      <c r="C1340" t="b">
        <f>IF(OR(B1340&lt;'Statistic-Analysis'!$N$2,B1340&gt;'Statistic-Analysis'!$O$2),FALSE,TRUE)</f>
        <v>1</v>
      </c>
      <c r="G1340" s="28"/>
      <c r="H1340" s="28"/>
    </row>
    <row r="1341" spans="1:8">
      <c r="A1341" t="s">
        <v>8219</v>
      </c>
      <c r="B1341">
        <v>62</v>
      </c>
      <c r="C1341" t="b">
        <f>IF(OR(B1341&lt;'Statistic-Analysis'!$N$2,B1341&gt;'Statistic-Analysis'!$O$2),FALSE,TRUE)</f>
        <v>1</v>
      </c>
      <c r="G1341" s="28"/>
      <c r="H1341" s="28"/>
    </row>
    <row r="1342" spans="1:8">
      <c r="A1342" t="s">
        <v>8219</v>
      </c>
      <c r="B1342">
        <v>3468</v>
      </c>
      <c r="C1342" t="b">
        <f>IF(OR(B1342&lt;'Statistic-Analysis'!$N$2,B1342&gt;'Statistic-Analysis'!$O$2),FALSE,TRUE)</f>
        <v>0</v>
      </c>
      <c r="G1342" s="28"/>
      <c r="H1342" s="28"/>
    </row>
    <row r="1343" spans="1:8">
      <c r="A1343" t="s">
        <v>8219</v>
      </c>
      <c r="B1343">
        <v>52</v>
      </c>
      <c r="C1343" t="b">
        <f>IF(OR(B1343&lt;'Statistic-Analysis'!$N$2,B1343&gt;'Statistic-Analysis'!$O$2),FALSE,TRUE)</f>
        <v>1</v>
      </c>
      <c r="G1343" s="28"/>
      <c r="H1343" s="28"/>
    </row>
    <row r="1344" spans="1:8">
      <c r="A1344" t="s">
        <v>8219</v>
      </c>
      <c r="B1344">
        <v>50</v>
      </c>
      <c r="C1344" t="b">
        <f>IF(OR(B1344&lt;'Statistic-Analysis'!$N$2,B1344&gt;'Statistic-Analysis'!$O$2),FALSE,TRUE)</f>
        <v>1</v>
      </c>
      <c r="G1344" s="28"/>
      <c r="H1344" s="28"/>
    </row>
    <row r="1345" spans="1:8">
      <c r="A1345" t="s">
        <v>8219</v>
      </c>
      <c r="B1345">
        <v>45</v>
      </c>
      <c r="C1345" t="b">
        <f>IF(OR(B1345&lt;'Statistic-Analysis'!$N$2,B1345&gt;'Statistic-Analysis'!$O$2),FALSE,TRUE)</f>
        <v>1</v>
      </c>
      <c r="G1345" s="28"/>
      <c r="H1345" s="28"/>
    </row>
    <row r="1346" spans="1:8">
      <c r="A1346" t="s">
        <v>8219</v>
      </c>
      <c r="B1346">
        <v>21</v>
      </c>
      <c r="C1346" t="b">
        <f>IF(OR(B1346&lt;'Statistic-Analysis'!$N$2,B1346&gt;'Statistic-Analysis'!$O$2),FALSE,TRUE)</f>
        <v>1</v>
      </c>
      <c r="G1346" s="28"/>
      <c r="H1346" s="28"/>
    </row>
    <row r="1347" spans="1:8">
      <c r="A1347" t="s">
        <v>8219</v>
      </c>
      <c r="B1347">
        <v>100</v>
      </c>
      <c r="C1347" t="b">
        <f>IF(OR(B1347&lt;'Statistic-Analysis'!$N$2,B1347&gt;'Statistic-Analysis'!$O$2),FALSE,TRUE)</f>
        <v>1</v>
      </c>
      <c r="G1347" s="28"/>
      <c r="H1347" s="28"/>
    </row>
    <row r="1348" spans="1:8">
      <c r="A1348" t="s">
        <v>8219</v>
      </c>
      <c r="B1348">
        <v>81</v>
      </c>
      <c r="C1348" t="b">
        <f>IF(OR(B1348&lt;'Statistic-Analysis'!$N$2,B1348&gt;'Statistic-Analysis'!$O$2),FALSE,TRUE)</f>
        <v>1</v>
      </c>
      <c r="G1348" s="28"/>
      <c r="H1348" s="28"/>
    </row>
    <row r="1349" spans="1:8">
      <c r="A1349" t="s">
        <v>8219</v>
      </c>
      <c r="B1349">
        <v>286</v>
      </c>
      <c r="C1349" t="b">
        <f>IF(OR(B1349&lt;'Statistic-Analysis'!$N$2,B1349&gt;'Statistic-Analysis'!$O$2),FALSE,TRUE)</f>
        <v>1</v>
      </c>
      <c r="G1349" s="28"/>
      <c r="H1349" s="28"/>
    </row>
    <row r="1350" spans="1:8">
      <c r="A1350" t="s">
        <v>8219</v>
      </c>
      <c r="B1350">
        <v>42</v>
      </c>
      <c r="C1350" t="b">
        <f>IF(OR(B1350&lt;'Statistic-Analysis'!$N$2,B1350&gt;'Statistic-Analysis'!$O$2),FALSE,TRUE)</f>
        <v>1</v>
      </c>
      <c r="G1350" s="28"/>
      <c r="H1350" s="28"/>
    </row>
    <row r="1351" spans="1:8">
      <c r="A1351" t="s">
        <v>8219</v>
      </c>
      <c r="B1351">
        <v>199</v>
      </c>
      <c r="C1351" t="b">
        <f>IF(OR(B1351&lt;'Statistic-Analysis'!$N$2,B1351&gt;'Statistic-Analysis'!$O$2),FALSE,TRUE)</f>
        <v>1</v>
      </c>
      <c r="G1351" s="28"/>
      <c r="H1351" s="28"/>
    </row>
    <row r="1352" spans="1:8">
      <c r="A1352" t="s">
        <v>8219</v>
      </c>
      <c r="B1352">
        <v>25</v>
      </c>
      <c r="C1352" t="b">
        <f>IF(OR(B1352&lt;'Statistic-Analysis'!$N$2,B1352&gt;'Statistic-Analysis'!$O$2),FALSE,TRUE)</f>
        <v>1</v>
      </c>
      <c r="G1352" s="28"/>
      <c r="H1352" s="28"/>
    </row>
    <row r="1353" spans="1:8">
      <c r="A1353" t="s">
        <v>8219</v>
      </c>
      <c r="B1353">
        <v>84</v>
      </c>
      <c r="C1353" t="b">
        <f>IF(OR(B1353&lt;'Statistic-Analysis'!$N$2,B1353&gt;'Statistic-Analysis'!$O$2),FALSE,TRUE)</f>
        <v>1</v>
      </c>
      <c r="G1353" s="28"/>
      <c r="H1353" s="28"/>
    </row>
    <row r="1354" spans="1:8">
      <c r="A1354" t="s">
        <v>8219</v>
      </c>
      <c r="B1354">
        <v>50</v>
      </c>
      <c r="C1354" t="b">
        <f>IF(OR(B1354&lt;'Statistic-Analysis'!$N$2,B1354&gt;'Statistic-Analysis'!$O$2),FALSE,TRUE)</f>
        <v>1</v>
      </c>
      <c r="G1354" s="28"/>
      <c r="H1354" s="28"/>
    </row>
    <row r="1355" spans="1:8">
      <c r="A1355" t="s">
        <v>8219</v>
      </c>
      <c r="B1355">
        <v>26</v>
      </c>
      <c r="C1355" t="b">
        <f>IF(OR(B1355&lt;'Statistic-Analysis'!$N$2,B1355&gt;'Statistic-Analysis'!$O$2),FALSE,TRUE)</f>
        <v>1</v>
      </c>
      <c r="G1355" s="28"/>
      <c r="H1355" s="28"/>
    </row>
    <row r="1356" spans="1:8">
      <c r="A1356" t="s">
        <v>8219</v>
      </c>
      <c r="B1356">
        <v>14</v>
      </c>
      <c r="C1356" t="b">
        <f>IF(OR(B1356&lt;'Statistic-Analysis'!$N$2,B1356&gt;'Statistic-Analysis'!$O$2),FALSE,TRUE)</f>
        <v>1</v>
      </c>
      <c r="G1356" s="28"/>
      <c r="H1356" s="28"/>
    </row>
    <row r="1357" spans="1:8">
      <c r="A1357" t="s">
        <v>8219</v>
      </c>
      <c r="B1357">
        <v>49</v>
      </c>
      <c r="C1357" t="b">
        <f>IF(OR(B1357&lt;'Statistic-Analysis'!$N$2,B1357&gt;'Statistic-Analysis'!$O$2),FALSE,TRUE)</f>
        <v>1</v>
      </c>
      <c r="G1357" s="28"/>
      <c r="H1357" s="28"/>
    </row>
    <row r="1358" spans="1:8">
      <c r="A1358" t="s">
        <v>8219</v>
      </c>
      <c r="B1358">
        <v>69</v>
      </c>
      <c r="C1358" t="b">
        <f>IF(OR(B1358&lt;'Statistic-Analysis'!$N$2,B1358&gt;'Statistic-Analysis'!$O$2),FALSE,TRUE)</f>
        <v>1</v>
      </c>
      <c r="G1358" s="28"/>
      <c r="H1358" s="28"/>
    </row>
    <row r="1359" spans="1:8">
      <c r="A1359" t="s">
        <v>8219</v>
      </c>
      <c r="B1359">
        <v>60</v>
      </c>
      <c r="C1359" t="b">
        <f>IF(OR(B1359&lt;'Statistic-Analysis'!$N$2,B1359&gt;'Statistic-Analysis'!$O$2),FALSE,TRUE)</f>
        <v>1</v>
      </c>
      <c r="G1359" s="28"/>
      <c r="H1359" s="28"/>
    </row>
    <row r="1360" spans="1:8">
      <c r="A1360" t="s">
        <v>8219</v>
      </c>
      <c r="B1360">
        <v>80</v>
      </c>
      <c r="C1360" t="b">
        <f>IF(OR(B1360&lt;'Statistic-Analysis'!$N$2,B1360&gt;'Statistic-Analysis'!$O$2),FALSE,TRUE)</f>
        <v>1</v>
      </c>
      <c r="G1360" s="28"/>
      <c r="H1360" s="28"/>
    </row>
    <row r="1361" spans="1:8">
      <c r="A1361" t="s">
        <v>8219</v>
      </c>
      <c r="B1361">
        <v>56</v>
      </c>
      <c r="C1361" t="b">
        <f>IF(OR(B1361&lt;'Statistic-Analysis'!$N$2,B1361&gt;'Statistic-Analysis'!$O$2),FALSE,TRUE)</f>
        <v>1</v>
      </c>
      <c r="G1361" s="28"/>
      <c r="H1361" s="28"/>
    </row>
    <row r="1362" spans="1:8">
      <c r="A1362" t="s">
        <v>8219</v>
      </c>
      <c r="B1362">
        <v>104</v>
      </c>
      <c r="C1362" t="b">
        <f>IF(OR(B1362&lt;'Statistic-Analysis'!$N$2,B1362&gt;'Statistic-Analysis'!$O$2),FALSE,TRUE)</f>
        <v>1</v>
      </c>
      <c r="G1362" s="28"/>
      <c r="H1362" s="28"/>
    </row>
    <row r="1363" spans="1:8">
      <c r="A1363" t="s">
        <v>8219</v>
      </c>
      <c r="B1363">
        <v>46</v>
      </c>
      <c r="C1363" t="b">
        <f>IF(OR(B1363&lt;'Statistic-Analysis'!$N$2,B1363&gt;'Statistic-Analysis'!$O$2),FALSE,TRUE)</f>
        <v>1</v>
      </c>
      <c r="G1363" s="28"/>
      <c r="H1363" s="28"/>
    </row>
    <row r="1364" spans="1:8">
      <c r="A1364" t="s">
        <v>8219</v>
      </c>
      <c r="B1364">
        <v>206</v>
      </c>
      <c r="C1364" t="b">
        <f>IF(OR(B1364&lt;'Statistic-Analysis'!$N$2,B1364&gt;'Statistic-Analysis'!$O$2),FALSE,TRUE)</f>
        <v>1</v>
      </c>
      <c r="G1364" s="28"/>
      <c r="H1364" s="28"/>
    </row>
    <row r="1365" spans="1:8">
      <c r="A1365" t="s">
        <v>8219</v>
      </c>
      <c r="B1365">
        <v>18</v>
      </c>
      <c r="C1365" t="b">
        <f>IF(OR(B1365&lt;'Statistic-Analysis'!$N$2,B1365&gt;'Statistic-Analysis'!$O$2),FALSE,TRUE)</f>
        <v>1</v>
      </c>
      <c r="G1365" s="28"/>
      <c r="H1365" s="28"/>
    </row>
    <row r="1366" spans="1:8">
      <c r="A1366" t="s">
        <v>8219</v>
      </c>
      <c r="B1366">
        <v>28</v>
      </c>
      <c r="C1366" t="b">
        <f>IF(OR(B1366&lt;'Statistic-Analysis'!$N$2,B1366&gt;'Statistic-Analysis'!$O$2),FALSE,TRUE)</f>
        <v>1</v>
      </c>
      <c r="G1366" s="28"/>
      <c r="H1366" s="28"/>
    </row>
    <row r="1367" spans="1:8">
      <c r="A1367" t="s">
        <v>8219</v>
      </c>
      <c r="B1367">
        <v>11</v>
      </c>
      <c r="C1367" t="b">
        <f>IF(OR(B1367&lt;'Statistic-Analysis'!$N$2,B1367&gt;'Statistic-Analysis'!$O$2),FALSE,TRUE)</f>
        <v>1</v>
      </c>
      <c r="G1367" s="28"/>
      <c r="H1367" s="28"/>
    </row>
    <row r="1368" spans="1:8">
      <c r="A1368" t="s">
        <v>8219</v>
      </c>
      <c r="B1368">
        <v>263</v>
      </c>
      <c r="C1368" t="b">
        <f>IF(OR(B1368&lt;'Statistic-Analysis'!$N$2,B1368&gt;'Statistic-Analysis'!$O$2),FALSE,TRUE)</f>
        <v>1</v>
      </c>
      <c r="G1368" s="28"/>
      <c r="H1368" s="28"/>
    </row>
    <row r="1369" spans="1:8">
      <c r="A1369" t="s">
        <v>8219</v>
      </c>
      <c r="B1369">
        <v>394</v>
      </c>
      <c r="C1369" t="b">
        <f>IF(OR(B1369&lt;'Statistic-Analysis'!$N$2,B1369&gt;'Statistic-Analysis'!$O$2),FALSE,TRUE)</f>
        <v>0</v>
      </c>
      <c r="G1369" s="28"/>
      <c r="H1369" s="28"/>
    </row>
    <row r="1370" spans="1:8">
      <c r="A1370" t="s">
        <v>8219</v>
      </c>
      <c r="B1370">
        <v>1049</v>
      </c>
      <c r="C1370" t="b">
        <f>IF(OR(B1370&lt;'Statistic-Analysis'!$N$2,B1370&gt;'Statistic-Analysis'!$O$2),FALSE,TRUE)</f>
        <v>0</v>
      </c>
      <c r="G1370" s="28"/>
      <c r="H1370" s="28"/>
    </row>
    <row r="1371" spans="1:8">
      <c r="A1371" t="s">
        <v>8219</v>
      </c>
      <c r="B1371">
        <v>308</v>
      </c>
      <c r="C1371" t="b">
        <f>IF(OR(B1371&lt;'Statistic-Analysis'!$N$2,B1371&gt;'Statistic-Analysis'!$O$2),FALSE,TRUE)</f>
        <v>1</v>
      </c>
      <c r="G1371" s="28"/>
      <c r="H1371" s="28"/>
    </row>
    <row r="1372" spans="1:8">
      <c r="A1372" t="s">
        <v>8219</v>
      </c>
      <c r="B1372">
        <v>1088</v>
      </c>
      <c r="C1372" t="b">
        <f>IF(OR(B1372&lt;'Statistic-Analysis'!$N$2,B1372&gt;'Statistic-Analysis'!$O$2),FALSE,TRUE)</f>
        <v>0</v>
      </c>
      <c r="G1372" s="28"/>
      <c r="H1372" s="28"/>
    </row>
    <row r="1373" spans="1:8">
      <c r="A1373" t="s">
        <v>8219</v>
      </c>
      <c r="B1373">
        <v>73</v>
      </c>
      <c r="C1373" t="b">
        <f>IF(OR(B1373&lt;'Statistic-Analysis'!$N$2,B1373&gt;'Statistic-Analysis'!$O$2),FALSE,TRUE)</f>
        <v>1</v>
      </c>
      <c r="G1373" s="28"/>
      <c r="H1373" s="28"/>
    </row>
    <row r="1374" spans="1:8">
      <c r="A1374" t="s">
        <v>8219</v>
      </c>
      <c r="B1374">
        <v>143</v>
      </c>
      <c r="C1374" t="b">
        <f>IF(OR(B1374&lt;'Statistic-Analysis'!$N$2,B1374&gt;'Statistic-Analysis'!$O$2),FALSE,TRUE)</f>
        <v>1</v>
      </c>
      <c r="G1374" s="28"/>
      <c r="H1374" s="28"/>
    </row>
    <row r="1375" spans="1:8">
      <c r="A1375" t="s">
        <v>8219</v>
      </c>
      <c r="B1375">
        <v>1420</v>
      </c>
      <c r="C1375" t="b">
        <f>IF(OR(B1375&lt;'Statistic-Analysis'!$N$2,B1375&gt;'Statistic-Analysis'!$O$2),FALSE,TRUE)</f>
        <v>0</v>
      </c>
      <c r="G1375" s="28"/>
      <c r="H1375" s="28"/>
    </row>
    <row r="1376" spans="1:8">
      <c r="A1376" t="s">
        <v>8219</v>
      </c>
      <c r="B1376">
        <v>305</v>
      </c>
      <c r="C1376" t="b">
        <f>IF(OR(B1376&lt;'Statistic-Analysis'!$N$2,B1376&gt;'Statistic-Analysis'!$O$2),FALSE,TRUE)</f>
        <v>1</v>
      </c>
      <c r="G1376" s="28"/>
      <c r="H1376" s="28"/>
    </row>
    <row r="1377" spans="1:8">
      <c r="A1377" t="s">
        <v>8219</v>
      </c>
      <c r="B1377">
        <v>551</v>
      </c>
      <c r="C1377" t="b">
        <f>IF(OR(B1377&lt;'Statistic-Analysis'!$N$2,B1377&gt;'Statistic-Analysis'!$O$2),FALSE,TRUE)</f>
        <v>0</v>
      </c>
      <c r="G1377" s="28"/>
      <c r="H1377" s="28"/>
    </row>
    <row r="1378" spans="1:8">
      <c r="A1378" t="s">
        <v>8219</v>
      </c>
      <c r="B1378">
        <v>187</v>
      </c>
      <c r="C1378" t="b">
        <f>IF(OR(B1378&lt;'Statistic-Analysis'!$N$2,B1378&gt;'Statistic-Analysis'!$O$2),FALSE,TRUE)</f>
        <v>1</v>
      </c>
      <c r="G1378" s="28"/>
      <c r="H1378" s="28"/>
    </row>
    <row r="1379" spans="1:8">
      <c r="A1379" t="s">
        <v>8219</v>
      </c>
      <c r="B1379">
        <v>325</v>
      </c>
      <c r="C1379" t="b">
        <f>IF(OR(B1379&lt;'Statistic-Analysis'!$N$2,B1379&gt;'Statistic-Analysis'!$O$2),FALSE,TRUE)</f>
        <v>0</v>
      </c>
      <c r="G1379" s="28"/>
      <c r="H1379" s="28"/>
    </row>
    <row r="1380" spans="1:8">
      <c r="A1380" t="s">
        <v>8219</v>
      </c>
      <c r="B1380">
        <v>148</v>
      </c>
      <c r="C1380" t="b">
        <f>IF(OR(B1380&lt;'Statistic-Analysis'!$N$2,B1380&gt;'Statistic-Analysis'!$O$2),FALSE,TRUE)</f>
        <v>1</v>
      </c>
      <c r="G1380" s="28"/>
      <c r="H1380" s="28"/>
    </row>
    <row r="1381" spans="1:8">
      <c r="A1381" t="s">
        <v>8219</v>
      </c>
      <c r="B1381">
        <v>69</v>
      </c>
      <c r="C1381" t="b">
        <f>IF(OR(B1381&lt;'Statistic-Analysis'!$N$2,B1381&gt;'Statistic-Analysis'!$O$2),FALSE,TRUE)</f>
        <v>1</v>
      </c>
      <c r="G1381" s="28"/>
      <c r="H1381" s="28"/>
    </row>
    <row r="1382" spans="1:8">
      <c r="A1382" t="s">
        <v>8219</v>
      </c>
      <c r="B1382">
        <v>173</v>
      </c>
      <c r="C1382" t="b">
        <f>IF(OR(B1382&lt;'Statistic-Analysis'!$N$2,B1382&gt;'Statistic-Analysis'!$O$2),FALSE,TRUE)</f>
        <v>1</v>
      </c>
      <c r="G1382" s="28"/>
      <c r="H1382" s="28"/>
    </row>
    <row r="1383" spans="1:8">
      <c r="A1383" t="s">
        <v>8219</v>
      </c>
      <c r="B1383">
        <v>269</v>
      </c>
      <c r="C1383" t="b">
        <f>IF(OR(B1383&lt;'Statistic-Analysis'!$N$2,B1383&gt;'Statistic-Analysis'!$O$2),FALSE,TRUE)</f>
        <v>1</v>
      </c>
      <c r="G1383" s="28"/>
      <c r="H1383" s="28"/>
    </row>
    <row r="1384" spans="1:8">
      <c r="A1384" t="s">
        <v>8219</v>
      </c>
      <c r="B1384">
        <v>185</v>
      </c>
      <c r="C1384" t="b">
        <f>IF(OR(B1384&lt;'Statistic-Analysis'!$N$2,B1384&gt;'Statistic-Analysis'!$O$2),FALSE,TRUE)</f>
        <v>1</v>
      </c>
      <c r="G1384" s="28"/>
      <c r="H1384" s="28"/>
    </row>
    <row r="1385" spans="1:8">
      <c r="A1385" t="s">
        <v>8219</v>
      </c>
      <c r="B1385">
        <v>176</v>
      </c>
      <c r="C1385" t="b">
        <f>IF(OR(B1385&lt;'Statistic-Analysis'!$N$2,B1385&gt;'Statistic-Analysis'!$O$2),FALSE,TRUE)</f>
        <v>1</v>
      </c>
      <c r="G1385" s="28"/>
      <c r="H1385" s="28"/>
    </row>
    <row r="1386" spans="1:8">
      <c r="A1386" t="s">
        <v>8219</v>
      </c>
      <c r="B1386">
        <v>1019</v>
      </c>
      <c r="C1386" t="b">
        <f>IF(OR(B1386&lt;'Statistic-Analysis'!$N$2,B1386&gt;'Statistic-Analysis'!$O$2),FALSE,TRUE)</f>
        <v>0</v>
      </c>
      <c r="G1386" s="28"/>
      <c r="H1386" s="28"/>
    </row>
    <row r="1387" spans="1:8">
      <c r="A1387" t="s">
        <v>8219</v>
      </c>
      <c r="B1387">
        <v>113</v>
      </c>
      <c r="C1387" t="b">
        <f>IF(OR(B1387&lt;'Statistic-Analysis'!$N$2,B1387&gt;'Statistic-Analysis'!$O$2),FALSE,TRUE)</f>
        <v>1</v>
      </c>
      <c r="G1387" s="28"/>
      <c r="H1387" s="28"/>
    </row>
    <row r="1388" spans="1:8">
      <c r="A1388" t="s">
        <v>8219</v>
      </c>
      <c r="B1388">
        <v>404</v>
      </c>
      <c r="C1388" t="b">
        <f>IF(OR(B1388&lt;'Statistic-Analysis'!$N$2,B1388&gt;'Statistic-Analysis'!$O$2),FALSE,TRUE)</f>
        <v>0</v>
      </c>
      <c r="G1388" s="28"/>
      <c r="H1388" s="28"/>
    </row>
    <row r="1389" spans="1:8">
      <c r="A1389" t="s">
        <v>8219</v>
      </c>
      <c r="B1389">
        <v>707</v>
      </c>
      <c r="C1389" t="b">
        <f>IF(OR(B1389&lt;'Statistic-Analysis'!$N$2,B1389&gt;'Statistic-Analysis'!$O$2),FALSE,TRUE)</f>
        <v>0</v>
      </c>
      <c r="G1389" s="28"/>
      <c r="H1389" s="28"/>
    </row>
    <row r="1390" spans="1:8">
      <c r="A1390" t="s">
        <v>8219</v>
      </c>
      <c r="B1390">
        <v>392</v>
      </c>
      <c r="C1390" t="b">
        <f>IF(OR(B1390&lt;'Statistic-Analysis'!$N$2,B1390&gt;'Statistic-Analysis'!$O$2),FALSE,TRUE)</f>
        <v>0</v>
      </c>
      <c r="G1390" s="28"/>
      <c r="H1390" s="28"/>
    </row>
    <row r="1391" spans="1:8">
      <c r="A1391" t="s">
        <v>8219</v>
      </c>
      <c r="B1391">
        <v>23</v>
      </c>
      <c r="C1391" t="b">
        <f>IF(OR(B1391&lt;'Statistic-Analysis'!$N$2,B1391&gt;'Statistic-Analysis'!$O$2),FALSE,TRUE)</f>
        <v>1</v>
      </c>
      <c r="G1391" s="28"/>
      <c r="H1391" s="28"/>
    </row>
    <row r="1392" spans="1:8">
      <c r="A1392" t="s">
        <v>8219</v>
      </c>
      <c r="B1392">
        <v>682</v>
      </c>
      <c r="C1392" t="b">
        <f>IF(OR(B1392&lt;'Statistic-Analysis'!$N$2,B1392&gt;'Statistic-Analysis'!$O$2),FALSE,TRUE)</f>
        <v>0</v>
      </c>
      <c r="G1392" s="28"/>
      <c r="H1392" s="28"/>
    </row>
    <row r="1393" spans="1:8">
      <c r="A1393" t="s">
        <v>8219</v>
      </c>
      <c r="B1393">
        <v>37</v>
      </c>
      <c r="C1393" t="b">
        <f>IF(OR(B1393&lt;'Statistic-Analysis'!$N$2,B1393&gt;'Statistic-Analysis'!$O$2),FALSE,TRUE)</f>
        <v>1</v>
      </c>
      <c r="G1393" s="28"/>
      <c r="H1393" s="28"/>
    </row>
    <row r="1394" spans="1:8">
      <c r="A1394" t="s">
        <v>8219</v>
      </c>
      <c r="B1394">
        <v>146</v>
      </c>
      <c r="C1394" t="b">
        <f>IF(OR(B1394&lt;'Statistic-Analysis'!$N$2,B1394&gt;'Statistic-Analysis'!$O$2),FALSE,TRUE)</f>
        <v>1</v>
      </c>
      <c r="G1394" s="28"/>
      <c r="H1394" s="28"/>
    </row>
    <row r="1395" spans="1:8">
      <c r="A1395" t="s">
        <v>8219</v>
      </c>
      <c r="B1395">
        <v>119</v>
      </c>
      <c r="C1395" t="b">
        <f>IF(OR(B1395&lt;'Statistic-Analysis'!$N$2,B1395&gt;'Statistic-Analysis'!$O$2),FALSE,TRUE)</f>
        <v>1</v>
      </c>
      <c r="G1395" s="28"/>
      <c r="H1395" s="28"/>
    </row>
    <row r="1396" spans="1:8">
      <c r="A1396" t="s">
        <v>8219</v>
      </c>
      <c r="B1396">
        <v>163</v>
      </c>
      <c r="C1396" t="b">
        <f>IF(OR(B1396&lt;'Statistic-Analysis'!$N$2,B1396&gt;'Statistic-Analysis'!$O$2),FALSE,TRUE)</f>
        <v>1</v>
      </c>
      <c r="G1396" s="28"/>
      <c r="H1396" s="28"/>
    </row>
    <row r="1397" spans="1:8">
      <c r="A1397" t="s">
        <v>8219</v>
      </c>
      <c r="B1397">
        <v>339</v>
      </c>
      <c r="C1397" t="b">
        <f>IF(OR(B1397&lt;'Statistic-Analysis'!$N$2,B1397&gt;'Statistic-Analysis'!$O$2),FALSE,TRUE)</f>
        <v>0</v>
      </c>
      <c r="G1397" s="28"/>
      <c r="H1397" s="28"/>
    </row>
    <row r="1398" spans="1:8">
      <c r="A1398" t="s">
        <v>8219</v>
      </c>
      <c r="B1398">
        <v>58</v>
      </c>
      <c r="C1398" t="b">
        <f>IF(OR(B1398&lt;'Statistic-Analysis'!$N$2,B1398&gt;'Statistic-Analysis'!$O$2),FALSE,TRUE)</f>
        <v>1</v>
      </c>
      <c r="G1398" s="28"/>
      <c r="H1398" s="28"/>
    </row>
    <row r="1399" spans="1:8">
      <c r="A1399" t="s">
        <v>8219</v>
      </c>
      <c r="B1399">
        <v>456</v>
      </c>
      <c r="C1399" t="b">
        <f>IF(OR(B1399&lt;'Statistic-Analysis'!$N$2,B1399&gt;'Statistic-Analysis'!$O$2),FALSE,TRUE)</f>
        <v>0</v>
      </c>
      <c r="G1399" s="28"/>
      <c r="H1399" s="28"/>
    </row>
    <row r="1400" spans="1:8">
      <c r="A1400" t="s">
        <v>8219</v>
      </c>
      <c r="B1400">
        <v>15</v>
      </c>
      <c r="C1400" t="b">
        <f>IF(OR(B1400&lt;'Statistic-Analysis'!$N$2,B1400&gt;'Statistic-Analysis'!$O$2),FALSE,TRUE)</f>
        <v>1</v>
      </c>
      <c r="G1400" s="28"/>
      <c r="H1400" s="28"/>
    </row>
    <row r="1401" spans="1:8">
      <c r="A1401" t="s">
        <v>8219</v>
      </c>
      <c r="B1401">
        <v>191</v>
      </c>
      <c r="C1401" t="b">
        <f>IF(OR(B1401&lt;'Statistic-Analysis'!$N$2,B1401&gt;'Statistic-Analysis'!$O$2),FALSE,TRUE)</f>
        <v>1</v>
      </c>
      <c r="G1401" s="28"/>
      <c r="H1401" s="28"/>
    </row>
    <row r="1402" spans="1:8">
      <c r="A1402" t="s">
        <v>8219</v>
      </c>
      <c r="B1402">
        <v>17</v>
      </c>
      <c r="C1402" t="b">
        <f>IF(OR(B1402&lt;'Statistic-Analysis'!$N$2,B1402&gt;'Statistic-Analysis'!$O$2),FALSE,TRUE)</f>
        <v>1</v>
      </c>
      <c r="G1402" s="28"/>
      <c r="H1402" s="28"/>
    </row>
    <row r="1403" spans="1:8">
      <c r="A1403" t="s">
        <v>8219</v>
      </c>
      <c r="B1403">
        <v>28</v>
      </c>
      <c r="C1403" t="b">
        <f>IF(OR(B1403&lt;'Statistic-Analysis'!$N$2,B1403&gt;'Statistic-Analysis'!$O$2),FALSE,TRUE)</f>
        <v>1</v>
      </c>
      <c r="G1403" s="28"/>
      <c r="H1403" s="28"/>
    </row>
    <row r="1404" spans="1:8">
      <c r="A1404" t="s">
        <v>8219</v>
      </c>
      <c r="B1404">
        <v>18</v>
      </c>
      <c r="C1404" t="b">
        <f>IF(OR(B1404&lt;'Statistic-Analysis'!$N$2,B1404&gt;'Statistic-Analysis'!$O$2),FALSE,TRUE)</f>
        <v>1</v>
      </c>
      <c r="G1404" s="28"/>
      <c r="H1404" s="28"/>
    </row>
    <row r="1405" spans="1:8">
      <c r="A1405" t="s">
        <v>8219</v>
      </c>
      <c r="B1405">
        <v>61</v>
      </c>
      <c r="C1405" t="b">
        <f>IF(OR(B1405&lt;'Statistic-Analysis'!$N$2,B1405&gt;'Statistic-Analysis'!$O$2),FALSE,TRUE)</f>
        <v>1</v>
      </c>
      <c r="G1405" s="28"/>
      <c r="H1405" s="28"/>
    </row>
    <row r="1406" spans="1:8">
      <c r="A1406" t="s">
        <v>8219</v>
      </c>
      <c r="B1406">
        <v>108</v>
      </c>
      <c r="C1406" t="b">
        <f>IF(OR(B1406&lt;'Statistic-Analysis'!$N$2,B1406&gt;'Statistic-Analysis'!$O$2),FALSE,TRUE)</f>
        <v>1</v>
      </c>
      <c r="G1406" s="28"/>
      <c r="H1406" s="28"/>
    </row>
    <row r="1407" spans="1:8">
      <c r="A1407" t="s">
        <v>8219</v>
      </c>
      <c r="B1407">
        <v>142</v>
      </c>
      <c r="C1407" t="b">
        <f>IF(OR(B1407&lt;'Statistic-Analysis'!$N$2,B1407&gt;'Statistic-Analysis'!$O$2),FALSE,TRUE)</f>
        <v>1</v>
      </c>
      <c r="G1407" s="28"/>
      <c r="H1407" s="28"/>
    </row>
    <row r="1408" spans="1:8">
      <c r="A1408" t="s">
        <v>8219</v>
      </c>
      <c r="B1408">
        <v>74</v>
      </c>
      <c r="C1408" t="b">
        <f>IF(OR(B1408&lt;'Statistic-Analysis'!$N$2,B1408&gt;'Statistic-Analysis'!$O$2),FALSE,TRUE)</f>
        <v>1</v>
      </c>
      <c r="G1408" s="28"/>
      <c r="H1408" s="28"/>
    </row>
    <row r="1409" spans="1:8">
      <c r="A1409" t="s">
        <v>8219</v>
      </c>
      <c r="B1409">
        <v>38</v>
      </c>
      <c r="C1409" t="b">
        <f>IF(OR(B1409&lt;'Statistic-Analysis'!$N$2,B1409&gt;'Statistic-Analysis'!$O$2),FALSE,TRUE)</f>
        <v>1</v>
      </c>
      <c r="G1409" s="28"/>
      <c r="H1409" s="28"/>
    </row>
    <row r="1410" spans="1:8">
      <c r="A1410" t="s">
        <v>8219</v>
      </c>
      <c r="B1410">
        <v>20</v>
      </c>
      <c r="C1410" t="b">
        <f>IF(OR(B1410&lt;'Statistic-Analysis'!$N$2,B1410&gt;'Statistic-Analysis'!$O$2),FALSE,TRUE)</f>
        <v>1</v>
      </c>
      <c r="G1410" s="28"/>
      <c r="H1410" s="28"/>
    </row>
    <row r="1411" spans="1:8">
      <c r="A1411" t="s">
        <v>8219</v>
      </c>
      <c r="B1411">
        <v>24</v>
      </c>
      <c r="C1411" t="b">
        <f>IF(OR(B1411&lt;'Statistic-Analysis'!$N$2,B1411&gt;'Statistic-Analysis'!$O$2),FALSE,TRUE)</f>
        <v>1</v>
      </c>
      <c r="G1411" s="28"/>
      <c r="H1411" s="28"/>
    </row>
    <row r="1412" spans="1:8">
      <c r="A1412" t="s">
        <v>8219</v>
      </c>
      <c r="B1412">
        <v>66</v>
      </c>
      <c r="C1412" t="b">
        <f>IF(OR(B1412&lt;'Statistic-Analysis'!$N$2,B1412&gt;'Statistic-Analysis'!$O$2),FALSE,TRUE)</f>
        <v>1</v>
      </c>
      <c r="G1412" s="28"/>
      <c r="H1412" s="28"/>
    </row>
    <row r="1413" spans="1:8">
      <c r="A1413" t="s">
        <v>8219</v>
      </c>
      <c r="B1413">
        <v>28</v>
      </c>
      <c r="C1413" t="b">
        <f>IF(OR(B1413&lt;'Statistic-Analysis'!$N$2,B1413&gt;'Statistic-Analysis'!$O$2),FALSE,TRUE)</f>
        <v>1</v>
      </c>
      <c r="G1413" s="28"/>
      <c r="H1413" s="28"/>
    </row>
    <row r="1414" spans="1:8">
      <c r="A1414" t="s">
        <v>8219</v>
      </c>
      <c r="B1414">
        <v>24</v>
      </c>
      <c r="C1414" t="b">
        <f>IF(OR(B1414&lt;'Statistic-Analysis'!$N$2,B1414&gt;'Statistic-Analysis'!$O$2),FALSE,TRUE)</f>
        <v>1</v>
      </c>
      <c r="G1414" s="28"/>
      <c r="H1414" s="28"/>
    </row>
    <row r="1415" spans="1:8">
      <c r="A1415" t="s">
        <v>8219</v>
      </c>
      <c r="B1415">
        <v>73</v>
      </c>
      <c r="C1415" t="b">
        <f>IF(OR(B1415&lt;'Statistic-Analysis'!$N$2,B1415&gt;'Statistic-Analysis'!$O$2),FALSE,TRUE)</f>
        <v>1</v>
      </c>
      <c r="G1415" s="28"/>
      <c r="H1415" s="28"/>
    </row>
    <row r="1416" spans="1:8">
      <c r="A1416" t="s">
        <v>8219</v>
      </c>
      <c r="B1416">
        <v>3</v>
      </c>
      <c r="C1416" t="b">
        <f>IF(OR(B1416&lt;'Statistic-Analysis'!$N$2,B1416&gt;'Statistic-Analysis'!$O$2),FALSE,TRUE)</f>
        <v>1</v>
      </c>
      <c r="G1416" s="28"/>
      <c r="H1416" s="28"/>
    </row>
    <row r="1417" spans="1:8">
      <c r="A1417" t="s">
        <v>8219</v>
      </c>
      <c r="B1417">
        <v>20</v>
      </c>
      <c r="C1417" t="b">
        <f>IF(OR(B1417&lt;'Statistic-Analysis'!$N$2,B1417&gt;'Statistic-Analysis'!$O$2),FALSE,TRUE)</f>
        <v>1</v>
      </c>
      <c r="G1417" s="28"/>
      <c r="H1417" s="28"/>
    </row>
    <row r="1418" spans="1:8">
      <c r="A1418" t="s">
        <v>8219</v>
      </c>
      <c r="B1418">
        <v>21</v>
      </c>
      <c r="C1418" t="b">
        <f>IF(OR(B1418&lt;'Statistic-Analysis'!$N$2,B1418&gt;'Statistic-Analysis'!$O$2),FALSE,TRUE)</f>
        <v>1</v>
      </c>
      <c r="G1418" s="28"/>
      <c r="H1418" s="28"/>
    </row>
    <row r="1419" spans="1:8">
      <c r="A1419" t="s">
        <v>8219</v>
      </c>
      <c r="B1419">
        <v>94</v>
      </c>
      <c r="C1419" t="b">
        <f>IF(OR(B1419&lt;'Statistic-Analysis'!$N$2,B1419&gt;'Statistic-Analysis'!$O$2),FALSE,TRUE)</f>
        <v>1</v>
      </c>
      <c r="G1419" s="28"/>
      <c r="H1419" s="28"/>
    </row>
    <row r="1420" spans="1:8">
      <c r="A1420" t="s">
        <v>8219</v>
      </c>
      <c r="B1420">
        <v>139</v>
      </c>
      <c r="C1420" t="b">
        <f>IF(OR(B1420&lt;'Statistic-Analysis'!$N$2,B1420&gt;'Statistic-Analysis'!$O$2),FALSE,TRUE)</f>
        <v>1</v>
      </c>
      <c r="G1420" s="28"/>
      <c r="H1420" s="28"/>
    </row>
    <row r="1421" spans="1:8">
      <c r="A1421" t="s">
        <v>8219</v>
      </c>
      <c r="B1421">
        <v>130</v>
      </c>
      <c r="C1421" t="b">
        <f>IF(OR(B1421&lt;'Statistic-Analysis'!$N$2,B1421&gt;'Statistic-Analysis'!$O$2),FALSE,TRUE)</f>
        <v>1</v>
      </c>
      <c r="G1421" s="28"/>
      <c r="H1421" s="28"/>
    </row>
    <row r="1422" spans="1:8">
      <c r="A1422" t="s">
        <v>8219</v>
      </c>
      <c r="B1422">
        <v>31</v>
      </c>
      <c r="C1422" t="b">
        <f>IF(OR(B1422&lt;'Statistic-Analysis'!$N$2,B1422&gt;'Statistic-Analysis'!$O$2),FALSE,TRUE)</f>
        <v>1</v>
      </c>
      <c r="G1422" s="28"/>
      <c r="H1422" s="28"/>
    </row>
    <row r="1423" spans="1:8">
      <c r="A1423" t="s">
        <v>8219</v>
      </c>
      <c r="B1423">
        <v>13</v>
      </c>
      <c r="C1423" t="b">
        <f>IF(OR(B1423&lt;'Statistic-Analysis'!$N$2,B1423&gt;'Statistic-Analysis'!$O$2),FALSE,TRUE)</f>
        <v>1</v>
      </c>
      <c r="G1423" s="28"/>
      <c r="H1423" s="28"/>
    </row>
    <row r="1424" spans="1:8">
      <c r="A1424" t="s">
        <v>8219</v>
      </c>
      <c r="B1424">
        <v>90</v>
      </c>
      <c r="C1424" t="b">
        <f>IF(OR(B1424&lt;'Statistic-Analysis'!$N$2,B1424&gt;'Statistic-Analysis'!$O$2),FALSE,TRUE)</f>
        <v>1</v>
      </c>
      <c r="G1424" s="28"/>
      <c r="H1424" s="28"/>
    </row>
    <row r="1425" spans="1:8">
      <c r="A1425" t="s">
        <v>8219</v>
      </c>
      <c r="B1425">
        <v>141</v>
      </c>
      <c r="C1425" t="b">
        <f>IF(OR(B1425&lt;'Statistic-Analysis'!$N$2,B1425&gt;'Statistic-Analysis'!$O$2),FALSE,TRUE)</f>
        <v>1</v>
      </c>
      <c r="G1425" s="28"/>
      <c r="H1425" s="28"/>
    </row>
    <row r="1426" spans="1:8">
      <c r="A1426" t="s">
        <v>8219</v>
      </c>
      <c r="B1426">
        <v>23</v>
      </c>
      <c r="C1426" t="b">
        <f>IF(OR(B1426&lt;'Statistic-Analysis'!$N$2,B1426&gt;'Statistic-Analysis'!$O$2),FALSE,TRUE)</f>
        <v>1</v>
      </c>
      <c r="G1426" s="28"/>
      <c r="H1426" s="28"/>
    </row>
    <row r="1427" spans="1:8">
      <c r="A1427" t="s">
        <v>8219</v>
      </c>
      <c r="B1427">
        <v>18</v>
      </c>
      <c r="C1427" t="b">
        <f>IF(OR(B1427&lt;'Statistic-Analysis'!$N$2,B1427&gt;'Statistic-Analysis'!$O$2),FALSE,TRUE)</f>
        <v>1</v>
      </c>
      <c r="G1427" s="28"/>
      <c r="H1427" s="28"/>
    </row>
    <row r="1428" spans="1:8">
      <c r="A1428" t="s">
        <v>8219</v>
      </c>
      <c r="B1428">
        <v>76</v>
      </c>
      <c r="C1428" t="b">
        <f>IF(OR(B1428&lt;'Statistic-Analysis'!$N$2,B1428&gt;'Statistic-Analysis'!$O$2),FALSE,TRUE)</f>
        <v>1</v>
      </c>
      <c r="G1428" s="28"/>
      <c r="H1428" s="28"/>
    </row>
    <row r="1429" spans="1:8">
      <c r="A1429" t="s">
        <v>8219</v>
      </c>
      <c r="B1429">
        <v>93</v>
      </c>
      <c r="C1429" t="b">
        <f>IF(OR(B1429&lt;'Statistic-Analysis'!$N$2,B1429&gt;'Statistic-Analysis'!$O$2),FALSE,TRUE)</f>
        <v>1</v>
      </c>
      <c r="G1429" s="28"/>
      <c r="H1429" s="28"/>
    </row>
    <row r="1430" spans="1:8">
      <c r="A1430" t="s">
        <v>8219</v>
      </c>
      <c r="B1430">
        <v>69</v>
      </c>
      <c r="C1430" t="b">
        <f>IF(OR(B1430&lt;'Statistic-Analysis'!$N$2,B1430&gt;'Statistic-Analysis'!$O$2),FALSE,TRUE)</f>
        <v>1</v>
      </c>
      <c r="G1430" s="28"/>
      <c r="H1430" s="28"/>
    </row>
    <row r="1431" spans="1:8">
      <c r="A1431" t="s">
        <v>8219</v>
      </c>
      <c r="B1431">
        <v>21</v>
      </c>
      <c r="C1431" t="b">
        <f>IF(OR(B1431&lt;'Statistic-Analysis'!$N$2,B1431&gt;'Statistic-Analysis'!$O$2),FALSE,TRUE)</f>
        <v>1</v>
      </c>
      <c r="G1431" s="28"/>
      <c r="H1431" s="28"/>
    </row>
    <row r="1432" spans="1:8">
      <c r="A1432" t="s">
        <v>8219</v>
      </c>
      <c r="B1432">
        <v>57</v>
      </c>
      <c r="C1432" t="b">
        <f>IF(OR(B1432&lt;'Statistic-Analysis'!$N$2,B1432&gt;'Statistic-Analysis'!$O$2),FALSE,TRUE)</f>
        <v>1</v>
      </c>
      <c r="G1432" s="28"/>
      <c r="H1432" s="28"/>
    </row>
    <row r="1433" spans="1:8">
      <c r="A1433" t="s">
        <v>8219</v>
      </c>
      <c r="B1433">
        <v>108</v>
      </c>
      <c r="C1433" t="b">
        <f>IF(OR(B1433&lt;'Statistic-Analysis'!$N$2,B1433&gt;'Statistic-Analysis'!$O$2),FALSE,TRUE)</f>
        <v>1</v>
      </c>
      <c r="G1433" s="28"/>
      <c r="H1433" s="28"/>
    </row>
    <row r="1434" spans="1:8">
      <c r="A1434" t="s">
        <v>8219</v>
      </c>
      <c r="B1434">
        <v>83</v>
      </c>
      <c r="C1434" t="b">
        <f>IF(OR(B1434&lt;'Statistic-Analysis'!$N$2,B1434&gt;'Statistic-Analysis'!$O$2),FALSE,TRUE)</f>
        <v>1</v>
      </c>
      <c r="G1434" s="28"/>
      <c r="H1434" s="28"/>
    </row>
    <row r="1435" spans="1:8">
      <c r="A1435" t="s">
        <v>8219</v>
      </c>
      <c r="B1435">
        <v>96</v>
      </c>
      <c r="C1435" t="b">
        <f>IF(OR(B1435&lt;'Statistic-Analysis'!$N$2,B1435&gt;'Statistic-Analysis'!$O$2),FALSE,TRUE)</f>
        <v>1</v>
      </c>
      <c r="G1435" s="28"/>
      <c r="H1435" s="28"/>
    </row>
    <row r="1436" spans="1:8">
      <c r="A1436" t="s">
        <v>8219</v>
      </c>
      <c r="B1436">
        <v>64</v>
      </c>
      <c r="C1436" t="b">
        <f>IF(OR(B1436&lt;'Statistic-Analysis'!$N$2,B1436&gt;'Statistic-Analysis'!$O$2),FALSE,TRUE)</f>
        <v>1</v>
      </c>
      <c r="G1436" s="28"/>
      <c r="H1436" s="28"/>
    </row>
    <row r="1437" spans="1:8">
      <c r="A1437" t="s">
        <v>8219</v>
      </c>
      <c r="B1437">
        <v>14</v>
      </c>
      <c r="C1437" t="b">
        <f>IF(OR(B1437&lt;'Statistic-Analysis'!$N$2,B1437&gt;'Statistic-Analysis'!$O$2),FALSE,TRUE)</f>
        <v>1</v>
      </c>
      <c r="G1437" s="28"/>
      <c r="H1437" s="28"/>
    </row>
    <row r="1438" spans="1:8">
      <c r="A1438" t="s">
        <v>8219</v>
      </c>
      <c r="B1438">
        <v>169</v>
      </c>
      <c r="C1438" t="b">
        <f>IF(OR(B1438&lt;'Statistic-Analysis'!$N$2,B1438&gt;'Statistic-Analysis'!$O$2),FALSE,TRUE)</f>
        <v>1</v>
      </c>
      <c r="G1438" s="28"/>
      <c r="H1438" s="28"/>
    </row>
    <row r="1439" spans="1:8">
      <c r="A1439" t="s">
        <v>8219</v>
      </c>
      <c r="B1439">
        <v>33</v>
      </c>
      <c r="C1439" t="b">
        <f>IF(OR(B1439&lt;'Statistic-Analysis'!$N$2,B1439&gt;'Statistic-Analysis'!$O$2),FALSE,TRUE)</f>
        <v>1</v>
      </c>
      <c r="G1439" s="28"/>
      <c r="H1439" s="28"/>
    </row>
    <row r="1440" spans="1:8">
      <c r="A1440" t="s">
        <v>8219</v>
      </c>
      <c r="B1440">
        <v>102</v>
      </c>
      <c r="C1440" t="b">
        <f>IF(OR(B1440&lt;'Statistic-Analysis'!$N$2,B1440&gt;'Statistic-Analysis'!$O$2),FALSE,TRUE)</f>
        <v>1</v>
      </c>
      <c r="G1440" s="28"/>
      <c r="H1440" s="28"/>
    </row>
    <row r="1441" spans="1:8">
      <c r="A1441" t="s">
        <v>8219</v>
      </c>
      <c r="B1441">
        <v>104</v>
      </c>
      <c r="C1441" t="b">
        <f>IF(OR(B1441&lt;'Statistic-Analysis'!$N$2,B1441&gt;'Statistic-Analysis'!$O$2),FALSE,TRUE)</f>
        <v>1</v>
      </c>
      <c r="G1441" s="28"/>
      <c r="H1441" s="28"/>
    </row>
    <row r="1442" spans="1:8">
      <c r="A1442" t="s">
        <v>8219</v>
      </c>
      <c r="B1442">
        <v>20</v>
      </c>
      <c r="C1442" t="b">
        <f>IF(OR(B1442&lt;'Statistic-Analysis'!$N$2,B1442&gt;'Statistic-Analysis'!$O$2),FALSE,TRUE)</f>
        <v>1</v>
      </c>
      <c r="G1442" s="28"/>
      <c r="H1442" s="28"/>
    </row>
    <row r="1443" spans="1:8">
      <c r="A1443" t="s">
        <v>8219</v>
      </c>
      <c r="B1443">
        <v>35</v>
      </c>
      <c r="C1443" t="b">
        <f>IF(OR(B1443&lt;'Statistic-Analysis'!$N$2,B1443&gt;'Statistic-Analysis'!$O$2),FALSE,TRUE)</f>
        <v>1</v>
      </c>
      <c r="G1443" s="28"/>
      <c r="H1443" s="28"/>
    </row>
    <row r="1444" spans="1:8">
      <c r="A1444" t="s">
        <v>8219</v>
      </c>
      <c r="B1444">
        <v>94</v>
      </c>
      <c r="C1444" t="b">
        <f>IF(OR(B1444&lt;'Statistic-Analysis'!$N$2,B1444&gt;'Statistic-Analysis'!$O$2),FALSE,TRUE)</f>
        <v>1</v>
      </c>
      <c r="G1444" s="28"/>
      <c r="H1444" s="28"/>
    </row>
    <row r="1445" spans="1:8">
      <c r="A1445" t="s">
        <v>8219</v>
      </c>
      <c r="B1445">
        <v>14</v>
      </c>
      <c r="C1445" t="b">
        <f>IF(OR(B1445&lt;'Statistic-Analysis'!$N$2,B1445&gt;'Statistic-Analysis'!$O$2),FALSE,TRUE)</f>
        <v>1</v>
      </c>
      <c r="G1445" s="28"/>
      <c r="H1445" s="28"/>
    </row>
    <row r="1446" spans="1:8">
      <c r="A1446" t="s">
        <v>8219</v>
      </c>
      <c r="B1446">
        <v>15</v>
      </c>
      <c r="C1446" t="b">
        <f>IF(OR(B1446&lt;'Statistic-Analysis'!$N$2,B1446&gt;'Statistic-Analysis'!$O$2),FALSE,TRUE)</f>
        <v>1</v>
      </c>
      <c r="G1446" s="28"/>
      <c r="H1446" s="28"/>
    </row>
    <row r="1447" spans="1:8">
      <c r="A1447" t="s">
        <v>8219</v>
      </c>
      <c r="B1447">
        <v>51</v>
      </c>
      <c r="C1447" t="b">
        <f>IF(OR(B1447&lt;'Statistic-Analysis'!$N$2,B1447&gt;'Statistic-Analysis'!$O$2),FALSE,TRUE)</f>
        <v>1</v>
      </c>
      <c r="G1447" s="28"/>
      <c r="H1447" s="28"/>
    </row>
    <row r="1448" spans="1:8">
      <c r="A1448" t="s">
        <v>8219</v>
      </c>
      <c r="B1448">
        <v>19</v>
      </c>
      <c r="C1448" t="b">
        <f>IF(OR(B1448&lt;'Statistic-Analysis'!$N$2,B1448&gt;'Statistic-Analysis'!$O$2),FALSE,TRUE)</f>
        <v>1</v>
      </c>
      <c r="G1448" s="28"/>
      <c r="H1448" s="28"/>
    </row>
    <row r="1449" spans="1:8">
      <c r="A1449" t="s">
        <v>8219</v>
      </c>
      <c r="B1449">
        <v>23</v>
      </c>
      <c r="C1449" t="b">
        <f>IF(OR(B1449&lt;'Statistic-Analysis'!$N$2,B1449&gt;'Statistic-Analysis'!$O$2),FALSE,TRUE)</f>
        <v>1</v>
      </c>
      <c r="G1449" s="28"/>
      <c r="H1449" s="28"/>
    </row>
    <row r="1450" spans="1:8">
      <c r="A1450" t="s">
        <v>8219</v>
      </c>
      <c r="B1450">
        <v>97</v>
      </c>
      <c r="C1450" t="b">
        <f>IF(OR(B1450&lt;'Statistic-Analysis'!$N$2,B1450&gt;'Statistic-Analysis'!$O$2),FALSE,TRUE)</f>
        <v>1</v>
      </c>
      <c r="G1450" s="28"/>
      <c r="H1450" s="28"/>
    </row>
    <row r="1451" spans="1:8">
      <c r="A1451" t="s">
        <v>8219</v>
      </c>
      <c r="B1451">
        <v>76</v>
      </c>
      <c r="C1451" t="b">
        <f>IF(OR(B1451&lt;'Statistic-Analysis'!$N$2,B1451&gt;'Statistic-Analysis'!$O$2),FALSE,TRUE)</f>
        <v>1</v>
      </c>
      <c r="G1451" s="28"/>
      <c r="H1451" s="28"/>
    </row>
    <row r="1452" spans="1:8">
      <c r="A1452" t="s">
        <v>8219</v>
      </c>
      <c r="B1452">
        <v>11</v>
      </c>
      <c r="C1452" t="b">
        <f>IF(OR(B1452&lt;'Statistic-Analysis'!$N$2,B1452&gt;'Statistic-Analysis'!$O$2),FALSE,TRUE)</f>
        <v>1</v>
      </c>
      <c r="G1452" s="28"/>
      <c r="H1452" s="28"/>
    </row>
    <row r="1453" spans="1:8">
      <c r="A1453" t="s">
        <v>8219</v>
      </c>
      <c r="B1453">
        <v>52</v>
      </c>
      <c r="C1453" t="b">
        <f>IF(OR(B1453&lt;'Statistic-Analysis'!$N$2,B1453&gt;'Statistic-Analysis'!$O$2),FALSE,TRUE)</f>
        <v>1</v>
      </c>
      <c r="G1453" s="28"/>
      <c r="H1453" s="28"/>
    </row>
    <row r="1454" spans="1:8">
      <c r="A1454" t="s">
        <v>8219</v>
      </c>
      <c r="B1454">
        <v>95</v>
      </c>
      <c r="C1454" t="b">
        <f>IF(OR(B1454&lt;'Statistic-Analysis'!$N$2,B1454&gt;'Statistic-Analysis'!$O$2),FALSE,TRUE)</f>
        <v>1</v>
      </c>
      <c r="G1454" s="28"/>
      <c r="H1454" s="28"/>
    </row>
    <row r="1455" spans="1:8">
      <c r="A1455" t="s">
        <v>8219</v>
      </c>
      <c r="B1455">
        <v>35</v>
      </c>
      <c r="C1455" t="b">
        <f>IF(OR(B1455&lt;'Statistic-Analysis'!$N$2,B1455&gt;'Statistic-Analysis'!$O$2),FALSE,TRUE)</f>
        <v>1</v>
      </c>
      <c r="G1455" s="28"/>
      <c r="H1455" s="28"/>
    </row>
    <row r="1456" spans="1:8">
      <c r="A1456" t="s">
        <v>8219</v>
      </c>
      <c r="B1456">
        <v>21</v>
      </c>
      <c r="C1456" t="b">
        <f>IF(OR(B1456&lt;'Statistic-Analysis'!$N$2,B1456&gt;'Statistic-Analysis'!$O$2),FALSE,TRUE)</f>
        <v>1</v>
      </c>
      <c r="G1456" s="28"/>
      <c r="H1456" s="28"/>
    </row>
    <row r="1457" spans="1:8">
      <c r="A1457" t="s">
        <v>8219</v>
      </c>
      <c r="B1457">
        <v>93</v>
      </c>
      <c r="C1457" t="b">
        <f>IF(OR(B1457&lt;'Statistic-Analysis'!$N$2,B1457&gt;'Statistic-Analysis'!$O$2),FALSE,TRUE)</f>
        <v>1</v>
      </c>
      <c r="G1457" s="28"/>
      <c r="H1457" s="28"/>
    </row>
    <row r="1458" spans="1:8">
      <c r="A1458" t="s">
        <v>8219</v>
      </c>
      <c r="B1458">
        <v>11</v>
      </c>
      <c r="C1458" t="b">
        <f>IF(OR(B1458&lt;'Statistic-Analysis'!$N$2,B1458&gt;'Statistic-Analysis'!$O$2),FALSE,TRUE)</f>
        <v>1</v>
      </c>
      <c r="G1458" s="28"/>
      <c r="H1458" s="28"/>
    </row>
    <row r="1459" spans="1:8">
      <c r="A1459" t="s">
        <v>8219</v>
      </c>
      <c r="B1459">
        <v>21</v>
      </c>
      <c r="C1459" t="b">
        <f>IF(OR(B1459&lt;'Statistic-Analysis'!$N$2,B1459&gt;'Statistic-Analysis'!$O$2),FALSE,TRUE)</f>
        <v>1</v>
      </c>
      <c r="G1459" s="28"/>
      <c r="H1459" s="28"/>
    </row>
    <row r="1460" spans="1:8">
      <c r="A1460" t="s">
        <v>8219</v>
      </c>
      <c r="B1460">
        <v>54</v>
      </c>
      <c r="C1460" t="b">
        <f>IF(OR(B1460&lt;'Statistic-Analysis'!$N$2,B1460&gt;'Statistic-Analysis'!$O$2),FALSE,TRUE)</f>
        <v>1</v>
      </c>
      <c r="G1460" s="28"/>
      <c r="H1460" s="28"/>
    </row>
    <row r="1461" spans="1:8">
      <c r="A1461" t="s">
        <v>8219</v>
      </c>
      <c r="B1461">
        <v>31</v>
      </c>
      <c r="C1461" t="b">
        <f>IF(OR(B1461&lt;'Statistic-Analysis'!$N$2,B1461&gt;'Statistic-Analysis'!$O$2),FALSE,TRUE)</f>
        <v>1</v>
      </c>
      <c r="G1461" s="28"/>
      <c r="H1461" s="28"/>
    </row>
    <row r="1462" spans="1:8">
      <c r="A1462" t="s">
        <v>8219</v>
      </c>
      <c r="B1462">
        <v>132</v>
      </c>
      <c r="C1462" t="b">
        <f>IF(OR(B1462&lt;'Statistic-Analysis'!$N$2,B1462&gt;'Statistic-Analysis'!$O$2),FALSE,TRUE)</f>
        <v>1</v>
      </c>
      <c r="G1462" s="28"/>
      <c r="H1462" s="28"/>
    </row>
    <row r="1463" spans="1:8">
      <c r="A1463" t="s">
        <v>8219</v>
      </c>
      <c r="B1463">
        <v>3</v>
      </c>
      <c r="C1463" t="b">
        <f>IF(OR(B1463&lt;'Statistic-Analysis'!$N$2,B1463&gt;'Statistic-Analysis'!$O$2),FALSE,TRUE)</f>
        <v>1</v>
      </c>
      <c r="G1463" s="28"/>
      <c r="H1463" s="28"/>
    </row>
    <row r="1464" spans="1:8">
      <c r="A1464" t="s">
        <v>8219</v>
      </c>
      <c r="B1464">
        <v>6</v>
      </c>
      <c r="C1464" t="b">
        <f>IF(OR(B1464&lt;'Statistic-Analysis'!$N$2,B1464&gt;'Statistic-Analysis'!$O$2),FALSE,TRUE)</f>
        <v>1</v>
      </c>
      <c r="G1464" s="28"/>
      <c r="H1464" s="28"/>
    </row>
    <row r="1465" spans="1:8">
      <c r="A1465" t="s">
        <v>8219</v>
      </c>
      <c r="B1465">
        <v>10</v>
      </c>
      <c r="C1465" t="b">
        <f>IF(OR(B1465&lt;'Statistic-Analysis'!$N$2,B1465&gt;'Statistic-Analysis'!$O$2),FALSE,TRUE)</f>
        <v>1</v>
      </c>
      <c r="G1465" s="28"/>
      <c r="H1465" s="28"/>
    </row>
    <row r="1466" spans="1:8">
      <c r="A1466" t="s">
        <v>8219</v>
      </c>
      <c r="B1466">
        <v>147</v>
      </c>
      <c r="C1466" t="b">
        <f>IF(OR(B1466&lt;'Statistic-Analysis'!$N$2,B1466&gt;'Statistic-Analysis'!$O$2),FALSE,TRUE)</f>
        <v>1</v>
      </c>
      <c r="G1466" s="28"/>
      <c r="H1466" s="28"/>
    </row>
    <row r="1467" spans="1:8">
      <c r="A1467" t="s">
        <v>8219</v>
      </c>
      <c r="B1467">
        <v>199</v>
      </c>
      <c r="C1467" t="b">
        <f>IF(OR(B1467&lt;'Statistic-Analysis'!$N$2,B1467&gt;'Statistic-Analysis'!$O$2),FALSE,TRUE)</f>
        <v>1</v>
      </c>
      <c r="G1467" s="28"/>
      <c r="H1467" s="28"/>
    </row>
    <row r="1468" spans="1:8">
      <c r="A1468" t="s">
        <v>8219</v>
      </c>
      <c r="B1468">
        <v>50</v>
      </c>
      <c r="C1468" t="b">
        <f>IF(OR(B1468&lt;'Statistic-Analysis'!$N$2,B1468&gt;'Statistic-Analysis'!$O$2),FALSE,TRUE)</f>
        <v>1</v>
      </c>
      <c r="G1468" s="28"/>
      <c r="H1468" s="28"/>
    </row>
    <row r="1469" spans="1:8">
      <c r="A1469" t="s">
        <v>8219</v>
      </c>
      <c r="B1469">
        <v>21</v>
      </c>
      <c r="C1469" t="b">
        <f>IF(OR(B1469&lt;'Statistic-Analysis'!$N$2,B1469&gt;'Statistic-Analysis'!$O$2),FALSE,TRUE)</f>
        <v>1</v>
      </c>
      <c r="G1469" s="28"/>
      <c r="H1469" s="28"/>
    </row>
    <row r="1470" spans="1:8">
      <c r="A1470" t="s">
        <v>8219</v>
      </c>
      <c r="B1470">
        <v>24</v>
      </c>
      <c r="C1470" t="b">
        <f>IF(OR(B1470&lt;'Statistic-Analysis'!$N$2,B1470&gt;'Statistic-Analysis'!$O$2),FALSE,TRUE)</f>
        <v>1</v>
      </c>
      <c r="G1470" s="28"/>
      <c r="H1470" s="28"/>
    </row>
    <row r="1471" spans="1:8">
      <c r="A1471" t="s">
        <v>8219</v>
      </c>
      <c r="B1471">
        <v>32</v>
      </c>
      <c r="C1471" t="b">
        <f>IF(OR(B1471&lt;'Statistic-Analysis'!$N$2,B1471&gt;'Statistic-Analysis'!$O$2),FALSE,TRUE)</f>
        <v>1</v>
      </c>
      <c r="G1471" s="28"/>
      <c r="H1471" s="28"/>
    </row>
    <row r="1472" spans="1:8">
      <c r="A1472" t="s">
        <v>8219</v>
      </c>
      <c r="B1472">
        <v>62</v>
      </c>
      <c r="C1472" t="b">
        <f>IF(OR(B1472&lt;'Statistic-Analysis'!$N$2,B1472&gt;'Statistic-Analysis'!$O$2),FALSE,TRUE)</f>
        <v>1</v>
      </c>
      <c r="G1472" s="28"/>
      <c r="H1472" s="28"/>
    </row>
    <row r="1473" spans="1:8">
      <c r="A1473" t="s">
        <v>8219</v>
      </c>
      <c r="B1473">
        <v>9</v>
      </c>
      <c r="C1473" t="b">
        <f>IF(OR(B1473&lt;'Statistic-Analysis'!$N$2,B1473&gt;'Statistic-Analysis'!$O$2),FALSE,TRUE)</f>
        <v>1</v>
      </c>
      <c r="G1473" s="28"/>
      <c r="H1473" s="28"/>
    </row>
    <row r="1474" spans="1:8">
      <c r="A1474" t="s">
        <v>8219</v>
      </c>
      <c r="B1474">
        <v>38</v>
      </c>
      <c r="C1474" t="b">
        <f>IF(OR(B1474&lt;'Statistic-Analysis'!$N$2,B1474&gt;'Statistic-Analysis'!$O$2),FALSE,TRUE)</f>
        <v>1</v>
      </c>
      <c r="G1474" s="28"/>
      <c r="H1474" s="28"/>
    </row>
    <row r="1475" spans="1:8">
      <c r="A1475" t="s">
        <v>8219</v>
      </c>
      <c r="B1475">
        <v>54</v>
      </c>
      <c r="C1475" t="b">
        <f>IF(OR(B1475&lt;'Statistic-Analysis'!$N$2,B1475&gt;'Statistic-Analysis'!$O$2),FALSE,TRUE)</f>
        <v>1</v>
      </c>
      <c r="G1475" s="28"/>
      <c r="H1475" s="28"/>
    </row>
    <row r="1476" spans="1:8">
      <c r="A1476" t="s">
        <v>8219</v>
      </c>
      <c r="B1476">
        <v>37</v>
      </c>
      <c r="C1476" t="b">
        <f>IF(OR(B1476&lt;'Statistic-Analysis'!$N$2,B1476&gt;'Statistic-Analysis'!$O$2),FALSE,TRUE)</f>
        <v>1</v>
      </c>
      <c r="G1476" s="28"/>
      <c r="H1476" s="28"/>
    </row>
    <row r="1477" spans="1:8">
      <c r="A1477" t="s">
        <v>8219</v>
      </c>
      <c r="B1477">
        <v>39</v>
      </c>
      <c r="C1477" t="b">
        <f>IF(OR(B1477&lt;'Statistic-Analysis'!$N$2,B1477&gt;'Statistic-Analysis'!$O$2),FALSE,TRUE)</f>
        <v>1</v>
      </c>
      <c r="G1477" s="28"/>
      <c r="H1477" s="28"/>
    </row>
    <row r="1478" spans="1:8">
      <c r="A1478" t="s">
        <v>8219</v>
      </c>
      <c r="B1478">
        <v>34</v>
      </c>
      <c r="C1478" t="b">
        <f>IF(OR(B1478&lt;'Statistic-Analysis'!$N$2,B1478&gt;'Statistic-Analysis'!$O$2),FALSE,TRUE)</f>
        <v>1</v>
      </c>
      <c r="G1478" s="28"/>
      <c r="H1478" s="28"/>
    </row>
    <row r="1479" spans="1:8">
      <c r="A1479" t="s">
        <v>8219</v>
      </c>
      <c r="B1479">
        <v>55</v>
      </c>
      <c r="C1479" t="b">
        <f>IF(OR(B1479&lt;'Statistic-Analysis'!$N$2,B1479&gt;'Statistic-Analysis'!$O$2),FALSE,TRUE)</f>
        <v>1</v>
      </c>
      <c r="G1479" s="28"/>
      <c r="H1479" s="28"/>
    </row>
    <row r="1480" spans="1:8">
      <c r="A1480" t="s">
        <v>8219</v>
      </c>
      <c r="B1480">
        <v>32</v>
      </c>
      <c r="C1480" t="b">
        <f>IF(OR(B1480&lt;'Statistic-Analysis'!$N$2,B1480&gt;'Statistic-Analysis'!$O$2),FALSE,TRUE)</f>
        <v>1</v>
      </c>
      <c r="G1480" s="28"/>
      <c r="H1480" s="28"/>
    </row>
    <row r="1481" spans="1:8">
      <c r="A1481" t="s">
        <v>8219</v>
      </c>
      <c r="B1481">
        <v>25</v>
      </c>
      <c r="C1481" t="b">
        <f>IF(OR(B1481&lt;'Statistic-Analysis'!$N$2,B1481&gt;'Statistic-Analysis'!$O$2),FALSE,TRUE)</f>
        <v>1</v>
      </c>
      <c r="G1481" s="28"/>
      <c r="H1481" s="28"/>
    </row>
    <row r="1482" spans="1:8">
      <c r="A1482" t="s">
        <v>8219</v>
      </c>
      <c r="B1482">
        <v>33</v>
      </c>
      <c r="C1482" t="b">
        <f>IF(OR(B1482&lt;'Statistic-Analysis'!$N$2,B1482&gt;'Statistic-Analysis'!$O$2),FALSE,TRUE)</f>
        <v>1</v>
      </c>
      <c r="G1482" s="28"/>
      <c r="H1482" s="28"/>
    </row>
    <row r="1483" spans="1:8">
      <c r="A1483" t="s">
        <v>8219</v>
      </c>
      <c r="B1483">
        <v>108</v>
      </c>
      <c r="C1483" t="b">
        <f>IF(OR(B1483&lt;'Statistic-Analysis'!$N$2,B1483&gt;'Statistic-Analysis'!$O$2),FALSE,TRUE)</f>
        <v>1</v>
      </c>
      <c r="G1483" s="28"/>
      <c r="H1483" s="28"/>
    </row>
    <row r="1484" spans="1:8">
      <c r="A1484" t="s">
        <v>8219</v>
      </c>
      <c r="B1484">
        <v>20</v>
      </c>
      <c r="C1484" t="b">
        <f>IF(OR(B1484&lt;'Statistic-Analysis'!$N$2,B1484&gt;'Statistic-Analysis'!$O$2),FALSE,TRUE)</f>
        <v>1</v>
      </c>
      <c r="G1484" s="28"/>
      <c r="H1484" s="28"/>
    </row>
    <row r="1485" spans="1:8">
      <c r="A1485" t="s">
        <v>8219</v>
      </c>
      <c r="B1485">
        <v>98</v>
      </c>
      <c r="C1485" t="b">
        <f>IF(OR(B1485&lt;'Statistic-Analysis'!$N$2,B1485&gt;'Statistic-Analysis'!$O$2),FALSE,TRUE)</f>
        <v>1</v>
      </c>
      <c r="G1485" s="28"/>
      <c r="H1485" s="28"/>
    </row>
    <row r="1486" spans="1:8">
      <c r="A1486" t="s">
        <v>8219</v>
      </c>
      <c r="B1486">
        <v>196</v>
      </c>
      <c r="C1486" t="b">
        <f>IF(OR(B1486&lt;'Statistic-Analysis'!$N$2,B1486&gt;'Statistic-Analysis'!$O$2),FALSE,TRUE)</f>
        <v>1</v>
      </c>
      <c r="G1486" s="28"/>
      <c r="H1486" s="28"/>
    </row>
    <row r="1487" spans="1:8">
      <c r="A1487" t="s">
        <v>8219</v>
      </c>
      <c r="B1487">
        <v>39</v>
      </c>
      <c r="C1487" t="b">
        <f>IF(OR(B1487&lt;'Statistic-Analysis'!$N$2,B1487&gt;'Statistic-Analysis'!$O$2),FALSE,TRUE)</f>
        <v>1</v>
      </c>
      <c r="G1487" s="28"/>
      <c r="H1487" s="28"/>
    </row>
    <row r="1488" spans="1:8">
      <c r="A1488" t="s">
        <v>8219</v>
      </c>
      <c r="B1488">
        <v>128</v>
      </c>
      <c r="C1488" t="b">
        <f>IF(OR(B1488&lt;'Statistic-Analysis'!$N$2,B1488&gt;'Statistic-Analysis'!$O$2),FALSE,TRUE)</f>
        <v>1</v>
      </c>
      <c r="G1488" s="28"/>
      <c r="H1488" s="28"/>
    </row>
    <row r="1489" spans="1:8">
      <c r="A1489" t="s">
        <v>8219</v>
      </c>
      <c r="B1489">
        <v>71</v>
      </c>
      <c r="C1489" t="b">
        <f>IF(OR(B1489&lt;'Statistic-Analysis'!$N$2,B1489&gt;'Statistic-Analysis'!$O$2),FALSE,TRUE)</f>
        <v>1</v>
      </c>
      <c r="G1489" s="28"/>
      <c r="H1489" s="28"/>
    </row>
    <row r="1490" spans="1:8">
      <c r="A1490" t="s">
        <v>8219</v>
      </c>
      <c r="B1490">
        <v>47</v>
      </c>
      <c r="C1490" t="b">
        <f>IF(OR(B1490&lt;'Statistic-Analysis'!$N$2,B1490&gt;'Statistic-Analysis'!$O$2),FALSE,TRUE)</f>
        <v>1</v>
      </c>
      <c r="G1490" s="28"/>
      <c r="H1490" s="28"/>
    </row>
    <row r="1491" spans="1:8">
      <c r="A1491" t="s">
        <v>8219</v>
      </c>
      <c r="B1491">
        <v>17</v>
      </c>
      <c r="C1491" t="b">
        <f>IF(OR(B1491&lt;'Statistic-Analysis'!$N$2,B1491&gt;'Statistic-Analysis'!$O$2),FALSE,TRUE)</f>
        <v>1</v>
      </c>
      <c r="G1491" s="28"/>
      <c r="H1491" s="28"/>
    </row>
    <row r="1492" spans="1:8">
      <c r="A1492" t="s">
        <v>8219</v>
      </c>
      <c r="B1492">
        <v>91</v>
      </c>
      <c r="C1492" t="b">
        <f>IF(OR(B1492&lt;'Statistic-Analysis'!$N$2,B1492&gt;'Statistic-Analysis'!$O$2),FALSE,TRUE)</f>
        <v>1</v>
      </c>
      <c r="G1492" s="28"/>
      <c r="H1492" s="28"/>
    </row>
    <row r="1493" spans="1:8">
      <c r="A1493" t="s">
        <v>8219</v>
      </c>
      <c r="B1493">
        <v>43</v>
      </c>
      <c r="C1493" t="b">
        <f>IF(OR(B1493&lt;'Statistic-Analysis'!$N$2,B1493&gt;'Statistic-Analysis'!$O$2),FALSE,TRUE)</f>
        <v>1</v>
      </c>
      <c r="G1493" s="28"/>
      <c r="H1493" s="28"/>
    </row>
    <row r="1494" spans="1:8">
      <c r="A1494" t="s">
        <v>8219</v>
      </c>
      <c r="B1494">
        <v>17</v>
      </c>
      <c r="C1494" t="b">
        <f>IF(OR(B1494&lt;'Statistic-Analysis'!$N$2,B1494&gt;'Statistic-Analysis'!$O$2),FALSE,TRUE)</f>
        <v>1</v>
      </c>
      <c r="G1494" s="28"/>
      <c r="H1494" s="28"/>
    </row>
    <row r="1495" spans="1:8">
      <c r="A1495" t="s">
        <v>8219</v>
      </c>
      <c r="B1495">
        <v>33</v>
      </c>
      <c r="C1495" t="b">
        <f>IF(OR(B1495&lt;'Statistic-Analysis'!$N$2,B1495&gt;'Statistic-Analysis'!$O$2),FALSE,TRUE)</f>
        <v>1</v>
      </c>
      <c r="G1495" s="28"/>
      <c r="H1495" s="28"/>
    </row>
    <row r="1496" spans="1:8">
      <c r="A1496" t="s">
        <v>8219</v>
      </c>
      <c r="B1496">
        <v>87</v>
      </c>
      <c r="C1496" t="b">
        <f>IF(OR(B1496&lt;'Statistic-Analysis'!$N$2,B1496&gt;'Statistic-Analysis'!$O$2),FALSE,TRUE)</f>
        <v>1</v>
      </c>
      <c r="G1496" s="28"/>
      <c r="H1496" s="28"/>
    </row>
    <row r="1497" spans="1:8">
      <c r="A1497" t="s">
        <v>8219</v>
      </c>
      <c r="B1497">
        <v>113</v>
      </c>
      <c r="C1497" t="b">
        <f>IF(OR(B1497&lt;'Statistic-Analysis'!$N$2,B1497&gt;'Statistic-Analysis'!$O$2),FALSE,TRUE)</f>
        <v>1</v>
      </c>
      <c r="G1497" s="28"/>
      <c r="H1497" s="28"/>
    </row>
    <row r="1498" spans="1:8">
      <c r="A1498" t="s">
        <v>8219</v>
      </c>
      <c r="B1498">
        <v>14</v>
      </c>
      <c r="C1498" t="b">
        <f>IF(OR(B1498&lt;'Statistic-Analysis'!$N$2,B1498&gt;'Statistic-Analysis'!$O$2),FALSE,TRUE)</f>
        <v>1</v>
      </c>
      <c r="G1498" s="28"/>
      <c r="H1498" s="28"/>
    </row>
    <row r="1499" spans="1:8">
      <c r="A1499" t="s">
        <v>8219</v>
      </c>
      <c r="B1499">
        <v>30</v>
      </c>
      <c r="C1499" t="b">
        <f>IF(OR(B1499&lt;'Statistic-Analysis'!$N$2,B1499&gt;'Statistic-Analysis'!$O$2),FALSE,TRUE)</f>
        <v>1</v>
      </c>
      <c r="G1499" s="28"/>
      <c r="H1499" s="28"/>
    </row>
    <row r="1500" spans="1:8">
      <c r="A1500" t="s">
        <v>8219</v>
      </c>
      <c r="B1500">
        <v>16</v>
      </c>
      <c r="C1500" t="b">
        <f>IF(OR(B1500&lt;'Statistic-Analysis'!$N$2,B1500&gt;'Statistic-Analysis'!$O$2),FALSE,TRUE)</f>
        <v>1</v>
      </c>
      <c r="G1500" s="28"/>
      <c r="H1500" s="28"/>
    </row>
    <row r="1501" spans="1:8">
      <c r="A1501" t="s">
        <v>8219</v>
      </c>
      <c r="B1501">
        <v>46</v>
      </c>
      <c r="C1501" t="b">
        <f>IF(OR(B1501&lt;'Statistic-Analysis'!$N$2,B1501&gt;'Statistic-Analysis'!$O$2),FALSE,TRUE)</f>
        <v>1</v>
      </c>
      <c r="G1501" s="28"/>
      <c r="H1501" s="28"/>
    </row>
    <row r="1502" spans="1:8">
      <c r="A1502" t="s">
        <v>8219</v>
      </c>
      <c r="B1502">
        <v>24</v>
      </c>
      <c r="C1502" t="b">
        <f>IF(OR(B1502&lt;'Statistic-Analysis'!$N$2,B1502&gt;'Statistic-Analysis'!$O$2),FALSE,TRUE)</f>
        <v>1</v>
      </c>
      <c r="G1502" s="28"/>
      <c r="H1502" s="28"/>
    </row>
    <row r="1503" spans="1:8">
      <c r="A1503" t="s">
        <v>8219</v>
      </c>
      <c r="B1503">
        <v>97</v>
      </c>
      <c r="C1503" t="b">
        <f>IF(OR(B1503&lt;'Statistic-Analysis'!$N$2,B1503&gt;'Statistic-Analysis'!$O$2),FALSE,TRUE)</f>
        <v>1</v>
      </c>
      <c r="G1503" s="28"/>
      <c r="H1503" s="28"/>
    </row>
    <row r="1504" spans="1:8">
      <c r="A1504" t="s">
        <v>8219</v>
      </c>
      <c r="B1504">
        <v>59</v>
      </c>
      <c r="C1504" t="b">
        <f>IF(OR(B1504&lt;'Statistic-Analysis'!$N$2,B1504&gt;'Statistic-Analysis'!$O$2),FALSE,TRUE)</f>
        <v>1</v>
      </c>
      <c r="G1504" s="28"/>
      <c r="H1504" s="28"/>
    </row>
    <row r="1505" spans="1:8">
      <c r="A1505" t="s">
        <v>8219</v>
      </c>
      <c r="B1505">
        <v>1095</v>
      </c>
      <c r="C1505" t="b">
        <f>IF(OR(B1505&lt;'Statistic-Analysis'!$N$2,B1505&gt;'Statistic-Analysis'!$O$2),FALSE,TRUE)</f>
        <v>0</v>
      </c>
      <c r="G1505" s="28"/>
      <c r="H1505" s="28"/>
    </row>
    <row r="1506" spans="1:8">
      <c r="A1506" t="s">
        <v>8219</v>
      </c>
      <c r="B1506">
        <v>218</v>
      </c>
      <c r="C1506" t="b">
        <f>IF(OR(B1506&lt;'Statistic-Analysis'!$N$2,B1506&gt;'Statistic-Analysis'!$O$2),FALSE,TRUE)</f>
        <v>1</v>
      </c>
      <c r="G1506" s="28"/>
      <c r="H1506" s="28"/>
    </row>
    <row r="1507" spans="1:8">
      <c r="A1507" t="s">
        <v>8219</v>
      </c>
      <c r="B1507">
        <v>111</v>
      </c>
      <c r="C1507" t="b">
        <f>IF(OR(B1507&lt;'Statistic-Analysis'!$N$2,B1507&gt;'Statistic-Analysis'!$O$2),FALSE,TRUE)</f>
        <v>1</v>
      </c>
      <c r="G1507" s="28"/>
      <c r="H1507" s="28"/>
    </row>
    <row r="1508" spans="1:8">
      <c r="A1508" t="s">
        <v>8219</v>
      </c>
      <c r="B1508">
        <v>56</v>
      </c>
      <c r="C1508" t="b">
        <f>IF(OR(B1508&lt;'Statistic-Analysis'!$N$2,B1508&gt;'Statistic-Analysis'!$O$2),FALSE,TRUE)</f>
        <v>1</v>
      </c>
      <c r="G1508" s="28"/>
      <c r="H1508" s="28"/>
    </row>
    <row r="1509" spans="1:8">
      <c r="A1509" t="s">
        <v>8219</v>
      </c>
      <c r="B1509">
        <v>265</v>
      </c>
      <c r="C1509" t="b">
        <f>IF(OR(B1509&lt;'Statistic-Analysis'!$N$2,B1509&gt;'Statistic-Analysis'!$O$2),FALSE,TRUE)</f>
        <v>1</v>
      </c>
      <c r="G1509" s="28"/>
      <c r="H1509" s="28"/>
    </row>
    <row r="1510" spans="1:8">
      <c r="A1510" t="s">
        <v>8219</v>
      </c>
      <c r="B1510">
        <v>28</v>
      </c>
      <c r="C1510" t="b">
        <f>IF(OR(B1510&lt;'Statistic-Analysis'!$N$2,B1510&gt;'Statistic-Analysis'!$O$2),FALSE,TRUE)</f>
        <v>1</v>
      </c>
      <c r="G1510" s="28"/>
      <c r="H1510" s="28"/>
    </row>
    <row r="1511" spans="1:8">
      <c r="A1511" t="s">
        <v>8219</v>
      </c>
      <c r="B1511">
        <v>364</v>
      </c>
      <c r="C1511" t="b">
        <f>IF(OR(B1511&lt;'Statistic-Analysis'!$N$2,B1511&gt;'Statistic-Analysis'!$O$2),FALSE,TRUE)</f>
        <v>0</v>
      </c>
      <c r="G1511" s="28"/>
      <c r="H1511" s="28"/>
    </row>
    <row r="1512" spans="1:8">
      <c r="A1512" t="s">
        <v>8219</v>
      </c>
      <c r="B1512">
        <v>27</v>
      </c>
      <c r="C1512" t="b">
        <f>IF(OR(B1512&lt;'Statistic-Analysis'!$N$2,B1512&gt;'Statistic-Analysis'!$O$2),FALSE,TRUE)</f>
        <v>1</v>
      </c>
      <c r="G1512" s="28"/>
      <c r="H1512" s="28"/>
    </row>
    <row r="1513" spans="1:8">
      <c r="A1513" t="s">
        <v>8219</v>
      </c>
      <c r="B1513">
        <v>93</v>
      </c>
      <c r="C1513" t="b">
        <f>IF(OR(B1513&lt;'Statistic-Analysis'!$N$2,B1513&gt;'Statistic-Analysis'!$O$2),FALSE,TRUE)</f>
        <v>1</v>
      </c>
      <c r="G1513" s="28"/>
      <c r="H1513" s="28"/>
    </row>
    <row r="1514" spans="1:8">
      <c r="A1514" t="s">
        <v>8219</v>
      </c>
      <c r="B1514">
        <v>64</v>
      </c>
      <c r="C1514" t="b">
        <f>IF(OR(B1514&lt;'Statistic-Analysis'!$N$2,B1514&gt;'Statistic-Analysis'!$O$2),FALSE,TRUE)</f>
        <v>1</v>
      </c>
      <c r="G1514" s="28"/>
      <c r="H1514" s="28"/>
    </row>
    <row r="1515" spans="1:8">
      <c r="A1515" t="s">
        <v>8219</v>
      </c>
      <c r="B1515">
        <v>22</v>
      </c>
      <c r="C1515" t="b">
        <f>IF(OR(B1515&lt;'Statistic-Analysis'!$N$2,B1515&gt;'Statistic-Analysis'!$O$2),FALSE,TRUE)</f>
        <v>1</v>
      </c>
      <c r="G1515" s="28"/>
      <c r="H1515" s="28"/>
    </row>
    <row r="1516" spans="1:8">
      <c r="A1516" t="s">
        <v>8219</v>
      </c>
      <c r="B1516">
        <v>59</v>
      </c>
      <c r="C1516" t="b">
        <f>IF(OR(B1516&lt;'Statistic-Analysis'!$N$2,B1516&gt;'Statistic-Analysis'!$O$2),FALSE,TRUE)</f>
        <v>1</v>
      </c>
      <c r="G1516" s="28"/>
      <c r="H1516" s="28"/>
    </row>
    <row r="1517" spans="1:8">
      <c r="A1517" t="s">
        <v>8219</v>
      </c>
      <c r="B1517">
        <v>249</v>
      </c>
      <c r="C1517" t="b">
        <f>IF(OR(B1517&lt;'Statistic-Analysis'!$N$2,B1517&gt;'Statistic-Analysis'!$O$2),FALSE,TRUE)</f>
        <v>1</v>
      </c>
      <c r="G1517" s="28"/>
      <c r="H1517" s="28"/>
    </row>
    <row r="1518" spans="1:8">
      <c r="A1518" t="s">
        <v>8219</v>
      </c>
      <c r="B1518">
        <v>392</v>
      </c>
      <c r="C1518" t="b">
        <f>IF(OR(B1518&lt;'Statistic-Analysis'!$N$2,B1518&gt;'Statistic-Analysis'!$O$2),FALSE,TRUE)</f>
        <v>0</v>
      </c>
      <c r="G1518" s="28"/>
      <c r="H1518" s="28"/>
    </row>
    <row r="1519" spans="1:8">
      <c r="A1519" t="s">
        <v>8219</v>
      </c>
      <c r="B1519">
        <v>115</v>
      </c>
      <c r="C1519" t="b">
        <f>IF(OR(B1519&lt;'Statistic-Analysis'!$N$2,B1519&gt;'Statistic-Analysis'!$O$2),FALSE,TRUE)</f>
        <v>1</v>
      </c>
      <c r="G1519" s="28"/>
      <c r="H1519" s="28"/>
    </row>
    <row r="1520" spans="1:8">
      <c r="A1520" t="s">
        <v>8219</v>
      </c>
      <c r="B1520">
        <v>433</v>
      </c>
      <c r="C1520" t="b">
        <f>IF(OR(B1520&lt;'Statistic-Analysis'!$N$2,B1520&gt;'Statistic-Analysis'!$O$2),FALSE,TRUE)</f>
        <v>0</v>
      </c>
      <c r="G1520" s="28"/>
      <c r="H1520" s="28"/>
    </row>
    <row r="1521" spans="1:8">
      <c r="A1521" t="s">
        <v>8219</v>
      </c>
      <c r="B1521">
        <v>20</v>
      </c>
      <c r="C1521" t="b">
        <f>IF(OR(B1521&lt;'Statistic-Analysis'!$N$2,B1521&gt;'Statistic-Analysis'!$O$2),FALSE,TRUE)</f>
        <v>1</v>
      </c>
      <c r="G1521" s="28"/>
      <c r="H1521" s="28"/>
    </row>
    <row r="1522" spans="1:8">
      <c r="A1522" t="s">
        <v>8219</v>
      </c>
      <c r="B1522">
        <v>8</v>
      </c>
      <c r="C1522" t="b">
        <f>IF(OR(B1522&lt;'Statistic-Analysis'!$N$2,B1522&gt;'Statistic-Analysis'!$O$2),FALSE,TRUE)</f>
        <v>1</v>
      </c>
      <c r="G1522" s="28"/>
      <c r="H1522" s="28"/>
    </row>
    <row r="1523" spans="1:8">
      <c r="A1523" t="s">
        <v>8219</v>
      </c>
      <c r="B1523">
        <v>175</v>
      </c>
      <c r="C1523" t="b">
        <f>IF(OR(B1523&lt;'Statistic-Analysis'!$N$2,B1523&gt;'Statistic-Analysis'!$O$2),FALSE,TRUE)</f>
        <v>1</v>
      </c>
      <c r="G1523" s="28"/>
      <c r="H1523" s="28"/>
    </row>
    <row r="1524" spans="1:8">
      <c r="A1524" t="s">
        <v>8219</v>
      </c>
      <c r="B1524">
        <v>104</v>
      </c>
      <c r="C1524" t="b">
        <f>IF(OR(B1524&lt;'Statistic-Analysis'!$N$2,B1524&gt;'Statistic-Analysis'!$O$2),FALSE,TRUE)</f>
        <v>1</v>
      </c>
      <c r="G1524" s="28"/>
      <c r="H1524" s="28"/>
    </row>
    <row r="1525" spans="1:8">
      <c r="A1525" t="s">
        <v>8219</v>
      </c>
      <c r="B1525">
        <v>17</v>
      </c>
      <c r="C1525" t="b">
        <f>IF(OR(B1525&lt;'Statistic-Analysis'!$N$2,B1525&gt;'Statistic-Analysis'!$O$2),FALSE,TRUE)</f>
        <v>1</v>
      </c>
      <c r="G1525" s="28"/>
      <c r="H1525" s="28"/>
    </row>
    <row r="1526" spans="1:8">
      <c r="A1526" t="s">
        <v>8219</v>
      </c>
      <c r="B1526">
        <v>277</v>
      </c>
      <c r="C1526" t="b">
        <f>IF(OR(B1526&lt;'Statistic-Analysis'!$N$2,B1526&gt;'Statistic-Analysis'!$O$2),FALSE,TRUE)</f>
        <v>1</v>
      </c>
      <c r="G1526" s="28"/>
      <c r="H1526" s="28"/>
    </row>
    <row r="1527" spans="1:8">
      <c r="A1527" t="s">
        <v>8219</v>
      </c>
      <c r="B1527">
        <v>118</v>
      </c>
      <c r="C1527" t="b">
        <f>IF(OR(B1527&lt;'Statistic-Analysis'!$N$2,B1527&gt;'Statistic-Analysis'!$O$2),FALSE,TRUE)</f>
        <v>1</v>
      </c>
      <c r="G1527" s="28"/>
      <c r="H1527" s="28"/>
    </row>
    <row r="1528" spans="1:8">
      <c r="A1528" t="s">
        <v>8219</v>
      </c>
      <c r="B1528">
        <v>97</v>
      </c>
      <c r="C1528" t="b">
        <f>IF(OR(B1528&lt;'Statistic-Analysis'!$N$2,B1528&gt;'Statistic-Analysis'!$O$2),FALSE,TRUE)</f>
        <v>1</v>
      </c>
      <c r="G1528" s="28"/>
      <c r="H1528" s="28"/>
    </row>
    <row r="1529" spans="1:8">
      <c r="A1529" t="s">
        <v>8219</v>
      </c>
      <c r="B1529">
        <v>20</v>
      </c>
      <c r="C1529" t="b">
        <f>IF(OR(B1529&lt;'Statistic-Analysis'!$N$2,B1529&gt;'Statistic-Analysis'!$O$2),FALSE,TRUE)</f>
        <v>1</v>
      </c>
      <c r="G1529" s="28"/>
      <c r="H1529" s="28"/>
    </row>
    <row r="1530" spans="1:8">
      <c r="A1530" t="s">
        <v>8219</v>
      </c>
      <c r="B1530">
        <v>26</v>
      </c>
      <c r="C1530" t="b">
        <f>IF(OR(B1530&lt;'Statistic-Analysis'!$N$2,B1530&gt;'Statistic-Analysis'!$O$2),FALSE,TRUE)</f>
        <v>1</v>
      </c>
      <c r="G1530" s="28"/>
      <c r="H1530" s="28"/>
    </row>
    <row r="1531" spans="1:8">
      <c r="A1531" t="s">
        <v>8219</v>
      </c>
      <c r="B1531">
        <v>128</v>
      </c>
      <c r="C1531" t="b">
        <f>IF(OR(B1531&lt;'Statistic-Analysis'!$N$2,B1531&gt;'Statistic-Analysis'!$O$2),FALSE,TRUE)</f>
        <v>1</v>
      </c>
      <c r="G1531" s="28"/>
      <c r="H1531" s="28"/>
    </row>
    <row r="1532" spans="1:8">
      <c r="A1532" t="s">
        <v>8219</v>
      </c>
      <c r="B1532">
        <v>15</v>
      </c>
      <c r="C1532" t="b">
        <f>IF(OR(B1532&lt;'Statistic-Analysis'!$N$2,B1532&gt;'Statistic-Analysis'!$O$2),FALSE,TRUE)</f>
        <v>1</v>
      </c>
      <c r="G1532" s="28"/>
      <c r="H1532" s="28"/>
    </row>
    <row r="1533" spans="1:8">
      <c r="A1533" t="s">
        <v>8219</v>
      </c>
      <c r="B1533">
        <v>25</v>
      </c>
      <c r="C1533" t="b">
        <f>IF(OR(B1533&lt;'Statistic-Analysis'!$N$2,B1533&gt;'Statistic-Analysis'!$O$2),FALSE,TRUE)</f>
        <v>1</v>
      </c>
      <c r="G1533" s="28"/>
      <c r="H1533" s="28"/>
    </row>
    <row r="1534" spans="1:8">
      <c r="A1534" t="s">
        <v>8219</v>
      </c>
      <c r="B1534">
        <v>55</v>
      </c>
      <c r="C1534" t="b">
        <f>IF(OR(B1534&lt;'Statistic-Analysis'!$N$2,B1534&gt;'Statistic-Analysis'!$O$2),FALSE,TRUE)</f>
        <v>1</v>
      </c>
      <c r="G1534" s="28"/>
      <c r="H1534" s="28"/>
    </row>
    <row r="1535" spans="1:8">
      <c r="A1535" t="s">
        <v>8219</v>
      </c>
      <c r="B1535">
        <v>107</v>
      </c>
      <c r="C1535" t="b">
        <f>IF(OR(B1535&lt;'Statistic-Analysis'!$N$2,B1535&gt;'Statistic-Analysis'!$O$2),FALSE,TRUE)</f>
        <v>1</v>
      </c>
      <c r="G1535" s="28"/>
      <c r="H1535" s="28"/>
    </row>
    <row r="1536" spans="1:8">
      <c r="A1536" t="s">
        <v>8219</v>
      </c>
      <c r="B1536">
        <v>557</v>
      </c>
      <c r="C1536" t="b">
        <f>IF(OR(B1536&lt;'Statistic-Analysis'!$N$2,B1536&gt;'Statistic-Analysis'!$O$2),FALSE,TRUE)</f>
        <v>0</v>
      </c>
      <c r="G1536" s="28"/>
      <c r="H1536" s="28"/>
    </row>
    <row r="1537" spans="1:8">
      <c r="A1537" t="s">
        <v>8219</v>
      </c>
      <c r="B1537">
        <v>40</v>
      </c>
      <c r="C1537" t="b">
        <f>IF(OR(B1537&lt;'Statistic-Analysis'!$N$2,B1537&gt;'Statistic-Analysis'!$O$2),FALSE,TRUE)</f>
        <v>1</v>
      </c>
      <c r="G1537" s="28"/>
      <c r="H1537" s="28"/>
    </row>
    <row r="1538" spans="1:8">
      <c r="A1538" t="s">
        <v>8219</v>
      </c>
      <c r="B1538">
        <v>36</v>
      </c>
      <c r="C1538" t="b">
        <f>IF(OR(B1538&lt;'Statistic-Analysis'!$N$2,B1538&gt;'Statistic-Analysis'!$O$2),FALSE,TRUE)</f>
        <v>1</v>
      </c>
      <c r="G1538" s="28"/>
      <c r="H1538" s="28"/>
    </row>
    <row r="1539" spans="1:8">
      <c r="A1539" t="s">
        <v>8219</v>
      </c>
      <c r="B1539">
        <v>159</v>
      </c>
      <c r="C1539" t="b">
        <f>IF(OR(B1539&lt;'Statistic-Analysis'!$N$2,B1539&gt;'Statistic-Analysis'!$O$2),FALSE,TRUE)</f>
        <v>1</v>
      </c>
      <c r="G1539" s="28"/>
      <c r="H1539" s="28"/>
    </row>
    <row r="1540" spans="1:8">
      <c r="A1540" t="s">
        <v>8219</v>
      </c>
      <c r="B1540">
        <v>41</v>
      </c>
      <c r="C1540" t="b">
        <f>IF(OR(B1540&lt;'Statistic-Analysis'!$N$2,B1540&gt;'Statistic-Analysis'!$O$2),FALSE,TRUE)</f>
        <v>1</v>
      </c>
      <c r="G1540" s="28"/>
      <c r="H1540" s="28"/>
    </row>
    <row r="1541" spans="1:8">
      <c r="A1541" t="s">
        <v>8219</v>
      </c>
      <c r="B1541">
        <v>226</v>
      </c>
      <c r="C1541" t="b">
        <f>IF(OR(B1541&lt;'Statistic-Analysis'!$N$2,B1541&gt;'Statistic-Analysis'!$O$2),FALSE,TRUE)</f>
        <v>1</v>
      </c>
      <c r="G1541" s="28"/>
      <c r="H1541" s="28"/>
    </row>
    <row r="1542" spans="1:8">
      <c r="A1542" t="s">
        <v>8219</v>
      </c>
      <c r="B1542">
        <v>30</v>
      </c>
      <c r="C1542" t="b">
        <f>IF(OR(B1542&lt;'Statistic-Analysis'!$N$2,B1542&gt;'Statistic-Analysis'!$O$2),FALSE,TRUE)</f>
        <v>1</v>
      </c>
      <c r="G1542" s="28"/>
      <c r="H1542" s="28"/>
    </row>
    <row r="1543" spans="1:8">
      <c r="A1543" t="s">
        <v>8219</v>
      </c>
      <c r="B1543">
        <v>103</v>
      </c>
      <c r="C1543" t="b">
        <f>IF(OR(B1543&lt;'Statistic-Analysis'!$N$2,B1543&gt;'Statistic-Analysis'!$O$2),FALSE,TRUE)</f>
        <v>1</v>
      </c>
      <c r="G1543" s="28"/>
      <c r="H1543" s="28"/>
    </row>
    <row r="1544" spans="1:8">
      <c r="A1544" t="s">
        <v>8219</v>
      </c>
      <c r="B1544">
        <v>62</v>
      </c>
      <c r="C1544" t="b">
        <f>IF(OR(B1544&lt;'Statistic-Analysis'!$N$2,B1544&gt;'Statistic-Analysis'!$O$2),FALSE,TRUE)</f>
        <v>1</v>
      </c>
      <c r="G1544" s="28"/>
      <c r="H1544" s="28"/>
    </row>
    <row r="1545" spans="1:8">
      <c r="A1545" t="s">
        <v>8219</v>
      </c>
      <c r="B1545">
        <v>6</v>
      </c>
      <c r="C1545" t="b">
        <f>IF(OR(B1545&lt;'Statistic-Analysis'!$N$2,B1545&gt;'Statistic-Analysis'!$O$2),FALSE,TRUE)</f>
        <v>1</v>
      </c>
      <c r="G1545" s="28"/>
      <c r="H1545" s="28"/>
    </row>
    <row r="1546" spans="1:8">
      <c r="A1546" t="s">
        <v>8219</v>
      </c>
      <c r="B1546">
        <v>182</v>
      </c>
      <c r="C1546" t="b">
        <f>IF(OR(B1546&lt;'Statistic-Analysis'!$N$2,B1546&gt;'Statistic-Analysis'!$O$2),FALSE,TRUE)</f>
        <v>1</v>
      </c>
      <c r="G1546" s="28"/>
      <c r="H1546" s="28"/>
    </row>
    <row r="1547" spans="1:8">
      <c r="A1547" t="s">
        <v>8219</v>
      </c>
      <c r="B1547">
        <v>145</v>
      </c>
      <c r="C1547" t="b">
        <f>IF(OR(B1547&lt;'Statistic-Analysis'!$N$2,B1547&gt;'Statistic-Analysis'!$O$2),FALSE,TRUE)</f>
        <v>1</v>
      </c>
      <c r="G1547" s="28"/>
      <c r="H1547" s="28"/>
    </row>
    <row r="1548" spans="1:8">
      <c r="A1548" t="s">
        <v>8219</v>
      </c>
      <c r="B1548">
        <v>25</v>
      </c>
      <c r="C1548" t="b">
        <f>IF(OR(B1548&lt;'Statistic-Analysis'!$N$2,B1548&gt;'Statistic-Analysis'!$O$2),FALSE,TRUE)</f>
        <v>1</v>
      </c>
      <c r="G1548" s="28"/>
      <c r="H1548" s="28"/>
    </row>
    <row r="1549" spans="1:8">
      <c r="A1549" t="s">
        <v>8219</v>
      </c>
      <c r="B1549">
        <v>320</v>
      </c>
      <c r="C1549" t="b">
        <f>IF(OR(B1549&lt;'Statistic-Analysis'!$N$2,B1549&gt;'Statistic-Analysis'!$O$2),FALSE,TRUE)</f>
        <v>0</v>
      </c>
      <c r="G1549" s="28"/>
      <c r="H1549" s="28"/>
    </row>
    <row r="1550" spans="1:8">
      <c r="A1550" t="s">
        <v>8219</v>
      </c>
      <c r="B1550">
        <v>99</v>
      </c>
      <c r="C1550" t="b">
        <f>IF(OR(B1550&lt;'Statistic-Analysis'!$N$2,B1550&gt;'Statistic-Analysis'!$O$2),FALSE,TRUE)</f>
        <v>1</v>
      </c>
      <c r="G1550" s="28"/>
      <c r="H1550" s="28"/>
    </row>
    <row r="1551" spans="1:8">
      <c r="A1551" t="s">
        <v>8219</v>
      </c>
      <c r="B1551">
        <v>348</v>
      </c>
      <c r="C1551" t="b">
        <f>IF(OR(B1551&lt;'Statistic-Analysis'!$N$2,B1551&gt;'Statistic-Analysis'!$O$2),FALSE,TRUE)</f>
        <v>0</v>
      </c>
      <c r="G1551" s="28"/>
      <c r="H1551" s="28"/>
    </row>
    <row r="1552" spans="1:8">
      <c r="A1552" t="s">
        <v>8219</v>
      </c>
      <c r="B1552">
        <v>41</v>
      </c>
      <c r="C1552" t="b">
        <f>IF(OR(B1552&lt;'Statistic-Analysis'!$N$2,B1552&gt;'Statistic-Analysis'!$O$2),FALSE,TRUE)</f>
        <v>1</v>
      </c>
      <c r="G1552" s="28"/>
      <c r="H1552" s="28"/>
    </row>
    <row r="1553" spans="1:8">
      <c r="A1553" t="s">
        <v>8219</v>
      </c>
      <c r="B1553">
        <v>29</v>
      </c>
      <c r="C1553" t="b">
        <f>IF(OR(B1553&lt;'Statistic-Analysis'!$N$2,B1553&gt;'Statistic-Analysis'!$O$2),FALSE,TRUE)</f>
        <v>1</v>
      </c>
      <c r="G1553" s="28"/>
      <c r="H1553" s="28"/>
    </row>
    <row r="1554" spans="1:8">
      <c r="A1554" t="s">
        <v>8219</v>
      </c>
      <c r="B1554">
        <v>25</v>
      </c>
      <c r="C1554" t="b">
        <f>IF(OR(B1554&lt;'Statistic-Analysis'!$N$2,B1554&gt;'Statistic-Analysis'!$O$2),FALSE,TRUE)</f>
        <v>1</v>
      </c>
      <c r="G1554" s="28"/>
      <c r="H1554" s="28"/>
    </row>
    <row r="1555" spans="1:8">
      <c r="A1555" t="s">
        <v>8219</v>
      </c>
      <c r="B1555">
        <v>23</v>
      </c>
      <c r="C1555" t="b">
        <f>IF(OR(B1555&lt;'Statistic-Analysis'!$N$2,B1555&gt;'Statistic-Analysis'!$O$2),FALSE,TRUE)</f>
        <v>1</v>
      </c>
      <c r="G1555" s="28"/>
      <c r="H1555" s="28"/>
    </row>
    <row r="1556" spans="1:8">
      <c r="A1556" t="s">
        <v>8219</v>
      </c>
      <c r="B1556">
        <v>1260</v>
      </c>
      <c r="C1556" t="b">
        <f>IF(OR(B1556&lt;'Statistic-Analysis'!$N$2,B1556&gt;'Statistic-Analysis'!$O$2),FALSE,TRUE)</f>
        <v>0</v>
      </c>
      <c r="G1556" s="28"/>
      <c r="H1556" s="28"/>
    </row>
    <row r="1557" spans="1:8">
      <c r="A1557" t="s">
        <v>8219</v>
      </c>
      <c r="B1557">
        <v>307</v>
      </c>
      <c r="C1557" t="b">
        <f>IF(OR(B1557&lt;'Statistic-Analysis'!$N$2,B1557&gt;'Statistic-Analysis'!$O$2),FALSE,TRUE)</f>
        <v>1</v>
      </c>
      <c r="G1557" s="28"/>
      <c r="H1557" s="28"/>
    </row>
    <row r="1558" spans="1:8">
      <c r="A1558" t="s">
        <v>8219</v>
      </c>
      <c r="B1558">
        <v>329</v>
      </c>
      <c r="C1558" t="b">
        <f>IF(OR(B1558&lt;'Statistic-Analysis'!$N$2,B1558&gt;'Statistic-Analysis'!$O$2),FALSE,TRUE)</f>
        <v>0</v>
      </c>
      <c r="G1558" s="28"/>
      <c r="H1558" s="28"/>
    </row>
    <row r="1559" spans="1:8">
      <c r="A1559" t="s">
        <v>8219</v>
      </c>
      <c r="B1559">
        <v>32</v>
      </c>
      <c r="C1559" t="b">
        <f>IF(OR(B1559&lt;'Statistic-Analysis'!$N$2,B1559&gt;'Statistic-Analysis'!$O$2),FALSE,TRUE)</f>
        <v>1</v>
      </c>
      <c r="G1559" s="28"/>
      <c r="H1559" s="28"/>
    </row>
    <row r="1560" spans="1:8">
      <c r="A1560" t="s">
        <v>8219</v>
      </c>
      <c r="B1560">
        <v>27</v>
      </c>
      <c r="C1560" t="b">
        <f>IF(OR(B1560&lt;'Statistic-Analysis'!$N$2,B1560&gt;'Statistic-Analysis'!$O$2),FALSE,TRUE)</f>
        <v>1</v>
      </c>
      <c r="G1560" s="28"/>
      <c r="H1560" s="28"/>
    </row>
    <row r="1561" spans="1:8">
      <c r="A1561" t="s">
        <v>8219</v>
      </c>
      <c r="B1561">
        <v>236</v>
      </c>
      <c r="C1561" t="b">
        <f>IF(OR(B1561&lt;'Statistic-Analysis'!$N$2,B1561&gt;'Statistic-Analysis'!$O$2),FALSE,TRUE)</f>
        <v>1</v>
      </c>
      <c r="G1561" s="28"/>
      <c r="H1561" s="28"/>
    </row>
    <row r="1562" spans="1:8">
      <c r="A1562" t="s">
        <v>8219</v>
      </c>
      <c r="B1562">
        <v>42</v>
      </c>
      <c r="C1562" t="b">
        <f>IF(OR(B1562&lt;'Statistic-Analysis'!$N$2,B1562&gt;'Statistic-Analysis'!$O$2),FALSE,TRUE)</f>
        <v>1</v>
      </c>
      <c r="G1562" s="28"/>
      <c r="H1562" s="28"/>
    </row>
    <row r="1563" spans="1:8">
      <c r="A1563" t="s">
        <v>8219</v>
      </c>
      <c r="B1563">
        <v>95</v>
      </c>
      <c r="C1563" t="b">
        <f>IF(OR(B1563&lt;'Statistic-Analysis'!$N$2,B1563&gt;'Statistic-Analysis'!$O$2),FALSE,TRUE)</f>
        <v>1</v>
      </c>
      <c r="G1563" s="28"/>
      <c r="H1563" s="28"/>
    </row>
    <row r="1564" spans="1:8">
      <c r="A1564" t="s">
        <v>8219</v>
      </c>
      <c r="B1564">
        <v>37</v>
      </c>
      <c r="C1564" t="b">
        <f>IF(OR(B1564&lt;'Statistic-Analysis'!$N$2,B1564&gt;'Statistic-Analysis'!$O$2),FALSE,TRUE)</f>
        <v>1</v>
      </c>
      <c r="G1564" s="28"/>
      <c r="H1564" s="28"/>
    </row>
    <row r="1565" spans="1:8">
      <c r="A1565" t="s">
        <v>8219</v>
      </c>
      <c r="B1565">
        <v>128</v>
      </c>
      <c r="C1565" t="b">
        <f>IF(OR(B1565&lt;'Statistic-Analysis'!$N$2,B1565&gt;'Statistic-Analysis'!$O$2),FALSE,TRUE)</f>
        <v>1</v>
      </c>
      <c r="G1565" s="28"/>
      <c r="H1565" s="28"/>
    </row>
    <row r="1566" spans="1:8">
      <c r="A1566" t="s">
        <v>8219</v>
      </c>
      <c r="B1566">
        <v>156</v>
      </c>
      <c r="C1566" t="b">
        <f>IF(OR(B1566&lt;'Statistic-Analysis'!$N$2,B1566&gt;'Statistic-Analysis'!$O$2),FALSE,TRUE)</f>
        <v>1</v>
      </c>
      <c r="G1566" s="28"/>
      <c r="H1566" s="28"/>
    </row>
    <row r="1567" spans="1:8">
      <c r="A1567" t="s">
        <v>8219</v>
      </c>
      <c r="B1567">
        <v>64</v>
      </c>
      <c r="C1567" t="b">
        <f>IF(OR(B1567&lt;'Statistic-Analysis'!$N$2,B1567&gt;'Statistic-Analysis'!$O$2),FALSE,TRUE)</f>
        <v>1</v>
      </c>
      <c r="G1567" s="28"/>
      <c r="H1567" s="28"/>
    </row>
    <row r="1568" spans="1:8">
      <c r="A1568" t="s">
        <v>8219</v>
      </c>
      <c r="B1568">
        <v>58</v>
      </c>
      <c r="C1568" t="b">
        <f>IF(OR(B1568&lt;'Statistic-Analysis'!$N$2,B1568&gt;'Statistic-Analysis'!$O$2),FALSE,TRUE)</f>
        <v>1</v>
      </c>
      <c r="G1568" s="28"/>
      <c r="H1568" s="28"/>
    </row>
    <row r="1569" spans="1:8">
      <c r="A1569" t="s">
        <v>8219</v>
      </c>
      <c r="B1569">
        <v>20</v>
      </c>
      <c r="C1569" t="b">
        <f>IF(OR(B1569&lt;'Statistic-Analysis'!$N$2,B1569&gt;'Statistic-Analysis'!$O$2),FALSE,TRUE)</f>
        <v>1</v>
      </c>
      <c r="G1569" s="28"/>
      <c r="H1569" s="28"/>
    </row>
    <row r="1570" spans="1:8">
      <c r="A1570" t="s">
        <v>8219</v>
      </c>
      <c r="B1570">
        <v>47</v>
      </c>
      <c r="C1570" t="b">
        <f>IF(OR(B1570&lt;'Statistic-Analysis'!$N$2,B1570&gt;'Statistic-Analysis'!$O$2),FALSE,TRUE)</f>
        <v>1</v>
      </c>
      <c r="G1570" s="28"/>
      <c r="H1570" s="28"/>
    </row>
    <row r="1571" spans="1:8">
      <c r="A1571" t="s">
        <v>8219</v>
      </c>
      <c r="B1571">
        <v>54</v>
      </c>
      <c r="C1571" t="b">
        <f>IF(OR(B1571&lt;'Statistic-Analysis'!$N$2,B1571&gt;'Statistic-Analysis'!$O$2),FALSE,TRUE)</f>
        <v>1</v>
      </c>
      <c r="G1571" s="28"/>
      <c r="H1571" s="28"/>
    </row>
    <row r="1572" spans="1:8">
      <c r="A1572" t="s">
        <v>8219</v>
      </c>
      <c r="B1572">
        <v>9</v>
      </c>
      <c r="C1572" t="b">
        <f>IF(OR(B1572&lt;'Statistic-Analysis'!$N$2,B1572&gt;'Statistic-Analysis'!$O$2),FALSE,TRUE)</f>
        <v>1</v>
      </c>
      <c r="G1572" s="28"/>
      <c r="H1572" s="28"/>
    </row>
    <row r="1573" spans="1:8">
      <c r="A1573" t="s">
        <v>8219</v>
      </c>
      <c r="B1573">
        <v>213</v>
      </c>
      <c r="C1573" t="b">
        <f>IF(OR(B1573&lt;'Statistic-Analysis'!$N$2,B1573&gt;'Statistic-Analysis'!$O$2),FALSE,TRUE)</f>
        <v>1</v>
      </c>
      <c r="G1573" s="28"/>
      <c r="H1573" s="28"/>
    </row>
    <row r="1574" spans="1:8">
      <c r="A1574" t="s">
        <v>8219</v>
      </c>
      <c r="B1574">
        <v>57</v>
      </c>
      <c r="C1574" t="b">
        <f>IF(OR(B1574&lt;'Statistic-Analysis'!$N$2,B1574&gt;'Statistic-Analysis'!$O$2),FALSE,TRUE)</f>
        <v>1</v>
      </c>
      <c r="G1574" s="28"/>
      <c r="H1574" s="28"/>
    </row>
    <row r="1575" spans="1:8">
      <c r="A1575" t="s">
        <v>8219</v>
      </c>
      <c r="B1575">
        <v>25</v>
      </c>
      <c r="C1575" t="b">
        <f>IF(OR(B1575&lt;'Statistic-Analysis'!$N$2,B1575&gt;'Statistic-Analysis'!$O$2),FALSE,TRUE)</f>
        <v>1</v>
      </c>
      <c r="G1575" s="28"/>
      <c r="H1575" s="28"/>
    </row>
    <row r="1576" spans="1:8">
      <c r="A1576" t="s">
        <v>8219</v>
      </c>
      <c r="B1576">
        <v>104</v>
      </c>
      <c r="C1576" t="b">
        <f>IF(OR(B1576&lt;'Statistic-Analysis'!$N$2,B1576&gt;'Statistic-Analysis'!$O$2),FALSE,TRUE)</f>
        <v>1</v>
      </c>
      <c r="G1576" s="28"/>
      <c r="H1576" s="28"/>
    </row>
    <row r="1577" spans="1:8">
      <c r="A1577" t="s">
        <v>8219</v>
      </c>
      <c r="B1577">
        <v>34</v>
      </c>
      <c r="C1577" t="b">
        <f>IF(OR(B1577&lt;'Statistic-Analysis'!$N$2,B1577&gt;'Statistic-Analysis'!$O$2),FALSE,TRUE)</f>
        <v>1</v>
      </c>
      <c r="G1577" s="28"/>
      <c r="H1577" s="28"/>
    </row>
    <row r="1578" spans="1:8">
      <c r="A1578" t="s">
        <v>8219</v>
      </c>
      <c r="B1578">
        <v>67</v>
      </c>
      <c r="C1578" t="b">
        <f>IF(OR(B1578&lt;'Statistic-Analysis'!$N$2,B1578&gt;'Statistic-Analysis'!$O$2),FALSE,TRUE)</f>
        <v>1</v>
      </c>
      <c r="G1578" s="28"/>
      <c r="H1578" s="28"/>
    </row>
    <row r="1579" spans="1:8">
      <c r="A1579" t="s">
        <v>8219</v>
      </c>
      <c r="B1579">
        <v>241</v>
      </c>
      <c r="C1579" t="b">
        <f>IF(OR(B1579&lt;'Statistic-Analysis'!$N$2,B1579&gt;'Statistic-Analysis'!$O$2),FALSE,TRUE)</f>
        <v>1</v>
      </c>
      <c r="G1579" s="28"/>
      <c r="H1579" s="28"/>
    </row>
    <row r="1580" spans="1:8">
      <c r="A1580" t="s">
        <v>8219</v>
      </c>
      <c r="B1580">
        <v>123</v>
      </c>
      <c r="C1580" t="b">
        <f>IF(OR(B1580&lt;'Statistic-Analysis'!$N$2,B1580&gt;'Statistic-Analysis'!$O$2),FALSE,TRUE)</f>
        <v>1</v>
      </c>
      <c r="G1580" s="28"/>
      <c r="H1580" s="28"/>
    </row>
    <row r="1581" spans="1:8">
      <c r="A1581" t="s">
        <v>8219</v>
      </c>
      <c r="B1581">
        <v>302</v>
      </c>
      <c r="C1581" t="b">
        <f>IF(OR(B1581&lt;'Statistic-Analysis'!$N$2,B1581&gt;'Statistic-Analysis'!$O$2),FALSE,TRUE)</f>
        <v>1</v>
      </c>
      <c r="G1581" s="28"/>
      <c r="H1581" s="28"/>
    </row>
    <row r="1582" spans="1:8">
      <c r="A1582" t="s">
        <v>8219</v>
      </c>
      <c r="B1582">
        <v>89</v>
      </c>
      <c r="C1582" t="b">
        <f>IF(OR(B1582&lt;'Statistic-Analysis'!$N$2,B1582&gt;'Statistic-Analysis'!$O$2),FALSE,TRUE)</f>
        <v>1</v>
      </c>
      <c r="G1582" s="28"/>
      <c r="H1582" s="28"/>
    </row>
    <row r="1583" spans="1:8">
      <c r="A1583" t="s">
        <v>8219</v>
      </c>
      <c r="B1583">
        <v>41</v>
      </c>
      <c r="C1583" t="b">
        <f>IF(OR(B1583&lt;'Statistic-Analysis'!$N$2,B1583&gt;'Statistic-Analysis'!$O$2),FALSE,TRUE)</f>
        <v>1</v>
      </c>
      <c r="G1583" s="28"/>
      <c r="H1583" s="28"/>
    </row>
    <row r="1584" spans="1:8">
      <c r="A1584" t="s">
        <v>8219</v>
      </c>
      <c r="B1584">
        <v>69</v>
      </c>
      <c r="C1584" t="b">
        <f>IF(OR(B1584&lt;'Statistic-Analysis'!$N$2,B1584&gt;'Statistic-Analysis'!$O$2),FALSE,TRUE)</f>
        <v>1</v>
      </c>
      <c r="G1584" s="28"/>
      <c r="H1584" s="28"/>
    </row>
    <row r="1585" spans="1:8">
      <c r="A1585" t="s">
        <v>8219</v>
      </c>
      <c r="B1585">
        <v>52</v>
      </c>
      <c r="C1585" t="b">
        <f>IF(OR(B1585&lt;'Statistic-Analysis'!$N$2,B1585&gt;'Statistic-Analysis'!$O$2),FALSE,TRUE)</f>
        <v>1</v>
      </c>
      <c r="G1585" s="28"/>
      <c r="H1585" s="28"/>
    </row>
    <row r="1586" spans="1:8">
      <c r="A1586" t="s">
        <v>8219</v>
      </c>
      <c r="B1586">
        <v>57</v>
      </c>
      <c r="C1586" t="b">
        <f>IF(OR(B1586&lt;'Statistic-Analysis'!$N$2,B1586&gt;'Statistic-Analysis'!$O$2),FALSE,TRUE)</f>
        <v>1</v>
      </c>
      <c r="G1586" s="28"/>
      <c r="H1586" s="28"/>
    </row>
    <row r="1587" spans="1:8">
      <c r="A1587" t="s">
        <v>8219</v>
      </c>
      <c r="B1587">
        <v>74</v>
      </c>
      <c r="C1587" t="b">
        <f>IF(OR(B1587&lt;'Statistic-Analysis'!$N$2,B1587&gt;'Statistic-Analysis'!$O$2),FALSE,TRUE)</f>
        <v>1</v>
      </c>
      <c r="G1587" s="28"/>
      <c r="H1587" s="28"/>
    </row>
    <row r="1588" spans="1:8">
      <c r="A1588" t="s">
        <v>8219</v>
      </c>
      <c r="B1588">
        <v>63</v>
      </c>
      <c r="C1588" t="b">
        <f>IF(OR(B1588&lt;'Statistic-Analysis'!$N$2,B1588&gt;'Statistic-Analysis'!$O$2),FALSE,TRUE)</f>
        <v>1</v>
      </c>
      <c r="G1588" s="28"/>
      <c r="H1588" s="28"/>
    </row>
    <row r="1589" spans="1:8">
      <c r="A1589" t="s">
        <v>8219</v>
      </c>
      <c r="B1589">
        <v>72</v>
      </c>
      <c r="C1589" t="b">
        <f>IF(OR(B1589&lt;'Statistic-Analysis'!$N$2,B1589&gt;'Statistic-Analysis'!$O$2),FALSE,TRUE)</f>
        <v>1</v>
      </c>
      <c r="G1589" s="28"/>
      <c r="H1589" s="28"/>
    </row>
    <row r="1590" spans="1:8">
      <c r="A1590" t="s">
        <v>8219</v>
      </c>
      <c r="B1590">
        <v>71</v>
      </c>
      <c r="C1590" t="b">
        <f>IF(OR(B1590&lt;'Statistic-Analysis'!$N$2,B1590&gt;'Statistic-Analysis'!$O$2),FALSE,TRUE)</f>
        <v>1</v>
      </c>
      <c r="G1590" s="28"/>
      <c r="H1590" s="28"/>
    </row>
    <row r="1591" spans="1:8">
      <c r="A1591" t="s">
        <v>8219</v>
      </c>
      <c r="B1591">
        <v>21</v>
      </c>
      <c r="C1591" t="b">
        <f>IF(OR(B1591&lt;'Statistic-Analysis'!$N$2,B1591&gt;'Statistic-Analysis'!$O$2),FALSE,TRUE)</f>
        <v>1</v>
      </c>
      <c r="G1591" s="28"/>
      <c r="H1591" s="28"/>
    </row>
    <row r="1592" spans="1:8">
      <c r="A1592" t="s">
        <v>8219</v>
      </c>
      <c r="B1592">
        <v>930</v>
      </c>
      <c r="C1592" t="b">
        <f>IF(OR(B1592&lt;'Statistic-Analysis'!$N$2,B1592&gt;'Statistic-Analysis'!$O$2),FALSE,TRUE)</f>
        <v>0</v>
      </c>
      <c r="G1592" s="28"/>
      <c r="H1592" s="28"/>
    </row>
    <row r="1593" spans="1:8">
      <c r="A1593" t="s">
        <v>8219</v>
      </c>
      <c r="B1593">
        <v>55</v>
      </c>
      <c r="C1593" t="b">
        <f>IF(OR(B1593&lt;'Statistic-Analysis'!$N$2,B1593&gt;'Statistic-Analysis'!$O$2),FALSE,TRUE)</f>
        <v>1</v>
      </c>
      <c r="G1593" s="28"/>
      <c r="H1593" s="28"/>
    </row>
    <row r="1594" spans="1:8">
      <c r="A1594" t="s">
        <v>8219</v>
      </c>
      <c r="B1594">
        <v>61</v>
      </c>
      <c r="C1594" t="b">
        <f>IF(OR(B1594&lt;'Statistic-Analysis'!$N$2,B1594&gt;'Statistic-Analysis'!$O$2),FALSE,TRUE)</f>
        <v>1</v>
      </c>
      <c r="G1594" s="28"/>
      <c r="H1594" s="28"/>
    </row>
    <row r="1595" spans="1:8">
      <c r="A1595" t="s">
        <v>8219</v>
      </c>
      <c r="B1595">
        <v>82</v>
      </c>
      <c r="C1595" t="b">
        <f>IF(OR(B1595&lt;'Statistic-Analysis'!$N$2,B1595&gt;'Statistic-Analysis'!$O$2),FALSE,TRUE)</f>
        <v>1</v>
      </c>
      <c r="G1595" s="28"/>
      <c r="H1595" s="28"/>
    </row>
    <row r="1596" spans="1:8">
      <c r="A1596" t="s">
        <v>8219</v>
      </c>
      <c r="B1596">
        <v>71</v>
      </c>
      <c r="C1596" t="b">
        <f>IF(OR(B1596&lt;'Statistic-Analysis'!$N$2,B1596&gt;'Statistic-Analysis'!$O$2),FALSE,TRUE)</f>
        <v>1</v>
      </c>
      <c r="G1596" s="28"/>
      <c r="H1596" s="28"/>
    </row>
    <row r="1597" spans="1:8">
      <c r="A1597" t="s">
        <v>8219</v>
      </c>
      <c r="B1597">
        <v>117</v>
      </c>
      <c r="C1597" t="b">
        <f>IF(OR(B1597&lt;'Statistic-Analysis'!$N$2,B1597&gt;'Statistic-Analysis'!$O$2),FALSE,TRUE)</f>
        <v>1</v>
      </c>
      <c r="G1597" s="28"/>
      <c r="H1597" s="28"/>
    </row>
    <row r="1598" spans="1:8">
      <c r="A1598" t="s">
        <v>8219</v>
      </c>
      <c r="B1598">
        <v>29</v>
      </c>
      <c r="C1598" t="b">
        <f>IF(OR(B1598&lt;'Statistic-Analysis'!$N$2,B1598&gt;'Statistic-Analysis'!$O$2),FALSE,TRUE)</f>
        <v>1</v>
      </c>
      <c r="G1598" s="28"/>
      <c r="H1598" s="28"/>
    </row>
    <row r="1599" spans="1:8">
      <c r="A1599" t="s">
        <v>8219</v>
      </c>
      <c r="B1599">
        <v>74</v>
      </c>
      <c r="C1599" t="b">
        <f>IF(OR(B1599&lt;'Statistic-Analysis'!$N$2,B1599&gt;'Statistic-Analysis'!$O$2),FALSE,TRUE)</f>
        <v>1</v>
      </c>
      <c r="G1599" s="28"/>
      <c r="H1599" s="28"/>
    </row>
    <row r="1600" spans="1:8">
      <c r="A1600" t="s">
        <v>8219</v>
      </c>
      <c r="B1600">
        <v>23</v>
      </c>
      <c r="C1600" t="b">
        <f>IF(OR(B1600&lt;'Statistic-Analysis'!$N$2,B1600&gt;'Statistic-Analysis'!$O$2),FALSE,TRUE)</f>
        <v>1</v>
      </c>
      <c r="G1600" s="28"/>
      <c r="H1600" s="28"/>
    </row>
    <row r="1601" spans="1:8">
      <c r="A1601" t="s">
        <v>8219</v>
      </c>
      <c r="B1601">
        <v>60</v>
      </c>
      <c r="C1601" t="b">
        <f>IF(OR(B1601&lt;'Statistic-Analysis'!$N$2,B1601&gt;'Statistic-Analysis'!$O$2),FALSE,TRUE)</f>
        <v>1</v>
      </c>
      <c r="G1601" s="28"/>
      <c r="H1601" s="28"/>
    </row>
    <row r="1602" spans="1:8">
      <c r="A1602" t="s">
        <v>8219</v>
      </c>
      <c r="B1602">
        <v>55</v>
      </c>
      <c r="C1602" t="b">
        <f>IF(OR(B1602&lt;'Statistic-Analysis'!$N$2,B1602&gt;'Statistic-Analysis'!$O$2),FALSE,TRUE)</f>
        <v>1</v>
      </c>
      <c r="G1602" s="28"/>
      <c r="H1602" s="28"/>
    </row>
    <row r="1603" spans="1:8">
      <c r="A1603" t="s">
        <v>8219</v>
      </c>
      <c r="B1603">
        <v>51</v>
      </c>
      <c r="C1603" t="b">
        <f>IF(OR(B1603&lt;'Statistic-Analysis'!$N$2,B1603&gt;'Statistic-Analysis'!$O$2),FALSE,TRUE)</f>
        <v>1</v>
      </c>
      <c r="G1603" s="28"/>
      <c r="H1603" s="28"/>
    </row>
    <row r="1604" spans="1:8">
      <c r="A1604" t="s">
        <v>8219</v>
      </c>
      <c r="B1604">
        <v>78</v>
      </c>
      <c r="C1604" t="b">
        <f>IF(OR(B1604&lt;'Statistic-Analysis'!$N$2,B1604&gt;'Statistic-Analysis'!$O$2),FALSE,TRUE)</f>
        <v>1</v>
      </c>
      <c r="G1604" s="28"/>
      <c r="H1604" s="28"/>
    </row>
    <row r="1605" spans="1:8">
      <c r="A1605" t="s">
        <v>8219</v>
      </c>
      <c r="B1605">
        <v>62</v>
      </c>
      <c r="C1605" t="b">
        <f>IF(OR(B1605&lt;'Statistic-Analysis'!$N$2,B1605&gt;'Statistic-Analysis'!$O$2),FALSE,TRUE)</f>
        <v>1</v>
      </c>
      <c r="G1605" s="28"/>
      <c r="H1605" s="28"/>
    </row>
    <row r="1606" spans="1:8">
      <c r="A1606" t="s">
        <v>8219</v>
      </c>
      <c r="B1606">
        <v>45</v>
      </c>
      <c r="C1606" t="b">
        <f>IF(OR(B1606&lt;'Statistic-Analysis'!$N$2,B1606&gt;'Statistic-Analysis'!$O$2),FALSE,TRUE)</f>
        <v>1</v>
      </c>
      <c r="G1606" s="28"/>
      <c r="H1606" s="28"/>
    </row>
    <row r="1607" spans="1:8">
      <c r="A1607" t="s">
        <v>8219</v>
      </c>
      <c r="B1607">
        <v>15</v>
      </c>
      <c r="C1607" t="b">
        <f>IF(OR(B1607&lt;'Statistic-Analysis'!$N$2,B1607&gt;'Statistic-Analysis'!$O$2),FALSE,TRUE)</f>
        <v>1</v>
      </c>
      <c r="G1607" s="28"/>
      <c r="H1607" s="28"/>
    </row>
    <row r="1608" spans="1:8">
      <c r="A1608" t="s">
        <v>8219</v>
      </c>
      <c r="B1608">
        <v>151</v>
      </c>
      <c r="C1608" t="b">
        <f>IF(OR(B1608&lt;'Statistic-Analysis'!$N$2,B1608&gt;'Statistic-Analysis'!$O$2),FALSE,TRUE)</f>
        <v>1</v>
      </c>
      <c r="G1608" s="28"/>
      <c r="H1608" s="28"/>
    </row>
    <row r="1609" spans="1:8">
      <c r="A1609" t="s">
        <v>8219</v>
      </c>
      <c r="B1609">
        <v>68</v>
      </c>
      <c r="C1609" t="b">
        <f>IF(OR(B1609&lt;'Statistic-Analysis'!$N$2,B1609&gt;'Statistic-Analysis'!$O$2),FALSE,TRUE)</f>
        <v>1</v>
      </c>
      <c r="G1609" s="28"/>
      <c r="H1609" s="28"/>
    </row>
    <row r="1610" spans="1:8">
      <c r="A1610" t="s">
        <v>8219</v>
      </c>
      <c r="B1610">
        <v>46</v>
      </c>
      <c r="C1610" t="b">
        <f>IF(OR(B1610&lt;'Statistic-Analysis'!$N$2,B1610&gt;'Statistic-Analysis'!$O$2),FALSE,TRUE)</f>
        <v>1</v>
      </c>
      <c r="G1610" s="28"/>
      <c r="H1610" s="28"/>
    </row>
    <row r="1611" spans="1:8">
      <c r="A1611" t="s">
        <v>8219</v>
      </c>
      <c r="B1611">
        <v>24</v>
      </c>
      <c r="C1611" t="b">
        <f>IF(OR(B1611&lt;'Statistic-Analysis'!$N$2,B1611&gt;'Statistic-Analysis'!$O$2),FALSE,TRUE)</f>
        <v>1</v>
      </c>
      <c r="G1611" s="28"/>
      <c r="H1611" s="28"/>
    </row>
    <row r="1612" spans="1:8">
      <c r="A1612" t="s">
        <v>8219</v>
      </c>
      <c r="B1612">
        <v>70</v>
      </c>
      <c r="C1612" t="b">
        <f>IF(OR(B1612&lt;'Statistic-Analysis'!$N$2,B1612&gt;'Statistic-Analysis'!$O$2),FALSE,TRUE)</f>
        <v>1</v>
      </c>
      <c r="G1612" s="28"/>
      <c r="H1612" s="28"/>
    </row>
    <row r="1613" spans="1:8">
      <c r="A1613" t="s">
        <v>8219</v>
      </c>
      <c r="B1613">
        <v>244</v>
      </c>
      <c r="C1613" t="b">
        <f>IF(OR(B1613&lt;'Statistic-Analysis'!$N$2,B1613&gt;'Statistic-Analysis'!$O$2),FALSE,TRUE)</f>
        <v>1</v>
      </c>
      <c r="G1613" s="28"/>
      <c r="H1613" s="28"/>
    </row>
    <row r="1614" spans="1:8">
      <c r="A1614" t="s">
        <v>8219</v>
      </c>
      <c r="B1614">
        <v>82</v>
      </c>
      <c r="C1614" t="b">
        <f>IF(OR(B1614&lt;'Statistic-Analysis'!$N$2,B1614&gt;'Statistic-Analysis'!$O$2),FALSE,TRUE)</f>
        <v>1</v>
      </c>
      <c r="G1614" s="28"/>
      <c r="H1614" s="28"/>
    </row>
    <row r="1615" spans="1:8">
      <c r="A1615" t="s">
        <v>8219</v>
      </c>
      <c r="B1615">
        <v>226</v>
      </c>
      <c r="C1615" t="b">
        <f>IF(OR(B1615&lt;'Statistic-Analysis'!$N$2,B1615&gt;'Statistic-Analysis'!$O$2),FALSE,TRUE)</f>
        <v>1</v>
      </c>
      <c r="G1615" s="28"/>
      <c r="H1615" s="28"/>
    </row>
    <row r="1616" spans="1:8">
      <c r="A1616" t="s">
        <v>8219</v>
      </c>
      <c r="B1616">
        <v>60</v>
      </c>
      <c r="C1616" t="b">
        <f>IF(OR(B1616&lt;'Statistic-Analysis'!$N$2,B1616&gt;'Statistic-Analysis'!$O$2),FALSE,TRUE)</f>
        <v>1</v>
      </c>
      <c r="G1616" s="28"/>
      <c r="H1616" s="28"/>
    </row>
    <row r="1617" spans="1:8">
      <c r="A1617" t="s">
        <v>8219</v>
      </c>
      <c r="B1617">
        <v>322</v>
      </c>
      <c r="C1617" t="b">
        <f>IF(OR(B1617&lt;'Statistic-Analysis'!$N$2,B1617&gt;'Statistic-Analysis'!$O$2),FALSE,TRUE)</f>
        <v>0</v>
      </c>
      <c r="G1617" s="28"/>
      <c r="H1617" s="28"/>
    </row>
    <row r="1618" spans="1:8">
      <c r="A1618" t="s">
        <v>8219</v>
      </c>
      <c r="B1618">
        <v>94</v>
      </c>
      <c r="C1618" t="b">
        <f>IF(OR(B1618&lt;'Statistic-Analysis'!$N$2,B1618&gt;'Statistic-Analysis'!$O$2),FALSE,TRUE)</f>
        <v>1</v>
      </c>
      <c r="G1618" s="28"/>
      <c r="H1618" s="28"/>
    </row>
    <row r="1619" spans="1:8">
      <c r="A1619" t="s">
        <v>8219</v>
      </c>
      <c r="B1619">
        <v>47</v>
      </c>
      <c r="C1619" t="b">
        <f>IF(OR(B1619&lt;'Statistic-Analysis'!$N$2,B1619&gt;'Statistic-Analysis'!$O$2),FALSE,TRUE)</f>
        <v>1</v>
      </c>
      <c r="G1619" s="28"/>
      <c r="H1619" s="28"/>
    </row>
    <row r="1620" spans="1:8">
      <c r="A1620" t="s">
        <v>8219</v>
      </c>
      <c r="B1620">
        <v>115</v>
      </c>
      <c r="C1620" t="b">
        <f>IF(OR(B1620&lt;'Statistic-Analysis'!$N$2,B1620&gt;'Statistic-Analysis'!$O$2),FALSE,TRUE)</f>
        <v>1</v>
      </c>
      <c r="G1620" s="28"/>
      <c r="H1620" s="28"/>
    </row>
    <row r="1621" spans="1:8">
      <c r="A1621" t="s">
        <v>8219</v>
      </c>
      <c r="B1621">
        <v>134</v>
      </c>
      <c r="C1621" t="b">
        <f>IF(OR(B1621&lt;'Statistic-Analysis'!$N$2,B1621&gt;'Statistic-Analysis'!$O$2),FALSE,TRUE)</f>
        <v>1</v>
      </c>
      <c r="G1621" s="28"/>
      <c r="H1621" s="28"/>
    </row>
    <row r="1622" spans="1:8">
      <c r="A1622" t="s">
        <v>8219</v>
      </c>
      <c r="B1622">
        <v>35</v>
      </c>
      <c r="C1622" t="b">
        <f>IF(OR(B1622&lt;'Statistic-Analysis'!$N$2,B1622&gt;'Statistic-Analysis'!$O$2),FALSE,TRUE)</f>
        <v>1</v>
      </c>
      <c r="G1622" s="28"/>
      <c r="H1622" s="28"/>
    </row>
    <row r="1623" spans="1:8">
      <c r="A1623" t="s">
        <v>8219</v>
      </c>
      <c r="B1623">
        <v>104</v>
      </c>
      <c r="C1623" t="b">
        <f>IF(OR(B1623&lt;'Statistic-Analysis'!$N$2,B1623&gt;'Statistic-Analysis'!$O$2),FALSE,TRUE)</f>
        <v>1</v>
      </c>
      <c r="G1623" s="28"/>
      <c r="H1623" s="28"/>
    </row>
    <row r="1624" spans="1:8">
      <c r="A1624" t="s">
        <v>8219</v>
      </c>
      <c r="B1624">
        <v>184</v>
      </c>
      <c r="C1624" t="b">
        <f>IF(OR(B1624&lt;'Statistic-Analysis'!$N$2,B1624&gt;'Statistic-Analysis'!$O$2),FALSE,TRUE)</f>
        <v>1</v>
      </c>
      <c r="G1624" s="28"/>
      <c r="H1624" s="28"/>
    </row>
    <row r="1625" spans="1:8">
      <c r="A1625" t="s">
        <v>8219</v>
      </c>
      <c r="B1625">
        <v>119</v>
      </c>
      <c r="C1625" t="b">
        <f>IF(OR(B1625&lt;'Statistic-Analysis'!$N$2,B1625&gt;'Statistic-Analysis'!$O$2),FALSE,TRUE)</f>
        <v>1</v>
      </c>
      <c r="G1625" s="28"/>
      <c r="H1625" s="28"/>
    </row>
    <row r="1626" spans="1:8">
      <c r="A1626" t="s">
        <v>8219</v>
      </c>
      <c r="B1626">
        <v>59</v>
      </c>
      <c r="C1626" t="b">
        <f>IF(OR(B1626&lt;'Statistic-Analysis'!$N$2,B1626&gt;'Statistic-Analysis'!$O$2),FALSE,TRUE)</f>
        <v>1</v>
      </c>
      <c r="G1626" s="28"/>
      <c r="H1626" s="28"/>
    </row>
    <row r="1627" spans="1:8">
      <c r="A1627" t="s">
        <v>8219</v>
      </c>
      <c r="B1627">
        <v>113</v>
      </c>
      <c r="C1627" t="b">
        <f>IF(OR(B1627&lt;'Statistic-Analysis'!$N$2,B1627&gt;'Statistic-Analysis'!$O$2),FALSE,TRUE)</f>
        <v>1</v>
      </c>
      <c r="G1627" s="28"/>
      <c r="H1627" s="28"/>
    </row>
    <row r="1628" spans="1:8">
      <c r="A1628" t="s">
        <v>8219</v>
      </c>
      <c r="B1628">
        <v>84</v>
      </c>
      <c r="C1628" t="b">
        <f>IF(OR(B1628&lt;'Statistic-Analysis'!$N$2,B1628&gt;'Statistic-Analysis'!$O$2),FALSE,TRUE)</f>
        <v>1</v>
      </c>
      <c r="G1628" s="28"/>
      <c r="H1628" s="28"/>
    </row>
    <row r="1629" spans="1:8">
      <c r="A1629" t="s">
        <v>8219</v>
      </c>
      <c r="B1629">
        <v>74</v>
      </c>
      <c r="C1629" t="b">
        <f>IF(OR(B1629&lt;'Statistic-Analysis'!$N$2,B1629&gt;'Statistic-Analysis'!$O$2),FALSE,TRUE)</f>
        <v>1</v>
      </c>
      <c r="G1629" s="28"/>
      <c r="H1629" s="28"/>
    </row>
    <row r="1630" spans="1:8">
      <c r="A1630" t="s">
        <v>8219</v>
      </c>
      <c r="B1630">
        <v>216</v>
      </c>
      <c r="C1630" t="b">
        <f>IF(OR(B1630&lt;'Statistic-Analysis'!$N$2,B1630&gt;'Statistic-Analysis'!$O$2),FALSE,TRUE)</f>
        <v>1</v>
      </c>
      <c r="G1630" s="28"/>
      <c r="H1630" s="28"/>
    </row>
    <row r="1631" spans="1:8">
      <c r="A1631" t="s">
        <v>8219</v>
      </c>
      <c r="B1631">
        <v>39</v>
      </c>
      <c r="C1631" t="b">
        <f>IF(OR(B1631&lt;'Statistic-Analysis'!$N$2,B1631&gt;'Statistic-Analysis'!$O$2),FALSE,TRUE)</f>
        <v>1</v>
      </c>
      <c r="G1631" s="28"/>
      <c r="H1631" s="28"/>
    </row>
    <row r="1632" spans="1:8">
      <c r="A1632" t="s">
        <v>8219</v>
      </c>
      <c r="B1632">
        <v>21</v>
      </c>
      <c r="C1632" t="b">
        <f>IF(OR(B1632&lt;'Statistic-Analysis'!$N$2,B1632&gt;'Statistic-Analysis'!$O$2),FALSE,TRUE)</f>
        <v>1</v>
      </c>
      <c r="G1632" s="28"/>
      <c r="H1632" s="28"/>
    </row>
    <row r="1633" spans="1:8">
      <c r="A1633" t="s">
        <v>8219</v>
      </c>
      <c r="B1633">
        <v>30</v>
      </c>
      <c r="C1633" t="b">
        <f>IF(OR(B1633&lt;'Statistic-Analysis'!$N$2,B1633&gt;'Statistic-Analysis'!$O$2),FALSE,TRUE)</f>
        <v>1</v>
      </c>
      <c r="G1633" s="28"/>
      <c r="H1633" s="28"/>
    </row>
    <row r="1634" spans="1:8">
      <c r="A1634" t="s">
        <v>8219</v>
      </c>
      <c r="B1634">
        <v>37</v>
      </c>
      <c r="C1634" t="b">
        <f>IF(OR(B1634&lt;'Statistic-Analysis'!$N$2,B1634&gt;'Statistic-Analysis'!$O$2),FALSE,TRUE)</f>
        <v>1</v>
      </c>
      <c r="G1634" s="28"/>
      <c r="H1634" s="28"/>
    </row>
    <row r="1635" spans="1:8">
      <c r="A1635" t="s">
        <v>8219</v>
      </c>
      <c r="B1635">
        <v>202</v>
      </c>
      <c r="C1635" t="b">
        <f>IF(OR(B1635&lt;'Statistic-Analysis'!$N$2,B1635&gt;'Statistic-Analysis'!$O$2),FALSE,TRUE)</f>
        <v>1</v>
      </c>
      <c r="G1635" s="28"/>
      <c r="H1635" s="28"/>
    </row>
    <row r="1636" spans="1:8">
      <c r="A1636" t="s">
        <v>8219</v>
      </c>
      <c r="B1636">
        <v>37</v>
      </c>
      <c r="C1636" t="b">
        <f>IF(OR(B1636&lt;'Statistic-Analysis'!$N$2,B1636&gt;'Statistic-Analysis'!$O$2),FALSE,TRUE)</f>
        <v>1</v>
      </c>
      <c r="G1636" s="28"/>
      <c r="H1636" s="28"/>
    </row>
    <row r="1637" spans="1:8">
      <c r="A1637" t="s">
        <v>8219</v>
      </c>
      <c r="B1637">
        <v>28</v>
      </c>
      <c r="C1637" t="b">
        <f>IF(OR(B1637&lt;'Statistic-Analysis'!$N$2,B1637&gt;'Statistic-Analysis'!$O$2),FALSE,TRUE)</f>
        <v>1</v>
      </c>
      <c r="G1637" s="28"/>
      <c r="H1637" s="28"/>
    </row>
    <row r="1638" spans="1:8">
      <c r="A1638" t="s">
        <v>8219</v>
      </c>
      <c r="B1638">
        <v>26</v>
      </c>
      <c r="C1638" t="b">
        <f>IF(OR(B1638&lt;'Statistic-Analysis'!$N$2,B1638&gt;'Statistic-Analysis'!$O$2),FALSE,TRUE)</f>
        <v>1</v>
      </c>
      <c r="G1638" s="28"/>
      <c r="H1638" s="28"/>
    </row>
    <row r="1639" spans="1:8">
      <c r="A1639" t="s">
        <v>8219</v>
      </c>
      <c r="B1639">
        <v>61</v>
      </c>
      <c r="C1639" t="b">
        <f>IF(OR(B1639&lt;'Statistic-Analysis'!$N$2,B1639&gt;'Statistic-Analysis'!$O$2),FALSE,TRUE)</f>
        <v>1</v>
      </c>
      <c r="G1639" s="28"/>
      <c r="H1639" s="28"/>
    </row>
    <row r="1640" spans="1:8">
      <c r="A1640" t="s">
        <v>8219</v>
      </c>
      <c r="B1640">
        <v>115</v>
      </c>
      <c r="C1640" t="b">
        <f>IF(OR(B1640&lt;'Statistic-Analysis'!$N$2,B1640&gt;'Statistic-Analysis'!$O$2),FALSE,TRUE)</f>
        <v>1</v>
      </c>
      <c r="G1640" s="28"/>
      <c r="H1640" s="28"/>
    </row>
    <row r="1641" spans="1:8">
      <c r="A1641" t="s">
        <v>8219</v>
      </c>
      <c r="B1641">
        <v>181</v>
      </c>
      <c r="C1641" t="b">
        <f>IF(OR(B1641&lt;'Statistic-Analysis'!$N$2,B1641&gt;'Statistic-Analysis'!$O$2),FALSE,TRUE)</f>
        <v>1</v>
      </c>
      <c r="G1641" s="28"/>
      <c r="H1641" s="28"/>
    </row>
    <row r="1642" spans="1:8">
      <c r="A1642" t="s">
        <v>8219</v>
      </c>
      <c r="B1642">
        <v>110</v>
      </c>
      <c r="C1642" t="b">
        <f>IF(OR(B1642&lt;'Statistic-Analysis'!$N$2,B1642&gt;'Statistic-Analysis'!$O$2),FALSE,TRUE)</f>
        <v>1</v>
      </c>
      <c r="G1642" s="28"/>
      <c r="H1642" s="28"/>
    </row>
    <row r="1643" spans="1:8">
      <c r="A1643" t="s">
        <v>8219</v>
      </c>
      <c r="B1643">
        <v>269</v>
      </c>
      <c r="C1643" t="b">
        <f>IF(OR(B1643&lt;'Statistic-Analysis'!$N$2,B1643&gt;'Statistic-Analysis'!$O$2),FALSE,TRUE)</f>
        <v>1</v>
      </c>
      <c r="G1643" s="28"/>
      <c r="H1643" s="28"/>
    </row>
    <row r="1644" spans="1:8">
      <c r="A1644" t="s">
        <v>8219</v>
      </c>
      <c r="B1644">
        <v>79</v>
      </c>
      <c r="C1644" t="b">
        <f>IF(OR(B1644&lt;'Statistic-Analysis'!$N$2,B1644&gt;'Statistic-Analysis'!$O$2),FALSE,TRUE)</f>
        <v>1</v>
      </c>
      <c r="G1644" s="28"/>
      <c r="H1644" s="28"/>
    </row>
    <row r="1645" spans="1:8">
      <c r="A1645" t="s">
        <v>8219</v>
      </c>
      <c r="B1645">
        <v>104</v>
      </c>
      <c r="C1645" t="b">
        <f>IF(OR(B1645&lt;'Statistic-Analysis'!$N$2,B1645&gt;'Statistic-Analysis'!$O$2),FALSE,TRUE)</f>
        <v>1</v>
      </c>
      <c r="G1645" s="28"/>
      <c r="H1645" s="28"/>
    </row>
    <row r="1646" spans="1:8">
      <c r="A1646" t="s">
        <v>8219</v>
      </c>
      <c r="B1646">
        <v>34</v>
      </c>
      <c r="C1646" t="b">
        <f>IF(OR(B1646&lt;'Statistic-Analysis'!$N$2,B1646&gt;'Statistic-Analysis'!$O$2),FALSE,TRUE)</f>
        <v>1</v>
      </c>
      <c r="G1646" s="28"/>
      <c r="H1646" s="28"/>
    </row>
    <row r="1647" spans="1:8">
      <c r="A1647" t="s">
        <v>8219</v>
      </c>
      <c r="B1647">
        <v>167</v>
      </c>
      <c r="C1647" t="b">
        <f>IF(OR(B1647&lt;'Statistic-Analysis'!$N$2,B1647&gt;'Statistic-Analysis'!$O$2),FALSE,TRUE)</f>
        <v>1</v>
      </c>
      <c r="G1647" s="28"/>
      <c r="H1647" s="28"/>
    </row>
    <row r="1648" spans="1:8">
      <c r="A1648" t="s">
        <v>8219</v>
      </c>
      <c r="B1648">
        <v>183</v>
      </c>
      <c r="C1648" t="b">
        <f>IF(OR(B1648&lt;'Statistic-Analysis'!$N$2,B1648&gt;'Statistic-Analysis'!$O$2),FALSE,TRUE)</f>
        <v>1</v>
      </c>
      <c r="G1648" s="28"/>
      <c r="H1648" s="28"/>
    </row>
    <row r="1649" spans="1:8">
      <c r="A1649" t="s">
        <v>8219</v>
      </c>
      <c r="B1649">
        <v>71</v>
      </c>
      <c r="C1649" t="b">
        <f>IF(OR(B1649&lt;'Statistic-Analysis'!$N$2,B1649&gt;'Statistic-Analysis'!$O$2),FALSE,TRUE)</f>
        <v>1</v>
      </c>
      <c r="G1649" s="28"/>
      <c r="H1649" s="28"/>
    </row>
    <row r="1650" spans="1:8">
      <c r="A1650" t="s">
        <v>8219</v>
      </c>
      <c r="B1650">
        <v>69</v>
      </c>
      <c r="C1650" t="b">
        <f>IF(OR(B1650&lt;'Statistic-Analysis'!$N$2,B1650&gt;'Statistic-Analysis'!$O$2),FALSE,TRUE)</f>
        <v>1</v>
      </c>
      <c r="G1650" s="28"/>
      <c r="H1650" s="28"/>
    </row>
    <row r="1651" spans="1:8">
      <c r="A1651" t="s">
        <v>8219</v>
      </c>
      <c r="B1651">
        <v>270</v>
      </c>
      <c r="C1651" t="b">
        <f>IF(OR(B1651&lt;'Statistic-Analysis'!$N$2,B1651&gt;'Statistic-Analysis'!$O$2),FALSE,TRUE)</f>
        <v>1</v>
      </c>
      <c r="G1651" s="28"/>
      <c r="H1651" s="28"/>
    </row>
    <row r="1652" spans="1:8">
      <c r="A1652" t="s">
        <v>8219</v>
      </c>
      <c r="B1652">
        <v>193</v>
      </c>
      <c r="C1652" t="b">
        <f>IF(OR(B1652&lt;'Statistic-Analysis'!$N$2,B1652&gt;'Statistic-Analysis'!$O$2),FALSE,TRUE)</f>
        <v>1</v>
      </c>
      <c r="G1652" s="28"/>
      <c r="H1652" s="28"/>
    </row>
    <row r="1653" spans="1:8">
      <c r="A1653" t="s">
        <v>8219</v>
      </c>
      <c r="B1653">
        <v>57</v>
      </c>
      <c r="C1653" t="b">
        <f>IF(OR(B1653&lt;'Statistic-Analysis'!$N$2,B1653&gt;'Statistic-Analysis'!$O$2),FALSE,TRUE)</f>
        <v>1</v>
      </c>
      <c r="G1653" s="28"/>
      <c r="H1653" s="28"/>
    </row>
    <row r="1654" spans="1:8">
      <c r="A1654" t="s">
        <v>8219</v>
      </c>
      <c r="B1654">
        <v>200</v>
      </c>
      <c r="C1654" t="b">
        <f>IF(OR(B1654&lt;'Statistic-Analysis'!$N$2,B1654&gt;'Statistic-Analysis'!$O$2),FALSE,TRUE)</f>
        <v>1</v>
      </c>
      <c r="G1654" s="28"/>
      <c r="H1654" s="28"/>
    </row>
    <row r="1655" spans="1:8">
      <c r="A1655" t="s">
        <v>8219</v>
      </c>
      <c r="B1655">
        <v>88</v>
      </c>
      <c r="C1655" t="b">
        <f>IF(OR(B1655&lt;'Statistic-Analysis'!$N$2,B1655&gt;'Statistic-Analysis'!$O$2),FALSE,TRUE)</f>
        <v>1</v>
      </c>
      <c r="G1655" s="28"/>
      <c r="H1655" s="28"/>
    </row>
    <row r="1656" spans="1:8">
      <c r="A1656" t="s">
        <v>8219</v>
      </c>
      <c r="B1656">
        <v>213</v>
      </c>
      <c r="C1656" t="b">
        <f>IF(OR(B1656&lt;'Statistic-Analysis'!$N$2,B1656&gt;'Statistic-Analysis'!$O$2),FALSE,TRUE)</f>
        <v>1</v>
      </c>
      <c r="G1656" s="28"/>
      <c r="H1656" s="28"/>
    </row>
    <row r="1657" spans="1:8">
      <c r="A1657" t="s">
        <v>8219</v>
      </c>
      <c r="B1657">
        <v>20</v>
      </c>
      <c r="C1657" t="b">
        <f>IF(OR(B1657&lt;'Statistic-Analysis'!$N$2,B1657&gt;'Statistic-Analysis'!$O$2),FALSE,TRUE)</f>
        <v>1</v>
      </c>
      <c r="G1657" s="28"/>
      <c r="H1657" s="28"/>
    </row>
    <row r="1658" spans="1:8">
      <c r="A1658" t="s">
        <v>8219</v>
      </c>
      <c r="B1658">
        <v>50</v>
      </c>
      <c r="C1658" t="b">
        <f>IF(OR(B1658&lt;'Statistic-Analysis'!$N$2,B1658&gt;'Statistic-Analysis'!$O$2),FALSE,TRUE)</f>
        <v>1</v>
      </c>
      <c r="G1658" s="28"/>
      <c r="H1658" s="28"/>
    </row>
    <row r="1659" spans="1:8">
      <c r="A1659" t="s">
        <v>8219</v>
      </c>
      <c r="B1659">
        <v>115</v>
      </c>
      <c r="C1659" t="b">
        <f>IF(OR(B1659&lt;'Statistic-Analysis'!$N$2,B1659&gt;'Statistic-Analysis'!$O$2),FALSE,TRUE)</f>
        <v>1</v>
      </c>
      <c r="G1659" s="28"/>
      <c r="H1659" s="28"/>
    </row>
    <row r="1660" spans="1:8">
      <c r="A1660" t="s">
        <v>8219</v>
      </c>
      <c r="B1660">
        <v>186</v>
      </c>
      <c r="C1660" t="b">
        <f>IF(OR(B1660&lt;'Statistic-Analysis'!$N$2,B1660&gt;'Statistic-Analysis'!$O$2),FALSE,TRUE)</f>
        <v>1</v>
      </c>
      <c r="G1660" s="28"/>
      <c r="H1660" s="28"/>
    </row>
    <row r="1661" spans="1:8">
      <c r="A1661" t="s">
        <v>8219</v>
      </c>
      <c r="B1661">
        <v>18</v>
      </c>
      <c r="C1661" t="b">
        <f>IF(OR(B1661&lt;'Statistic-Analysis'!$N$2,B1661&gt;'Statistic-Analysis'!$O$2),FALSE,TRUE)</f>
        <v>1</v>
      </c>
      <c r="G1661" s="28"/>
      <c r="H1661" s="28"/>
    </row>
    <row r="1662" spans="1:8">
      <c r="A1662" t="s">
        <v>8219</v>
      </c>
      <c r="B1662">
        <v>176</v>
      </c>
      <c r="C1662" t="b">
        <f>IF(OR(B1662&lt;'Statistic-Analysis'!$N$2,B1662&gt;'Statistic-Analysis'!$O$2),FALSE,TRUE)</f>
        <v>1</v>
      </c>
      <c r="G1662" s="28"/>
      <c r="H1662" s="28"/>
    </row>
    <row r="1663" spans="1:8">
      <c r="A1663" t="s">
        <v>8219</v>
      </c>
      <c r="B1663">
        <v>41</v>
      </c>
      <c r="C1663" t="b">
        <f>IF(OR(B1663&lt;'Statistic-Analysis'!$N$2,B1663&gt;'Statistic-Analysis'!$O$2),FALSE,TRUE)</f>
        <v>1</v>
      </c>
      <c r="G1663" s="28"/>
      <c r="H1663" s="28"/>
    </row>
    <row r="1664" spans="1:8">
      <c r="A1664" t="s">
        <v>8219</v>
      </c>
      <c r="B1664">
        <v>75</v>
      </c>
      <c r="C1664" t="b">
        <f>IF(OR(B1664&lt;'Statistic-Analysis'!$N$2,B1664&gt;'Statistic-Analysis'!$O$2),FALSE,TRUE)</f>
        <v>1</v>
      </c>
      <c r="G1664" s="28"/>
      <c r="H1664" s="28"/>
    </row>
    <row r="1665" spans="1:8">
      <c r="A1665" t="s">
        <v>8219</v>
      </c>
      <c r="B1665">
        <v>97</v>
      </c>
      <c r="C1665" t="b">
        <f>IF(OR(B1665&lt;'Statistic-Analysis'!$N$2,B1665&gt;'Statistic-Analysis'!$O$2),FALSE,TRUE)</f>
        <v>1</v>
      </c>
      <c r="G1665" s="28"/>
      <c r="H1665" s="28"/>
    </row>
    <row r="1666" spans="1:8">
      <c r="A1666" t="s">
        <v>8219</v>
      </c>
      <c r="B1666">
        <v>73</v>
      </c>
      <c r="C1666" t="b">
        <f>IF(OR(B1666&lt;'Statistic-Analysis'!$N$2,B1666&gt;'Statistic-Analysis'!$O$2),FALSE,TRUE)</f>
        <v>1</v>
      </c>
      <c r="G1666" s="28"/>
      <c r="H1666" s="28"/>
    </row>
    <row r="1667" spans="1:8">
      <c r="A1667" t="s">
        <v>8219</v>
      </c>
      <c r="B1667">
        <v>49</v>
      </c>
      <c r="C1667" t="b">
        <f>IF(OR(B1667&lt;'Statistic-Analysis'!$N$2,B1667&gt;'Statistic-Analysis'!$O$2),FALSE,TRUE)</f>
        <v>1</v>
      </c>
      <c r="G1667" s="28"/>
      <c r="H1667" s="28"/>
    </row>
    <row r="1668" spans="1:8">
      <c r="A1668" t="s">
        <v>8219</v>
      </c>
      <c r="B1668">
        <v>134</v>
      </c>
      <c r="C1668" t="b">
        <f>IF(OR(B1668&lt;'Statistic-Analysis'!$N$2,B1668&gt;'Statistic-Analysis'!$O$2),FALSE,TRUE)</f>
        <v>1</v>
      </c>
      <c r="G1668" s="28"/>
      <c r="H1668" s="28"/>
    </row>
    <row r="1669" spans="1:8">
      <c r="A1669" t="s">
        <v>8219</v>
      </c>
      <c r="B1669">
        <v>68</v>
      </c>
      <c r="C1669" t="b">
        <f>IF(OR(B1669&lt;'Statistic-Analysis'!$N$2,B1669&gt;'Statistic-Analysis'!$O$2),FALSE,TRUE)</f>
        <v>1</v>
      </c>
      <c r="G1669" s="28"/>
      <c r="H1669" s="28"/>
    </row>
    <row r="1670" spans="1:8">
      <c r="A1670" t="s">
        <v>8219</v>
      </c>
      <c r="B1670">
        <v>49</v>
      </c>
      <c r="C1670" t="b">
        <f>IF(OR(B1670&lt;'Statistic-Analysis'!$N$2,B1670&gt;'Statistic-Analysis'!$O$2),FALSE,TRUE)</f>
        <v>1</v>
      </c>
      <c r="G1670" s="28"/>
      <c r="H1670" s="28"/>
    </row>
    <row r="1671" spans="1:8">
      <c r="A1671" t="s">
        <v>8219</v>
      </c>
      <c r="B1671">
        <v>63</v>
      </c>
      <c r="C1671" t="b">
        <f>IF(OR(B1671&lt;'Statistic-Analysis'!$N$2,B1671&gt;'Statistic-Analysis'!$O$2),FALSE,TRUE)</f>
        <v>1</v>
      </c>
      <c r="G1671" s="28"/>
      <c r="H1671" s="28"/>
    </row>
    <row r="1672" spans="1:8">
      <c r="A1672" t="s">
        <v>8219</v>
      </c>
      <c r="B1672">
        <v>163</v>
      </c>
      <c r="C1672" t="b">
        <f>IF(OR(B1672&lt;'Statistic-Analysis'!$N$2,B1672&gt;'Statistic-Analysis'!$O$2),FALSE,TRUE)</f>
        <v>1</v>
      </c>
      <c r="G1672" s="28"/>
      <c r="H1672" s="28"/>
    </row>
    <row r="1673" spans="1:8">
      <c r="A1673" t="s">
        <v>8219</v>
      </c>
      <c r="B1673">
        <v>288</v>
      </c>
      <c r="C1673" t="b">
        <f>IF(OR(B1673&lt;'Statistic-Analysis'!$N$2,B1673&gt;'Statistic-Analysis'!$O$2),FALSE,TRUE)</f>
        <v>1</v>
      </c>
      <c r="G1673" s="28"/>
      <c r="H1673" s="28"/>
    </row>
    <row r="1674" spans="1:8">
      <c r="A1674" t="s">
        <v>8219</v>
      </c>
      <c r="B1674">
        <v>42</v>
      </c>
      <c r="C1674" t="b">
        <f>IF(OR(B1674&lt;'Statistic-Analysis'!$N$2,B1674&gt;'Statistic-Analysis'!$O$2),FALSE,TRUE)</f>
        <v>1</v>
      </c>
      <c r="G1674" s="28"/>
      <c r="H1674" s="28"/>
    </row>
    <row r="1675" spans="1:8">
      <c r="A1675" t="s">
        <v>8219</v>
      </c>
      <c r="B1675">
        <v>70</v>
      </c>
      <c r="C1675" t="b">
        <f>IF(OR(B1675&lt;'Statistic-Analysis'!$N$2,B1675&gt;'Statistic-Analysis'!$O$2),FALSE,TRUE)</f>
        <v>1</v>
      </c>
      <c r="G1675" s="28"/>
      <c r="H1675" s="28"/>
    </row>
    <row r="1676" spans="1:8">
      <c r="A1676" t="s">
        <v>8219</v>
      </c>
      <c r="B1676">
        <v>30</v>
      </c>
      <c r="C1676" t="b">
        <f>IF(OR(B1676&lt;'Statistic-Analysis'!$N$2,B1676&gt;'Statistic-Analysis'!$O$2),FALSE,TRUE)</f>
        <v>1</v>
      </c>
      <c r="G1676" s="28"/>
      <c r="H1676" s="28"/>
    </row>
    <row r="1677" spans="1:8">
      <c r="A1677" t="s">
        <v>8219</v>
      </c>
      <c r="B1677">
        <v>51</v>
      </c>
      <c r="C1677" t="b">
        <f>IF(OR(B1677&lt;'Statistic-Analysis'!$N$2,B1677&gt;'Statistic-Analysis'!$O$2),FALSE,TRUE)</f>
        <v>1</v>
      </c>
      <c r="G1677" s="28"/>
      <c r="H1677" s="28"/>
    </row>
    <row r="1678" spans="1:8">
      <c r="A1678" t="s">
        <v>8219</v>
      </c>
      <c r="B1678">
        <v>145</v>
      </c>
      <c r="C1678" t="b">
        <f>IF(OR(B1678&lt;'Statistic-Analysis'!$N$2,B1678&gt;'Statistic-Analysis'!$O$2),FALSE,TRUE)</f>
        <v>1</v>
      </c>
      <c r="G1678" s="28"/>
      <c r="H1678" s="28"/>
    </row>
    <row r="1679" spans="1:8">
      <c r="A1679" t="s">
        <v>8219</v>
      </c>
      <c r="B1679">
        <v>21</v>
      </c>
      <c r="C1679" t="b">
        <f>IF(OR(B1679&lt;'Statistic-Analysis'!$N$2,B1679&gt;'Statistic-Analysis'!$O$2),FALSE,TRUE)</f>
        <v>1</v>
      </c>
      <c r="G1679" s="28"/>
      <c r="H1679" s="28"/>
    </row>
    <row r="1680" spans="1:8">
      <c r="A1680" t="s">
        <v>8219</v>
      </c>
      <c r="B1680">
        <v>286</v>
      </c>
      <c r="C1680" t="b">
        <f>IF(OR(B1680&lt;'Statistic-Analysis'!$N$2,B1680&gt;'Statistic-Analysis'!$O$2),FALSE,TRUE)</f>
        <v>1</v>
      </c>
      <c r="G1680" s="28"/>
      <c r="H1680" s="28"/>
    </row>
    <row r="1681" spans="1:8">
      <c r="A1681" t="s">
        <v>8219</v>
      </c>
      <c r="B1681">
        <v>12</v>
      </c>
      <c r="C1681" t="b">
        <f>IF(OR(B1681&lt;'Statistic-Analysis'!$N$2,B1681&gt;'Statistic-Analysis'!$O$2),FALSE,TRUE)</f>
        <v>1</v>
      </c>
      <c r="G1681" s="28"/>
      <c r="H1681" s="28"/>
    </row>
    <row r="1682" spans="1:8">
      <c r="A1682" t="s">
        <v>8219</v>
      </c>
      <c r="B1682">
        <v>100</v>
      </c>
      <c r="C1682" t="b">
        <f>IF(OR(B1682&lt;'Statistic-Analysis'!$N$2,B1682&gt;'Statistic-Analysis'!$O$2),FALSE,TRUE)</f>
        <v>1</v>
      </c>
      <c r="G1682" s="28"/>
      <c r="H1682" s="28"/>
    </row>
    <row r="1683" spans="1:8">
      <c r="A1683" t="s">
        <v>8219</v>
      </c>
      <c r="B1683">
        <v>100</v>
      </c>
      <c r="C1683" t="b">
        <f>IF(OR(B1683&lt;'Statistic-Analysis'!$N$2,B1683&gt;'Statistic-Analysis'!$O$2),FALSE,TRUE)</f>
        <v>1</v>
      </c>
      <c r="G1683" s="28"/>
      <c r="H1683" s="28"/>
    </row>
    <row r="1684" spans="1:8">
      <c r="A1684" t="s">
        <v>8219</v>
      </c>
      <c r="B1684">
        <v>34</v>
      </c>
      <c r="C1684" t="b">
        <f>IF(OR(B1684&lt;'Statistic-Analysis'!$N$2,B1684&gt;'Statistic-Analysis'!$O$2),FALSE,TRUE)</f>
        <v>1</v>
      </c>
      <c r="G1684" s="28"/>
      <c r="H1684" s="28"/>
    </row>
    <row r="1685" spans="1:8">
      <c r="A1685" t="s">
        <v>8219</v>
      </c>
      <c r="B1685">
        <v>63</v>
      </c>
      <c r="C1685" t="b">
        <f>IF(OR(B1685&lt;'Statistic-Analysis'!$N$2,B1685&gt;'Statistic-Analysis'!$O$2),FALSE,TRUE)</f>
        <v>1</v>
      </c>
      <c r="G1685" s="28"/>
      <c r="H1685" s="28"/>
    </row>
    <row r="1686" spans="1:8">
      <c r="A1686" t="s">
        <v>8219</v>
      </c>
      <c r="B1686">
        <v>30</v>
      </c>
      <c r="C1686" t="b">
        <f>IF(OR(B1686&lt;'Statistic-Analysis'!$N$2,B1686&gt;'Statistic-Analysis'!$O$2),FALSE,TRUE)</f>
        <v>1</v>
      </c>
      <c r="G1686" s="28"/>
      <c r="H1686" s="28"/>
    </row>
    <row r="1687" spans="1:8">
      <c r="A1687" t="s">
        <v>8219</v>
      </c>
      <c r="B1687">
        <v>47</v>
      </c>
      <c r="C1687" t="b">
        <f>IF(OR(B1687&lt;'Statistic-Analysis'!$N$2,B1687&gt;'Statistic-Analysis'!$O$2),FALSE,TRUE)</f>
        <v>1</v>
      </c>
      <c r="G1687" s="28"/>
      <c r="H1687" s="28"/>
    </row>
    <row r="1688" spans="1:8">
      <c r="A1688" t="s">
        <v>8219</v>
      </c>
      <c r="B1688">
        <v>237</v>
      </c>
      <c r="C1688" t="b">
        <f>IF(OR(B1688&lt;'Statistic-Analysis'!$N$2,B1688&gt;'Statistic-Analysis'!$O$2),FALSE,TRUE)</f>
        <v>1</v>
      </c>
      <c r="G1688" s="28"/>
      <c r="H1688" s="28"/>
    </row>
    <row r="1689" spans="1:8">
      <c r="A1689" t="s">
        <v>8219</v>
      </c>
      <c r="B1689">
        <v>47</v>
      </c>
      <c r="C1689" t="b">
        <f>IF(OR(B1689&lt;'Statistic-Analysis'!$N$2,B1689&gt;'Statistic-Analysis'!$O$2),FALSE,TRUE)</f>
        <v>1</v>
      </c>
      <c r="G1689" s="28"/>
      <c r="H1689" s="28"/>
    </row>
    <row r="1690" spans="1:8">
      <c r="A1690" t="s">
        <v>8219</v>
      </c>
      <c r="B1690">
        <v>15</v>
      </c>
      <c r="C1690" t="b">
        <f>IF(OR(B1690&lt;'Statistic-Analysis'!$N$2,B1690&gt;'Statistic-Analysis'!$O$2),FALSE,TRUE)</f>
        <v>1</v>
      </c>
      <c r="G1690" s="28"/>
      <c r="H1690" s="28"/>
    </row>
    <row r="1691" spans="1:8">
      <c r="A1691" t="s">
        <v>8219</v>
      </c>
      <c r="B1691">
        <v>81</v>
      </c>
      <c r="C1691" t="b">
        <f>IF(OR(B1691&lt;'Statistic-Analysis'!$N$2,B1691&gt;'Statistic-Analysis'!$O$2),FALSE,TRUE)</f>
        <v>1</v>
      </c>
      <c r="G1691" s="28"/>
      <c r="H1691" s="28"/>
    </row>
    <row r="1692" spans="1:8">
      <c r="A1692" t="s">
        <v>8219</v>
      </c>
      <c r="B1692">
        <v>122</v>
      </c>
      <c r="C1692" t="b">
        <f>IF(OR(B1692&lt;'Statistic-Analysis'!$N$2,B1692&gt;'Statistic-Analysis'!$O$2),FALSE,TRUE)</f>
        <v>1</v>
      </c>
      <c r="G1692" s="28"/>
      <c r="H1692" s="28"/>
    </row>
    <row r="1693" spans="1:8">
      <c r="A1693" t="s">
        <v>8219</v>
      </c>
      <c r="B1693">
        <v>34</v>
      </c>
      <c r="C1693" t="b">
        <f>IF(OR(B1693&lt;'Statistic-Analysis'!$N$2,B1693&gt;'Statistic-Analysis'!$O$2),FALSE,TRUE)</f>
        <v>1</v>
      </c>
      <c r="G1693" s="28"/>
      <c r="H1693" s="28"/>
    </row>
    <row r="1694" spans="1:8">
      <c r="A1694" t="s">
        <v>8219</v>
      </c>
      <c r="B1694">
        <v>207</v>
      </c>
      <c r="C1694" t="b">
        <f>IF(OR(B1694&lt;'Statistic-Analysis'!$N$2,B1694&gt;'Statistic-Analysis'!$O$2),FALSE,TRUE)</f>
        <v>1</v>
      </c>
      <c r="G1694" s="28"/>
      <c r="H1694" s="28"/>
    </row>
    <row r="1695" spans="1:8">
      <c r="A1695" t="s">
        <v>8219</v>
      </c>
      <c r="B1695">
        <v>25</v>
      </c>
      <c r="C1695" t="b">
        <f>IF(OR(B1695&lt;'Statistic-Analysis'!$N$2,B1695&gt;'Statistic-Analysis'!$O$2),FALSE,TRUE)</f>
        <v>1</v>
      </c>
      <c r="G1695" s="28"/>
      <c r="H1695" s="28"/>
    </row>
    <row r="1696" spans="1:8">
      <c r="A1696" t="s">
        <v>8219</v>
      </c>
      <c r="B1696">
        <v>72</v>
      </c>
      <c r="C1696" t="b">
        <f>IF(OR(B1696&lt;'Statistic-Analysis'!$N$2,B1696&gt;'Statistic-Analysis'!$O$2),FALSE,TRUE)</f>
        <v>1</v>
      </c>
      <c r="G1696" s="28"/>
      <c r="H1696" s="28"/>
    </row>
    <row r="1697" spans="1:8">
      <c r="A1697" t="s">
        <v>8219</v>
      </c>
      <c r="B1697">
        <v>14</v>
      </c>
      <c r="C1697" t="b">
        <f>IF(OR(B1697&lt;'Statistic-Analysis'!$N$2,B1697&gt;'Statistic-Analysis'!$O$2),FALSE,TRUE)</f>
        <v>1</v>
      </c>
      <c r="G1697" s="28"/>
      <c r="H1697" s="28"/>
    </row>
    <row r="1698" spans="1:8">
      <c r="A1698" t="s">
        <v>8219</v>
      </c>
      <c r="B1698">
        <v>15</v>
      </c>
      <c r="C1698" t="b">
        <f>IF(OR(B1698&lt;'Statistic-Analysis'!$N$2,B1698&gt;'Statistic-Analysis'!$O$2),FALSE,TRUE)</f>
        <v>1</v>
      </c>
      <c r="G1698" s="28"/>
      <c r="H1698" s="28"/>
    </row>
    <row r="1699" spans="1:8">
      <c r="A1699" t="s">
        <v>8219</v>
      </c>
      <c r="B1699">
        <v>91</v>
      </c>
      <c r="C1699" t="b">
        <f>IF(OR(B1699&lt;'Statistic-Analysis'!$N$2,B1699&gt;'Statistic-Analysis'!$O$2),FALSE,TRUE)</f>
        <v>1</v>
      </c>
      <c r="G1699" s="28"/>
      <c r="H1699" s="28"/>
    </row>
    <row r="1700" spans="1:8">
      <c r="A1700" t="s">
        <v>8219</v>
      </c>
      <c r="B1700">
        <v>24</v>
      </c>
      <c r="C1700" t="b">
        <f>IF(OR(B1700&lt;'Statistic-Analysis'!$N$2,B1700&gt;'Statistic-Analysis'!$O$2),FALSE,TRUE)</f>
        <v>1</v>
      </c>
      <c r="G1700" s="28"/>
      <c r="H1700" s="28"/>
    </row>
    <row r="1701" spans="1:8">
      <c r="A1701" t="s">
        <v>8219</v>
      </c>
      <c r="B1701">
        <v>27</v>
      </c>
      <c r="C1701" t="b">
        <f>IF(OR(B1701&lt;'Statistic-Analysis'!$N$2,B1701&gt;'Statistic-Analysis'!$O$2),FALSE,TRUE)</f>
        <v>1</v>
      </c>
      <c r="G1701" s="28"/>
      <c r="H1701" s="28"/>
    </row>
    <row r="1702" spans="1:8">
      <c r="A1702" t="s">
        <v>8219</v>
      </c>
      <c r="B1702">
        <v>47</v>
      </c>
      <c r="C1702" t="b">
        <f>IF(OR(B1702&lt;'Statistic-Analysis'!$N$2,B1702&gt;'Statistic-Analysis'!$O$2),FALSE,TRUE)</f>
        <v>1</v>
      </c>
      <c r="G1702" s="28"/>
      <c r="H1702" s="28"/>
    </row>
    <row r="1703" spans="1:8">
      <c r="A1703" t="s">
        <v>8219</v>
      </c>
      <c r="B1703">
        <v>44</v>
      </c>
      <c r="C1703" t="b">
        <f>IF(OR(B1703&lt;'Statistic-Analysis'!$N$2,B1703&gt;'Statistic-Analysis'!$O$2),FALSE,TRUE)</f>
        <v>1</v>
      </c>
      <c r="G1703" s="28"/>
      <c r="H1703" s="28"/>
    </row>
    <row r="1704" spans="1:8">
      <c r="A1704" t="s">
        <v>8219</v>
      </c>
      <c r="B1704">
        <v>72</v>
      </c>
      <c r="C1704" t="b">
        <f>IF(OR(B1704&lt;'Statistic-Analysis'!$N$2,B1704&gt;'Statistic-Analysis'!$O$2),FALSE,TRUE)</f>
        <v>1</v>
      </c>
      <c r="G1704" s="28"/>
      <c r="H1704" s="28"/>
    </row>
    <row r="1705" spans="1:8">
      <c r="A1705" t="s">
        <v>8219</v>
      </c>
      <c r="B1705">
        <v>63</v>
      </c>
      <c r="C1705" t="b">
        <f>IF(OR(B1705&lt;'Statistic-Analysis'!$N$2,B1705&gt;'Statistic-Analysis'!$O$2),FALSE,TRUE)</f>
        <v>1</v>
      </c>
      <c r="G1705" s="28"/>
      <c r="H1705" s="28"/>
    </row>
    <row r="1706" spans="1:8">
      <c r="A1706" t="s">
        <v>8219</v>
      </c>
      <c r="B1706">
        <v>88</v>
      </c>
      <c r="C1706" t="b">
        <f>IF(OR(B1706&lt;'Statistic-Analysis'!$N$2,B1706&gt;'Statistic-Analysis'!$O$2),FALSE,TRUE)</f>
        <v>1</v>
      </c>
      <c r="G1706" s="28"/>
      <c r="H1706" s="28"/>
    </row>
    <row r="1707" spans="1:8">
      <c r="A1707" t="s">
        <v>8219</v>
      </c>
      <c r="B1707">
        <v>70</v>
      </c>
      <c r="C1707" t="b">
        <f>IF(OR(B1707&lt;'Statistic-Analysis'!$N$2,B1707&gt;'Statistic-Analysis'!$O$2),FALSE,TRUE)</f>
        <v>1</v>
      </c>
      <c r="G1707" s="28"/>
      <c r="H1707" s="28"/>
    </row>
    <row r="1708" spans="1:8">
      <c r="A1708" t="s">
        <v>8219</v>
      </c>
      <c r="B1708">
        <v>50</v>
      </c>
      <c r="C1708" t="b">
        <f>IF(OR(B1708&lt;'Statistic-Analysis'!$N$2,B1708&gt;'Statistic-Analysis'!$O$2),FALSE,TRUE)</f>
        <v>1</v>
      </c>
      <c r="G1708" s="28"/>
      <c r="H1708" s="28"/>
    </row>
    <row r="1709" spans="1:8">
      <c r="A1709" t="s">
        <v>8219</v>
      </c>
      <c r="B1709">
        <v>35</v>
      </c>
      <c r="C1709" t="b">
        <f>IF(OR(B1709&lt;'Statistic-Analysis'!$N$2,B1709&gt;'Statistic-Analysis'!$O$2),FALSE,TRUE)</f>
        <v>1</v>
      </c>
      <c r="G1709" s="28"/>
      <c r="H1709" s="28"/>
    </row>
    <row r="1710" spans="1:8">
      <c r="A1710" t="s">
        <v>8219</v>
      </c>
      <c r="B1710">
        <v>175</v>
      </c>
      <c r="C1710" t="b">
        <f>IF(OR(B1710&lt;'Statistic-Analysis'!$N$2,B1710&gt;'Statistic-Analysis'!$O$2),FALSE,TRUE)</f>
        <v>1</v>
      </c>
      <c r="G1710" s="28"/>
      <c r="H1710" s="28"/>
    </row>
    <row r="1711" spans="1:8">
      <c r="A1711" t="s">
        <v>8219</v>
      </c>
      <c r="B1711">
        <v>20</v>
      </c>
      <c r="C1711" t="b">
        <f>IF(OR(B1711&lt;'Statistic-Analysis'!$N$2,B1711&gt;'Statistic-Analysis'!$O$2),FALSE,TRUE)</f>
        <v>1</v>
      </c>
      <c r="G1711" s="28"/>
      <c r="H1711" s="28"/>
    </row>
    <row r="1712" spans="1:8">
      <c r="A1712" t="s">
        <v>8219</v>
      </c>
      <c r="B1712">
        <v>54</v>
      </c>
      <c r="C1712" t="b">
        <f>IF(OR(B1712&lt;'Statistic-Analysis'!$N$2,B1712&gt;'Statistic-Analysis'!$O$2),FALSE,TRUE)</f>
        <v>1</v>
      </c>
      <c r="G1712" s="28"/>
      <c r="H1712" s="28"/>
    </row>
    <row r="1713" spans="1:8">
      <c r="A1713" t="s">
        <v>8219</v>
      </c>
      <c r="B1713">
        <v>20</v>
      </c>
      <c r="C1713" t="b">
        <f>IF(OR(B1713&lt;'Statistic-Analysis'!$N$2,B1713&gt;'Statistic-Analysis'!$O$2),FALSE,TRUE)</f>
        <v>1</v>
      </c>
      <c r="G1713" s="28"/>
      <c r="H1713" s="28"/>
    </row>
    <row r="1714" spans="1:8">
      <c r="A1714" t="s">
        <v>8219</v>
      </c>
      <c r="B1714">
        <v>57</v>
      </c>
      <c r="C1714" t="b">
        <f>IF(OR(B1714&lt;'Statistic-Analysis'!$N$2,B1714&gt;'Statistic-Analysis'!$O$2),FALSE,TRUE)</f>
        <v>1</v>
      </c>
      <c r="G1714" s="28"/>
      <c r="H1714" s="28"/>
    </row>
    <row r="1715" spans="1:8">
      <c r="A1715" t="s">
        <v>8219</v>
      </c>
      <c r="B1715">
        <v>31</v>
      </c>
      <c r="C1715" t="b">
        <f>IF(OR(B1715&lt;'Statistic-Analysis'!$N$2,B1715&gt;'Statistic-Analysis'!$O$2),FALSE,TRUE)</f>
        <v>1</v>
      </c>
      <c r="G1715" s="28"/>
      <c r="H1715" s="28"/>
    </row>
    <row r="1716" spans="1:8">
      <c r="A1716" t="s">
        <v>8219</v>
      </c>
      <c r="B1716">
        <v>31</v>
      </c>
      <c r="C1716" t="b">
        <f>IF(OR(B1716&lt;'Statistic-Analysis'!$N$2,B1716&gt;'Statistic-Analysis'!$O$2),FALSE,TRUE)</f>
        <v>1</v>
      </c>
      <c r="G1716" s="28"/>
      <c r="H1716" s="28"/>
    </row>
    <row r="1717" spans="1:8">
      <c r="A1717" t="s">
        <v>8219</v>
      </c>
      <c r="B1717">
        <v>45</v>
      </c>
      <c r="C1717" t="b">
        <f>IF(OR(B1717&lt;'Statistic-Analysis'!$N$2,B1717&gt;'Statistic-Analysis'!$O$2),FALSE,TRUE)</f>
        <v>1</v>
      </c>
      <c r="G1717" s="28"/>
      <c r="H1717" s="28"/>
    </row>
    <row r="1718" spans="1:8">
      <c r="A1718" t="s">
        <v>8219</v>
      </c>
      <c r="B1718">
        <v>41</v>
      </c>
      <c r="C1718" t="b">
        <f>IF(OR(B1718&lt;'Statistic-Analysis'!$N$2,B1718&gt;'Statistic-Analysis'!$O$2),FALSE,TRUE)</f>
        <v>1</v>
      </c>
      <c r="G1718" s="28"/>
      <c r="H1718" s="28"/>
    </row>
    <row r="1719" spans="1:8">
      <c r="A1719" t="s">
        <v>8219</v>
      </c>
      <c r="B1719">
        <v>29</v>
      </c>
      <c r="C1719" t="b">
        <f>IF(OR(B1719&lt;'Statistic-Analysis'!$N$2,B1719&gt;'Statistic-Analysis'!$O$2),FALSE,TRUE)</f>
        <v>1</v>
      </c>
      <c r="G1719" s="28"/>
      <c r="H1719" s="28"/>
    </row>
    <row r="1720" spans="1:8">
      <c r="A1720" t="s">
        <v>8219</v>
      </c>
      <c r="B1720">
        <v>58</v>
      </c>
      <c r="C1720" t="b">
        <f>IF(OR(B1720&lt;'Statistic-Analysis'!$N$2,B1720&gt;'Statistic-Analysis'!$O$2),FALSE,TRUE)</f>
        <v>1</v>
      </c>
      <c r="G1720" s="28"/>
      <c r="H1720" s="28"/>
    </row>
    <row r="1721" spans="1:8">
      <c r="A1721" t="s">
        <v>8219</v>
      </c>
      <c r="B1721">
        <v>89</v>
      </c>
      <c r="C1721" t="b">
        <f>IF(OR(B1721&lt;'Statistic-Analysis'!$N$2,B1721&gt;'Statistic-Analysis'!$O$2),FALSE,TRUE)</f>
        <v>1</v>
      </c>
      <c r="G1721" s="28"/>
      <c r="H1721" s="28"/>
    </row>
    <row r="1722" spans="1:8">
      <c r="A1722" t="s">
        <v>8219</v>
      </c>
      <c r="B1722">
        <v>125</v>
      </c>
      <c r="C1722" t="b">
        <f>IF(OR(B1722&lt;'Statistic-Analysis'!$N$2,B1722&gt;'Statistic-Analysis'!$O$2),FALSE,TRUE)</f>
        <v>1</v>
      </c>
      <c r="G1722" s="28"/>
      <c r="H1722" s="28"/>
    </row>
    <row r="1723" spans="1:8">
      <c r="A1723" t="s">
        <v>8219</v>
      </c>
      <c r="B1723">
        <v>18</v>
      </c>
      <c r="C1723" t="b">
        <f>IF(OR(B1723&lt;'Statistic-Analysis'!$N$2,B1723&gt;'Statistic-Analysis'!$O$2),FALSE,TRUE)</f>
        <v>1</v>
      </c>
      <c r="G1723" s="28"/>
      <c r="H1723" s="28"/>
    </row>
    <row r="1724" spans="1:8">
      <c r="A1724" t="s">
        <v>8219</v>
      </c>
      <c r="B1724">
        <v>32</v>
      </c>
      <c r="C1724" t="b">
        <f>IF(OR(B1724&lt;'Statistic-Analysis'!$N$2,B1724&gt;'Statistic-Analysis'!$O$2),FALSE,TRUE)</f>
        <v>1</v>
      </c>
      <c r="G1724" s="28"/>
      <c r="H1724" s="28"/>
    </row>
    <row r="1725" spans="1:8">
      <c r="A1725" t="s">
        <v>8219</v>
      </c>
      <c r="B1725">
        <v>16</v>
      </c>
      <c r="C1725" t="b">
        <f>IF(OR(B1725&lt;'Statistic-Analysis'!$N$2,B1725&gt;'Statistic-Analysis'!$O$2),FALSE,TRUE)</f>
        <v>1</v>
      </c>
      <c r="G1725" s="28"/>
      <c r="H1725" s="28"/>
    </row>
    <row r="1726" spans="1:8">
      <c r="A1726" t="s">
        <v>8219</v>
      </c>
      <c r="B1726">
        <v>38</v>
      </c>
      <c r="C1726" t="b">
        <f>IF(OR(B1726&lt;'Statistic-Analysis'!$N$2,B1726&gt;'Statistic-Analysis'!$O$2),FALSE,TRUE)</f>
        <v>1</v>
      </c>
      <c r="G1726" s="28"/>
      <c r="H1726" s="28"/>
    </row>
    <row r="1727" spans="1:8">
      <c r="A1727" t="s">
        <v>8219</v>
      </c>
      <c r="B1727">
        <v>15</v>
      </c>
      <c r="C1727" t="b">
        <f>IF(OR(B1727&lt;'Statistic-Analysis'!$N$2,B1727&gt;'Statistic-Analysis'!$O$2),FALSE,TRUE)</f>
        <v>1</v>
      </c>
      <c r="G1727" s="28"/>
      <c r="H1727" s="28"/>
    </row>
    <row r="1728" spans="1:8">
      <c r="A1728" t="s">
        <v>8219</v>
      </c>
      <c r="B1728">
        <v>23</v>
      </c>
      <c r="C1728" t="b">
        <f>IF(OR(B1728&lt;'Statistic-Analysis'!$N$2,B1728&gt;'Statistic-Analysis'!$O$2),FALSE,TRUE)</f>
        <v>1</v>
      </c>
      <c r="G1728" s="28"/>
      <c r="H1728" s="28"/>
    </row>
    <row r="1729" spans="1:8">
      <c r="A1729" t="s">
        <v>8219</v>
      </c>
      <c r="B1729">
        <v>49</v>
      </c>
      <c r="C1729" t="b">
        <f>IF(OR(B1729&lt;'Statistic-Analysis'!$N$2,B1729&gt;'Statistic-Analysis'!$O$2),FALSE,TRUE)</f>
        <v>1</v>
      </c>
      <c r="G1729" s="28"/>
      <c r="H1729" s="28"/>
    </row>
    <row r="1730" spans="1:8">
      <c r="A1730" t="s">
        <v>8219</v>
      </c>
      <c r="B1730">
        <v>10</v>
      </c>
      <c r="C1730" t="b">
        <f>IF(OR(B1730&lt;'Statistic-Analysis'!$N$2,B1730&gt;'Statistic-Analysis'!$O$2),FALSE,TRUE)</f>
        <v>1</v>
      </c>
      <c r="G1730" s="28"/>
      <c r="H1730" s="28"/>
    </row>
    <row r="1731" spans="1:8">
      <c r="A1731" t="s">
        <v>8219</v>
      </c>
      <c r="B1731">
        <v>15</v>
      </c>
      <c r="C1731" t="b">
        <f>IF(OR(B1731&lt;'Statistic-Analysis'!$N$2,B1731&gt;'Statistic-Analysis'!$O$2),FALSE,TRUE)</f>
        <v>1</v>
      </c>
      <c r="G1731" s="28"/>
      <c r="H1731" s="28"/>
    </row>
    <row r="1732" spans="1:8">
      <c r="A1732" t="s">
        <v>8219</v>
      </c>
      <c r="B1732">
        <v>57</v>
      </c>
      <c r="C1732" t="b">
        <f>IF(OR(B1732&lt;'Statistic-Analysis'!$N$2,B1732&gt;'Statistic-Analysis'!$O$2),FALSE,TRUE)</f>
        <v>1</v>
      </c>
      <c r="G1732" s="28"/>
      <c r="H1732" s="28"/>
    </row>
    <row r="1733" spans="1:8">
      <c r="A1733" t="s">
        <v>8219</v>
      </c>
      <c r="B1733">
        <v>33</v>
      </c>
      <c r="C1733" t="b">
        <f>IF(OR(B1733&lt;'Statistic-Analysis'!$N$2,B1733&gt;'Statistic-Analysis'!$O$2),FALSE,TRUE)</f>
        <v>1</v>
      </c>
      <c r="G1733" s="28"/>
      <c r="H1733" s="28"/>
    </row>
    <row r="1734" spans="1:8">
      <c r="A1734" t="s">
        <v>8219</v>
      </c>
      <c r="B1734">
        <v>9</v>
      </c>
      <c r="C1734" t="b">
        <f>IF(OR(B1734&lt;'Statistic-Analysis'!$N$2,B1734&gt;'Statistic-Analysis'!$O$2),FALSE,TRUE)</f>
        <v>1</v>
      </c>
      <c r="G1734" s="28"/>
      <c r="H1734" s="28"/>
    </row>
    <row r="1735" spans="1:8">
      <c r="A1735" t="s">
        <v>8219</v>
      </c>
      <c r="B1735">
        <v>26</v>
      </c>
      <c r="C1735" t="b">
        <f>IF(OR(B1735&lt;'Statistic-Analysis'!$N$2,B1735&gt;'Statistic-Analysis'!$O$2),FALSE,TRUE)</f>
        <v>1</v>
      </c>
      <c r="G1735" s="28"/>
      <c r="H1735" s="28"/>
    </row>
    <row r="1736" spans="1:8">
      <c r="A1736" t="s">
        <v>8219</v>
      </c>
      <c r="B1736">
        <v>69</v>
      </c>
      <c r="C1736" t="b">
        <f>IF(OR(B1736&lt;'Statistic-Analysis'!$N$2,B1736&gt;'Statistic-Analysis'!$O$2),FALSE,TRUE)</f>
        <v>1</v>
      </c>
      <c r="G1736" s="28"/>
      <c r="H1736" s="28"/>
    </row>
    <row r="1737" spans="1:8">
      <c r="A1737" t="s">
        <v>8219</v>
      </c>
      <c r="B1737">
        <v>65</v>
      </c>
      <c r="C1737" t="b">
        <f>IF(OR(B1737&lt;'Statistic-Analysis'!$N$2,B1737&gt;'Statistic-Analysis'!$O$2),FALSE,TRUE)</f>
        <v>1</v>
      </c>
      <c r="G1737" s="28"/>
      <c r="H1737" s="28"/>
    </row>
    <row r="1738" spans="1:8">
      <c r="A1738" t="s">
        <v>8219</v>
      </c>
      <c r="B1738">
        <v>83</v>
      </c>
      <c r="C1738" t="b">
        <f>IF(OR(B1738&lt;'Statistic-Analysis'!$N$2,B1738&gt;'Statistic-Analysis'!$O$2),FALSE,TRUE)</f>
        <v>1</v>
      </c>
      <c r="G1738" s="28"/>
      <c r="H1738" s="28"/>
    </row>
    <row r="1739" spans="1:8">
      <c r="A1739" t="s">
        <v>8219</v>
      </c>
      <c r="B1739">
        <v>111</v>
      </c>
      <c r="C1739" t="b">
        <f>IF(OR(B1739&lt;'Statistic-Analysis'!$N$2,B1739&gt;'Statistic-Analysis'!$O$2),FALSE,TRUE)</f>
        <v>1</v>
      </c>
      <c r="G1739" s="28"/>
      <c r="H1739" s="28"/>
    </row>
    <row r="1740" spans="1:8">
      <c r="A1740" t="s">
        <v>8219</v>
      </c>
      <c r="B1740">
        <v>46</v>
      </c>
      <c r="C1740" t="b">
        <f>IF(OR(B1740&lt;'Statistic-Analysis'!$N$2,B1740&gt;'Statistic-Analysis'!$O$2),FALSE,TRUE)</f>
        <v>1</v>
      </c>
      <c r="G1740" s="28"/>
      <c r="H1740" s="28"/>
    </row>
    <row r="1741" spans="1:8">
      <c r="A1741" t="s">
        <v>8219</v>
      </c>
      <c r="B1741">
        <v>63</v>
      </c>
      <c r="C1741" t="b">
        <f>IF(OR(B1741&lt;'Statistic-Analysis'!$N$2,B1741&gt;'Statistic-Analysis'!$O$2),FALSE,TRUE)</f>
        <v>1</v>
      </c>
      <c r="G1741" s="28"/>
      <c r="H1741" s="28"/>
    </row>
    <row r="1742" spans="1:8">
      <c r="A1742" t="s">
        <v>8219</v>
      </c>
      <c r="B1742">
        <v>9</v>
      </c>
      <c r="C1742" t="b">
        <f>IF(OR(B1742&lt;'Statistic-Analysis'!$N$2,B1742&gt;'Statistic-Analysis'!$O$2),FALSE,TRUE)</f>
        <v>1</v>
      </c>
      <c r="G1742" s="28"/>
      <c r="H1742" s="28"/>
    </row>
    <row r="1743" spans="1:8">
      <c r="A1743" t="s">
        <v>8219</v>
      </c>
      <c r="B1743">
        <v>34</v>
      </c>
      <c r="C1743" t="b">
        <f>IF(OR(B1743&lt;'Statistic-Analysis'!$N$2,B1743&gt;'Statistic-Analysis'!$O$2),FALSE,TRUE)</f>
        <v>1</v>
      </c>
      <c r="G1743" s="28"/>
      <c r="H1743" s="28"/>
    </row>
    <row r="1744" spans="1:8">
      <c r="A1744" t="s">
        <v>8219</v>
      </c>
      <c r="B1744">
        <v>112</v>
      </c>
      <c r="C1744" t="b">
        <f>IF(OR(B1744&lt;'Statistic-Analysis'!$N$2,B1744&gt;'Statistic-Analysis'!$O$2),FALSE,TRUE)</f>
        <v>1</v>
      </c>
      <c r="G1744" s="28"/>
      <c r="H1744" s="28"/>
    </row>
    <row r="1745" spans="1:8">
      <c r="A1745" t="s">
        <v>8219</v>
      </c>
      <c r="B1745">
        <v>47</v>
      </c>
      <c r="C1745" t="b">
        <f>IF(OR(B1745&lt;'Statistic-Analysis'!$N$2,B1745&gt;'Statistic-Analysis'!$O$2),FALSE,TRUE)</f>
        <v>1</v>
      </c>
      <c r="G1745" s="28"/>
      <c r="H1745" s="28"/>
    </row>
    <row r="1746" spans="1:8">
      <c r="A1746" t="s">
        <v>8219</v>
      </c>
      <c r="B1746">
        <v>38</v>
      </c>
      <c r="C1746" t="b">
        <f>IF(OR(B1746&lt;'Statistic-Analysis'!$N$2,B1746&gt;'Statistic-Analysis'!$O$2),FALSE,TRUE)</f>
        <v>1</v>
      </c>
      <c r="G1746" s="28"/>
      <c r="H1746" s="28"/>
    </row>
    <row r="1747" spans="1:8">
      <c r="A1747" t="s">
        <v>8219</v>
      </c>
      <c r="B1747">
        <v>28</v>
      </c>
      <c r="C1747" t="b">
        <f>IF(OR(B1747&lt;'Statistic-Analysis'!$N$2,B1747&gt;'Statistic-Analysis'!$O$2),FALSE,TRUE)</f>
        <v>1</v>
      </c>
      <c r="G1747" s="28"/>
      <c r="H1747" s="28"/>
    </row>
    <row r="1748" spans="1:8">
      <c r="A1748" t="s">
        <v>8219</v>
      </c>
      <c r="B1748">
        <v>78</v>
      </c>
      <c r="C1748" t="b">
        <f>IF(OR(B1748&lt;'Statistic-Analysis'!$N$2,B1748&gt;'Statistic-Analysis'!$O$2),FALSE,TRUE)</f>
        <v>1</v>
      </c>
      <c r="G1748" s="28"/>
      <c r="H1748" s="28"/>
    </row>
    <row r="1749" spans="1:8">
      <c r="A1749" t="s">
        <v>8219</v>
      </c>
      <c r="B1749">
        <v>23</v>
      </c>
      <c r="C1749" t="b">
        <f>IF(OR(B1749&lt;'Statistic-Analysis'!$N$2,B1749&gt;'Statistic-Analysis'!$O$2),FALSE,TRUE)</f>
        <v>1</v>
      </c>
      <c r="G1749" s="28"/>
      <c r="H1749" s="28"/>
    </row>
    <row r="1750" spans="1:8">
      <c r="A1750" t="s">
        <v>8219</v>
      </c>
      <c r="B1750">
        <v>40</v>
      </c>
      <c r="C1750" t="b">
        <f>IF(OR(B1750&lt;'Statistic-Analysis'!$N$2,B1750&gt;'Statistic-Analysis'!$O$2),FALSE,TRUE)</f>
        <v>1</v>
      </c>
      <c r="G1750" s="28"/>
      <c r="H1750" s="28"/>
    </row>
    <row r="1751" spans="1:8">
      <c r="A1751" t="s">
        <v>8219</v>
      </c>
      <c r="B1751">
        <v>13</v>
      </c>
      <c r="C1751" t="b">
        <f>IF(OR(B1751&lt;'Statistic-Analysis'!$N$2,B1751&gt;'Statistic-Analysis'!$O$2),FALSE,TRUE)</f>
        <v>1</v>
      </c>
      <c r="G1751" s="28"/>
      <c r="H1751" s="28"/>
    </row>
    <row r="1752" spans="1:8">
      <c r="A1752" t="s">
        <v>8219</v>
      </c>
      <c r="B1752">
        <v>18</v>
      </c>
      <c r="C1752" t="b">
        <f>IF(OR(B1752&lt;'Statistic-Analysis'!$N$2,B1752&gt;'Statistic-Analysis'!$O$2),FALSE,TRUE)</f>
        <v>1</v>
      </c>
      <c r="G1752" s="28"/>
      <c r="H1752" s="28"/>
    </row>
    <row r="1753" spans="1:8">
      <c r="A1753" t="s">
        <v>8219</v>
      </c>
      <c r="B1753">
        <v>22</v>
      </c>
      <c r="C1753" t="b">
        <f>IF(OR(B1753&lt;'Statistic-Analysis'!$N$2,B1753&gt;'Statistic-Analysis'!$O$2),FALSE,TRUE)</f>
        <v>1</v>
      </c>
      <c r="G1753" s="28"/>
      <c r="H1753" s="28"/>
    </row>
    <row r="1754" spans="1:8">
      <c r="A1754" t="s">
        <v>8219</v>
      </c>
      <c r="B1754">
        <v>79</v>
      </c>
      <c r="C1754" t="b">
        <f>IF(OR(B1754&lt;'Statistic-Analysis'!$N$2,B1754&gt;'Statistic-Analysis'!$O$2),FALSE,TRUE)</f>
        <v>1</v>
      </c>
      <c r="G1754" s="28"/>
      <c r="H1754" s="28"/>
    </row>
    <row r="1755" spans="1:8">
      <c r="A1755" t="s">
        <v>8219</v>
      </c>
      <c r="B1755">
        <v>14</v>
      </c>
      <c r="C1755" t="b">
        <f>IF(OR(B1755&lt;'Statistic-Analysis'!$N$2,B1755&gt;'Statistic-Analysis'!$O$2),FALSE,TRUE)</f>
        <v>1</v>
      </c>
      <c r="G1755" s="28"/>
      <c r="H1755" s="28"/>
    </row>
    <row r="1756" spans="1:8">
      <c r="A1756" t="s">
        <v>8219</v>
      </c>
      <c r="B1756">
        <v>51</v>
      </c>
      <c r="C1756" t="b">
        <f>IF(OR(B1756&lt;'Statistic-Analysis'!$N$2,B1756&gt;'Statistic-Analysis'!$O$2),FALSE,TRUE)</f>
        <v>1</v>
      </c>
      <c r="G1756" s="28"/>
      <c r="H1756" s="28"/>
    </row>
    <row r="1757" spans="1:8">
      <c r="A1757" t="s">
        <v>8219</v>
      </c>
      <c r="B1757">
        <v>54</v>
      </c>
      <c r="C1757" t="b">
        <f>IF(OR(B1757&lt;'Statistic-Analysis'!$N$2,B1757&gt;'Statistic-Analysis'!$O$2),FALSE,TRUE)</f>
        <v>1</v>
      </c>
      <c r="G1757" s="28"/>
      <c r="H1757" s="28"/>
    </row>
    <row r="1758" spans="1:8">
      <c r="A1758" t="s">
        <v>8219</v>
      </c>
      <c r="B1758">
        <v>70</v>
      </c>
      <c r="C1758" t="b">
        <f>IF(OR(B1758&lt;'Statistic-Analysis'!$N$2,B1758&gt;'Statistic-Analysis'!$O$2),FALSE,TRUE)</f>
        <v>1</v>
      </c>
      <c r="G1758" s="28"/>
      <c r="H1758" s="28"/>
    </row>
    <row r="1759" spans="1:8">
      <c r="A1759" t="s">
        <v>8219</v>
      </c>
      <c r="B1759">
        <v>44</v>
      </c>
      <c r="C1759" t="b">
        <f>IF(OR(B1759&lt;'Statistic-Analysis'!$N$2,B1759&gt;'Statistic-Analysis'!$O$2),FALSE,TRUE)</f>
        <v>1</v>
      </c>
      <c r="G1759" s="28"/>
      <c r="H1759" s="28"/>
    </row>
    <row r="1760" spans="1:8">
      <c r="A1760" t="s">
        <v>8219</v>
      </c>
      <c r="B1760">
        <v>55</v>
      </c>
      <c r="C1760" t="b">
        <f>IF(OR(B1760&lt;'Statistic-Analysis'!$N$2,B1760&gt;'Statistic-Analysis'!$O$2),FALSE,TRUE)</f>
        <v>1</v>
      </c>
      <c r="G1760" s="28"/>
      <c r="H1760" s="28"/>
    </row>
    <row r="1761" spans="1:8">
      <c r="A1761" t="s">
        <v>8219</v>
      </c>
      <c r="B1761">
        <v>15</v>
      </c>
      <c r="C1761" t="b">
        <f>IF(OR(B1761&lt;'Statistic-Analysis'!$N$2,B1761&gt;'Statistic-Analysis'!$O$2),FALSE,TRUE)</f>
        <v>1</v>
      </c>
      <c r="G1761" s="28"/>
      <c r="H1761" s="28"/>
    </row>
    <row r="1762" spans="1:8">
      <c r="A1762" t="s">
        <v>8219</v>
      </c>
      <c r="B1762">
        <v>27</v>
      </c>
      <c r="C1762" t="b">
        <f>IF(OR(B1762&lt;'Statistic-Analysis'!$N$2,B1762&gt;'Statistic-Analysis'!$O$2),FALSE,TRUE)</f>
        <v>1</v>
      </c>
      <c r="G1762" s="28"/>
      <c r="H1762" s="28"/>
    </row>
    <row r="1763" spans="1:8">
      <c r="A1763" t="s">
        <v>8219</v>
      </c>
      <c r="B1763">
        <v>21</v>
      </c>
      <c r="C1763" t="b">
        <f>IF(OR(B1763&lt;'Statistic-Analysis'!$N$2,B1763&gt;'Statistic-Analysis'!$O$2),FALSE,TRUE)</f>
        <v>1</v>
      </c>
      <c r="G1763" s="28"/>
      <c r="H1763" s="28"/>
    </row>
    <row r="1764" spans="1:8">
      <c r="A1764" t="s">
        <v>8219</v>
      </c>
      <c r="B1764">
        <v>162</v>
      </c>
      <c r="C1764" t="b">
        <f>IF(OR(B1764&lt;'Statistic-Analysis'!$N$2,B1764&gt;'Statistic-Analysis'!$O$2),FALSE,TRUE)</f>
        <v>1</v>
      </c>
      <c r="G1764" s="28"/>
      <c r="H1764" s="28"/>
    </row>
    <row r="1765" spans="1:8">
      <c r="A1765" t="s">
        <v>8219</v>
      </c>
      <c r="B1765">
        <v>23</v>
      </c>
      <c r="C1765" t="b">
        <f>IF(OR(B1765&lt;'Statistic-Analysis'!$N$2,B1765&gt;'Statistic-Analysis'!$O$2),FALSE,TRUE)</f>
        <v>1</v>
      </c>
      <c r="G1765" s="28"/>
      <c r="H1765" s="28"/>
    </row>
    <row r="1766" spans="1:8">
      <c r="A1766" t="s">
        <v>8219</v>
      </c>
      <c r="B1766">
        <v>72</v>
      </c>
      <c r="C1766" t="b">
        <f>IF(OR(B1766&lt;'Statistic-Analysis'!$N$2,B1766&gt;'Statistic-Analysis'!$O$2),FALSE,TRUE)</f>
        <v>1</v>
      </c>
      <c r="G1766" s="28"/>
      <c r="H1766" s="28"/>
    </row>
    <row r="1767" spans="1:8">
      <c r="A1767" t="s">
        <v>8219</v>
      </c>
      <c r="B1767">
        <v>68</v>
      </c>
      <c r="C1767" t="b">
        <f>IF(OR(B1767&lt;'Statistic-Analysis'!$N$2,B1767&gt;'Statistic-Analysis'!$O$2),FALSE,TRUE)</f>
        <v>1</v>
      </c>
      <c r="G1767" s="28"/>
      <c r="H1767" s="28"/>
    </row>
    <row r="1768" spans="1:8">
      <c r="A1768" t="s">
        <v>8219</v>
      </c>
      <c r="B1768">
        <v>20</v>
      </c>
      <c r="C1768" t="b">
        <f>IF(OR(B1768&lt;'Statistic-Analysis'!$N$2,B1768&gt;'Statistic-Analysis'!$O$2),FALSE,TRUE)</f>
        <v>1</v>
      </c>
      <c r="G1768" s="28"/>
      <c r="H1768" s="28"/>
    </row>
    <row r="1769" spans="1:8">
      <c r="A1769" t="s">
        <v>8219</v>
      </c>
      <c r="B1769">
        <v>26</v>
      </c>
      <c r="C1769" t="b">
        <f>IF(OR(B1769&lt;'Statistic-Analysis'!$N$2,B1769&gt;'Statistic-Analysis'!$O$2),FALSE,TRUE)</f>
        <v>1</v>
      </c>
      <c r="G1769" s="28"/>
      <c r="H1769" s="28"/>
    </row>
    <row r="1770" spans="1:8">
      <c r="A1770" t="s">
        <v>8219</v>
      </c>
      <c r="B1770">
        <v>72</v>
      </c>
      <c r="C1770" t="b">
        <f>IF(OR(B1770&lt;'Statistic-Analysis'!$N$2,B1770&gt;'Statistic-Analysis'!$O$2),FALSE,TRUE)</f>
        <v>1</v>
      </c>
      <c r="G1770" s="28"/>
      <c r="H1770" s="28"/>
    </row>
    <row r="1771" spans="1:8">
      <c r="A1771" t="s">
        <v>8219</v>
      </c>
      <c r="B1771">
        <v>3</v>
      </c>
      <c r="C1771" t="b">
        <f>IF(OR(B1771&lt;'Statistic-Analysis'!$N$2,B1771&gt;'Statistic-Analysis'!$O$2),FALSE,TRUE)</f>
        <v>1</v>
      </c>
      <c r="G1771" s="28"/>
      <c r="H1771" s="28"/>
    </row>
    <row r="1772" spans="1:8">
      <c r="A1772" t="s">
        <v>8219</v>
      </c>
      <c r="B1772">
        <v>18</v>
      </c>
      <c r="C1772" t="b">
        <f>IF(OR(B1772&lt;'Statistic-Analysis'!$N$2,B1772&gt;'Statistic-Analysis'!$O$2),FALSE,TRUE)</f>
        <v>1</v>
      </c>
      <c r="G1772" s="28"/>
      <c r="H1772" s="28"/>
    </row>
    <row r="1773" spans="1:8">
      <c r="A1773" t="s">
        <v>8219</v>
      </c>
      <c r="B1773">
        <v>30</v>
      </c>
      <c r="C1773" t="b">
        <f>IF(OR(B1773&lt;'Statistic-Analysis'!$N$2,B1773&gt;'Statistic-Analysis'!$O$2),FALSE,TRUE)</f>
        <v>1</v>
      </c>
      <c r="G1773" s="28"/>
      <c r="H1773" s="28"/>
    </row>
    <row r="1774" spans="1:8">
      <c r="A1774" t="s">
        <v>8219</v>
      </c>
      <c r="B1774">
        <v>23</v>
      </c>
      <c r="C1774" t="b">
        <f>IF(OR(B1774&lt;'Statistic-Analysis'!$N$2,B1774&gt;'Statistic-Analysis'!$O$2),FALSE,TRUE)</f>
        <v>1</v>
      </c>
      <c r="G1774" s="28"/>
      <c r="H1774" s="28"/>
    </row>
    <row r="1775" spans="1:8">
      <c r="A1775" t="s">
        <v>8219</v>
      </c>
      <c r="B1775">
        <v>54</v>
      </c>
      <c r="C1775" t="b">
        <f>IF(OR(B1775&lt;'Statistic-Analysis'!$N$2,B1775&gt;'Statistic-Analysis'!$O$2),FALSE,TRUE)</f>
        <v>1</v>
      </c>
      <c r="G1775" s="28"/>
      <c r="H1775" s="28"/>
    </row>
    <row r="1776" spans="1:8">
      <c r="A1776" t="s">
        <v>8219</v>
      </c>
      <c r="B1776">
        <v>26</v>
      </c>
      <c r="C1776" t="b">
        <f>IF(OR(B1776&lt;'Statistic-Analysis'!$N$2,B1776&gt;'Statistic-Analysis'!$O$2),FALSE,TRUE)</f>
        <v>1</v>
      </c>
      <c r="G1776" s="28"/>
      <c r="H1776" s="28"/>
    </row>
    <row r="1777" spans="1:8">
      <c r="A1777" t="s">
        <v>8219</v>
      </c>
      <c r="B1777">
        <v>9</v>
      </c>
      <c r="C1777" t="b">
        <f>IF(OR(B1777&lt;'Statistic-Analysis'!$N$2,B1777&gt;'Statistic-Analysis'!$O$2),FALSE,TRUE)</f>
        <v>1</v>
      </c>
      <c r="G1777" s="28"/>
      <c r="H1777" s="28"/>
    </row>
    <row r="1778" spans="1:8">
      <c r="A1778" t="s">
        <v>8219</v>
      </c>
      <c r="B1778">
        <v>27</v>
      </c>
      <c r="C1778" t="b">
        <f>IF(OR(B1778&lt;'Statistic-Analysis'!$N$2,B1778&gt;'Statistic-Analysis'!$O$2),FALSE,TRUE)</f>
        <v>1</v>
      </c>
      <c r="G1778" s="28"/>
      <c r="H1778" s="28"/>
    </row>
    <row r="1779" spans="1:8">
      <c r="A1779" t="s">
        <v>8219</v>
      </c>
      <c r="B1779">
        <v>30</v>
      </c>
      <c r="C1779" t="b">
        <f>IF(OR(B1779&lt;'Statistic-Analysis'!$N$2,B1779&gt;'Statistic-Analysis'!$O$2),FALSE,TRUE)</f>
        <v>1</v>
      </c>
      <c r="G1779" s="28"/>
      <c r="H1779" s="28"/>
    </row>
    <row r="1780" spans="1:8">
      <c r="A1780" t="s">
        <v>8219</v>
      </c>
      <c r="B1780">
        <v>52</v>
      </c>
      <c r="C1780" t="b">
        <f>IF(OR(B1780&lt;'Statistic-Analysis'!$N$2,B1780&gt;'Statistic-Analysis'!$O$2),FALSE,TRUE)</f>
        <v>1</v>
      </c>
      <c r="G1780" s="28"/>
      <c r="H1780" s="28"/>
    </row>
    <row r="1781" spans="1:8">
      <c r="A1781" t="s">
        <v>8219</v>
      </c>
      <c r="B1781">
        <v>17</v>
      </c>
      <c r="C1781" t="b">
        <f>IF(OR(B1781&lt;'Statistic-Analysis'!$N$2,B1781&gt;'Statistic-Analysis'!$O$2),FALSE,TRUE)</f>
        <v>1</v>
      </c>
      <c r="G1781" s="28"/>
      <c r="H1781" s="28"/>
    </row>
    <row r="1782" spans="1:8">
      <c r="A1782" t="s">
        <v>8219</v>
      </c>
      <c r="B1782">
        <v>19</v>
      </c>
      <c r="C1782" t="b">
        <f>IF(OR(B1782&lt;'Statistic-Analysis'!$N$2,B1782&gt;'Statistic-Analysis'!$O$2),FALSE,TRUE)</f>
        <v>1</v>
      </c>
      <c r="G1782" s="28"/>
      <c r="H1782" s="28"/>
    </row>
    <row r="1783" spans="1:8">
      <c r="A1783" t="s">
        <v>8219</v>
      </c>
      <c r="B1783">
        <v>77</v>
      </c>
      <c r="C1783" t="b">
        <f>IF(OR(B1783&lt;'Statistic-Analysis'!$N$2,B1783&gt;'Statistic-Analysis'!$O$2),FALSE,TRUE)</f>
        <v>1</v>
      </c>
      <c r="G1783" s="28"/>
      <c r="H1783" s="28"/>
    </row>
    <row r="1784" spans="1:8">
      <c r="A1784" t="s">
        <v>8219</v>
      </c>
      <c r="B1784">
        <v>21</v>
      </c>
      <c r="C1784" t="b">
        <f>IF(OR(B1784&lt;'Statistic-Analysis'!$N$2,B1784&gt;'Statistic-Analysis'!$O$2),FALSE,TRUE)</f>
        <v>1</v>
      </c>
      <c r="G1784" s="28"/>
      <c r="H1784" s="28"/>
    </row>
    <row r="1785" spans="1:8">
      <c r="A1785" t="s">
        <v>8219</v>
      </c>
      <c r="B1785">
        <v>38</v>
      </c>
      <c r="C1785" t="b">
        <f>IF(OR(B1785&lt;'Statistic-Analysis'!$N$2,B1785&gt;'Statistic-Analysis'!$O$2),FALSE,TRUE)</f>
        <v>1</v>
      </c>
      <c r="G1785" s="28"/>
      <c r="H1785" s="28"/>
    </row>
    <row r="1786" spans="1:8">
      <c r="A1786" t="s">
        <v>8219</v>
      </c>
      <c r="B1786">
        <v>28</v>
      </c>
      <c r="C1786" t="b">
        <f>IF(OR(B1786&lt;'Statistic-Analysis'!$N$2,B1786&gt;'Statistic-Analysis'!$O$2),FALSE,TRUE)</f>
        <v>1</v>
      </c>
      <c r="G1786" s="28"/>
      <c r="H1786" s="28"/>
    </row>
    <row r="1787" spans="1:8">
      <c r="A1787" t="s">
        <v>8219</v>
      </c>
      <c r="B1787">
        <v>48</v>
      </c>
      <c r="C1787" t="b">
        <f>IF(OR(B1787&lt;'Statistic-Analysis'!$N$2,B1787&gt;'Statistic-Analysis'!$O$2),FALSE,TRUE)</f>
        <v>1</v>
      </c>
      <c r="G1787" s="28"/>
      <c r="H1787" s="28"/>
    </row>
    <row r="1788" spans="1:8">
      <c r="A1788" t="s">
        <v>8219</v>
      </c>
      <c r="B1788">
        <v>46</v>
      </c>
      <c r="C1788" t="b">
        <f>IF(OR(B1788&lt;'Statistic-Analysis'!$N$2,B1788&gt;'Statistic-Analysis'!$O$2),FALSE,TRUE)</f>
        <v>1</v>
      </c>
      <c r="G1788" s="28"/>
      <c r="H1788" s="28"/>
    </row>
    <row r="1789" spans="1:8">
      <c r="A1789" t="s">
        <v>8219</v>
      </c>
      <c r="B1789">
        <v>30</v>
      </c>
      <c r="C1789" t="b">
        <f>IF(OR(B1789&lt;'Statistic-Analysis'!$N$2,B1789&gt;'Statistic-Analysis'!$O$2),FALSE,TRUE)</f>
        <v>1</v>
      </c>
      <c r="G1789" s="28"/>
      <c r="H1789" s="28"/>
    </row>
    <row r="1790" spans="1:8">
      <c r="A1790" t="s">
        <v>8219</v>
      </c>
      <c r="B1790">
        <v>64</v>
      </c>
      <c r="C1790" t="b">
        <f>IF(OR(B1790&lt;'Statistic-Analysis'!$N$2,B1790&gt;'Statistic-Analysis'!$O$2),FALSE,TRUE)</f>
        <v>1</v>
      </c>
      <c r="G1790" s="28"/>
      <c r="H1790" s="28"/>
    </row>
    <row r="1791" spans="1:8">
      <c r="A1791" t="s">
        <v>8219</v>
      </c>
      <c r="B1791">
        <v>15</v>
      </c>
      <c r="C1791" t="b">
        <f>IF(OR(B1791&lt;'Statistic-Analysis'!$N$2,B1791&gt;'Statistic-Analysis'!$O$2),FALSE,TRUE)</f>
        <v>1</v>
      </c>
      <c r="G1791" s="28"/>
      <c r="H1791" s="28"/>
    </row>
    <row r="1792" spans="1:8">
      <c r="A1792" t="s">
        <v>8219</v>
      </c>
      <c r="B1792">
        <v>41</v>
      </c>
      <c r="C1792" t="b">
        <f>IF(OR(B1792&lt;'Statistic-Analysis'!$N$2,B1792&gt;'Statistic-Analysis'!$O$2),FALSE,TRUE)</f>
        <v>1</v>
      </c>
      <c r="G1792" s="28"/>
      <c r="H1792" s="28"/>
    </row>
    <row r="1793" spans="1:8">
      <c r="A1793" t="s">
        <v>8219</v>
      </c>
      <c r="B1793">
        <v>35</v>
      </c>
      <c r="C1793" t="b">
        <f>IF(OR(B1793&lt;'Statistic-Analysis'!$N$2,B1793&gt;'Statistic-Analysis'!$O$2),FALSE,TRUE)</f>
        <v>1</v>
      </c>
      <c r="G1793" s="28"/>
      <c r="H1793" s="28"/>
    </row>
    <row r="1794" spans="1:8">
      <c r="A1794" t="s">
        <v>8219</v>
      </c>
      <c r="B1794">
        <v>45</v>
      </c>
      <c r="C1794" t="b">
        <f>IF(OR(B1794&lt;'Statistic-Analysis'!$N$2,B1794&gt;'Statistic-Analysis'!$O$2),FALSE,TRUE)</f>
        <v>1</v>
      </c>
      <c r="G1794" s="28"/>
      <c r="H1794" s="28"/>
    </row>
    <row r="1795" spans="1:8">
      <c r="A1795" t="s">
        <v>8219</v>
      </c>
      <c r="B1795">
        <v>62</v>
      </c>
      <c r="C1795" t="b">
        <f>IF(OR(B1795&lt;'Statistic-Analysis'!$N$2,B1795&gt;'Statistic-Analysis'!$O$2),FALSE,TRUE)</f>
        <v>1</v>
      </c>
      <c r="G1795" s="28"/>
      <c r="H1795" s="28"/>
    </row>
    <row r="1796" spans="1:8">
      <c r="A1796" t="s">
        <v>8219</v>
      </c>
      <c r="B1796">
        <v>22</v>
      </c>
      <c r="C1796" t="b">
        <f>IF(OR(B1796&lt;'Statistic-Analysis'!$N$2,B1796&gt;'Statistic-Analysis'!$O$2),FALSE,TRUE)</f>
        <v>1</v>
      </c>
      <c r="G1796" s="28"/>
      <c r="H1796" s="28"/>
    </row>
    <row r="1797" spans="1:8">
      <c r="A1797" t="s">
        <v>8219</v>
      </c>
      <c r="B1797">
        <v>18</v>
      </c>
      <c r="C1797" t="b">
        <f>IF(OR(B1797&lt;'Statistic-Analysis'!$N$2,B1797&gt;'Statistic-Analysis'!$O$2),FALSE,TRUE)</f>
        <v>1</v>
      </c>
      <c r="G1797" s="28"/>
      <c r="H1797" s="28"/>
    </row>
    <row r="1798" spans="1:8">
      <c r="A1798" t="s">
        <v>8219</v>
      </c>
      <c r="B1798">
        <v>12</v>
      </c>
      <c r="C1798" t="b">
        <f>IF(OR(B1798&lt;'Statistic-Analysis'!$N$2,B1798&gt;'Statistic-Analysis'!$O$2),FALSE,TRUE)</f>
        <v>1</v>
      </c>
      <c r="G1798" s="28"/>
      <c r="H1798" s="28"/>
    </row>
    <row r="1799" spans="1:8">
      <c r="A1799" t="s">
        <v>8219</v>
      </c>
      <c r="B1799">
        <v>44</v>
      </c>
      <c r="C1799" t="b">
        <f>IF(OR(B1799&lt;'Statistic-Analysis'!$N$2,B1799&gt;'Statistic-Analysis'!$O$2),FALSE,TRUE)</f>
        <v>1</v>
      </c>
      <c r="G1799" s="28"/>
      <c r="H1799" s="28"/>
    </row>
    <row r="1800" spans="1:8">
      <c r="A1800" t="s">
        <v>8219</v>
      </c>
      <c r="B1800">
        <v>27</v>
      </c>
      <c r="C1800" t="b">
        <f>IF(OR(B1800&lt;'Statistic-Analysis'!$N$2,B1800&gt;'Statistic-Analysis'!$O$2),FALSE,TRUE)</f>
        <v>1</v>
      </c>
      <c r="G1800" s="28"/>
      <c r="H1800" s="28"/>
    </row>
    <row r="1801" spans="1:8">
      <c r="A1801" t="s">
        <v>8219</v>
      </c>
      <c r="B1801">
        <v>38</v>
      </c>
      <c r="C1801" t="b">
        <f>IF(OR(B1801&lt;'Statistic-Analysis'!$N$2,B1801&gt;'Statistic-Analysis'!$O$2),FALSE,TRUE)</f>
        <v>1</v>
      </c>
      <c r="G1801" s="28"/>
      <c r="H1801" s="28"/>
    </row>
    <row r="1802" spans="1:8">
      <c r="A1802" t="s">
        <v>8219</v>
      </c>
      <c r="B1802">
        <v>28</v>
      </c>
      <c r="C1802" t="b">
        <f>IF(OR(B1802&lt;'Statistic-Analysis'!$N$2,B1802&gt;'Statistic-Analysis'!$O$2),FALSE,TRUE)</f>
        <v>1</v>
      </c>
      <c r="G1802" s="28"/>
      <c r="H1802" s="28"/>
    </row>
    <row r="1803" spans="1:8">
      <c r="A1803" t="s">
        <v>8219</v>
      </c>
      <c r="B1803">
        <v>24</v>
      </c>
      <c r="C1803" t="b">
        <f>IF(OR(B1803&lt;'Statistic-Analysis'!$N$2,B1803&gt;'Statistic-Analysis'!$O$2),FALSE,TRUE)</f>
        <v>1</v>
      </c>
      <c r="G1803" s="28"/>
      <c r="H1803" s="28"/>
    </row>
    <row r="1804" spans="1:8">
      <c r="A1804" t="s">
        <v>8219</v>
      </c>
      <c r="B1804">
        <v>65</v>
      </c>
      <c r="C1804" t="b">
        <f>IF(OR(B1804&lt;'Statistic-Analysis'!$N$2,B1804&gt;'Statistic-Analysis'!$O$2),FALSE,TRUE)</f>
        <v>1</v>
      </c>
      <c r="G1804" s="28"/>
      <c r="H1804" s="28"/>
    </row>
    <row r="1805" spans="1:8">
      <c r="A1805" t="s">
        <v>8219</v>
      </c>
      <c r="B1805">
        <v>46</v>
      </c>
      <c r="C1805" t="b">
        <f>IF(OR(B1805&lt;'Statistic-Analysis'!$N$2,B1805&gt;'Statistic-Analysis'!$O$2),FALSE,TRUE)</f>
        <v>1</v>
      </c>
      <c r="G1805" s="28"/>
      <c r="H1805" s="28"/>
    </row>
    <row r="1806" spans="1:8">
      <c r="A1806" t="s">
        <v>8219</v>
      </c>
      <c r="B1806">
        <v>85</v>
      </c>
      <c r="C1806" t="b">
        <f>IF(OR(B1806&lt;'Statistic-Analysis'!$N$2,B1806&gt;'Statistic-Analysis'!$O$2),FALSE,TRUE)</f>
        <v>1</v>
      </c>
      <c r="G1806" s="28"/>
      <c r="H1806" s="28"/>
    </row>
    <row r="1807" spans="1:8">
      <c r="A1807" t="s">
        <v>8219</v>
      </c>
      <c r="B1807">
        <v>66</v>
      </c>
      <c r="C1807" t="b">
        <f>IF(OR(B1807&lt;'Statistic-Analysis'!$N$2,B1807&gt;'Statistic-Analysis'!$O$2),FALSE,TRUE)</f>
        <v>1</v>
      </c>
      <c r="G1807" s="28"/>
      <c r="H1807" s="28"/>
    </row>
    <row r="1808" spans="1:8">
      <c r="A1808" t="s">
        <v>8219</v>
      </c>
      <c r="B1808">
        <v>165</v>
      </c>
      <c r="C1808" t="b">
        <f>IF(OR(B1808&lt;'Statistic-Analysis'!$N$2,B1808&gt;'Statistic-Analysis'!$O$2),FALSE,TRUE)</f>
        <v>1</v>
      </c>
      <c r="G1808" s="28"/>
      <c r="H1808" s="28"/>
    </row>
    <row r="1809" spans="1:8">
      <c r="A1809" t="s">
        <v>8219</v>
      </c>
      <c r="B1809">
        <v>17</v>
      </c>
      <c r="C1809" t="b">
        <f>IF(OR(B1809&lt;'Statistic-Analysis'!$N$2,B1809&gt;'Statistic-Analysis'!$O$2),FALSE,TRUE)</f>
        <v>1</v>
      </c>
      <c r="G1809" s="28"/>
      <c r="H1809" s="28"/>
    </row>
    <row r="1810" spans="1:8">
      <c r="A1810" t="s">
        <v>8219</v>
      </c>
      <c r="B1810">
        <v>3</v>
      </c>
      <c r="C1810" t="b">
        <f>IF(OR(B1810&lt;'Statistic-Analysis'!$N$2,B1810&gt;'Statistic-Analysis'!$O$2),FALSE,TRUE)</f>
        <v>1</v>
      </c>
      <c r="G1810" s="28"/>
      <c r="H1810" s="28"/>
    </row>
    <row r="1811" spans="1:8">
      <c r="A1811" t="s">
        <v>8219</v>
      </c>
      <c r="B1811">
        <v>17</v>
      </c>
      <c r="C1811" t="b">
        <f>IF(OR(B1811&lt;'Statistic-Analysis'!$N$2,B1811&gt;'Statistic-Analysis'!$O$2),FALSE,TRUE)</f>
        <v>1</v>
      </c>
      <c r="G1811" s="28"/>
      <c r="H1811" s="28"/>
    </row>
    <row r="1812" spans="1:8">
      <c r="A1812" t="s">
        <v>8219</v>
      </c>
      <c r="B1812">
        <v>91</v>
      </c>
      <c r="C1812" t="b">
        <f>IF(OR(B1812&lt;'Statistic-Analysis'!$N$2,B1812&gt;'Statistic-Analysis'!$O$2),FALSE,TRUE)</f>
        <v>1</v>
      </c>
      <c r="G1812" s="28"/>
      <c r="H1812" s="28"/>
    </row>
    <row r="1813" spans="1:8">
      <c r="A1813" t="s">
        <v>8219</v>
      </c>
      <c r="B1813">
        <v>67</v>
      </c>
      <c r="C1813" t="b">
        <f>IF(OR(B1813&lt;'Statistic-Analysis'!$N$2,B1813&gt;'Statistic-Analysis'!$O$2),FALSE,TRUE)</f>
        <v>1</v>
      </c>
      <c r="G1813" s="28"/>
      <c r="H1813" s="28"/>
    </row>
    <row r="1814" spans="1:8">
      <c r="A1814" t="s">
        <v>8219</v>
      </c>
      <c r="B1814">
        <v>18</v>
      </c>
      <c r="C1814" t="b">
        <f>IF(OR(B1814&lt;'Statistic-Analysis'!$N$2,B1814&gt;'Statistic-Analysis'!$O$2),FALSE,TRUE)</f>
        <v>1</v>
      </c>
      <c r="G1814" s="28"/>
      <c r="H1814" s="28"/>
    </row>
    <row r="1815" spans="1:8">
      <c r="A1815" t="s">
        <v>8219</v>
      </c>
      <c r="B1815">
        <v>21</v>
      </c>
      <c r="C1815" t="b">
        <f>IF(OR(B1815&lt;'Statistic-Analysis'!$N$2,B1815&gt;'Statistic-Analysis'!$O$2),FALSE,TRUE)</f>
        <v>1</v>
      </c>
      <c r="G1815" s="28"/>
      <c r="H1815" s="28"/>
    </row>
    <row r="1816" spans="1:8">
      <c r="A1816" t="s">
        <v>8219</v>
      </c>
      <c r="B1816">
        <v>40</v>
      </c>
      <c r="C1816" t="b">
        <f>IF(OR(B1816&lt;'Statistic-Analysis'!$N$2,B1816&gt;'Statistic-Analysis'!$O$2),FALSE,TRUE)</f>
        <v>1</v>
      </c>
      <c r="G1816" s="28"/>
      <c r="H1816" s="28"/>
    </row>
    <row r="1817" spans="1:8">
      <c r="A1817" t="s">
        <v>8219</v>
      </c>
      <c r="B1817">
        <v>78</v>
      </c>
      <c r="C1817" t="b">
        <f>IF(OR(B1817&lt;'Statistic-Analysis'!$N$2,B1817&gt;'Statistic-Analysis'!$O$2),FALSE,TRUE)</f>
        <v>1</v>
      </c>
      <c r="G1817" s="28"/>
      <c r="H1817" s="28"/>
    </row>
    <row r="1818" spans="1:8">
      <c r="A1818" t="s">
        <v>8219</v>
      </c>
      <c r="B1818">
        <v>26</v>
      </c>
      <c r="C1818" t="b">
        <f>IF(OR(B1818&lt;'Statistic-Analysis'!$N$2,B1818&gt;'Statistic-Analysis'!$O$2),FALSE,TRUE)</f>
        <v>1</v>
      </c>
      <c r="G1818" s="28"/>
      <c r="H1818" s="28"/>
    </row>
    <row r="1819" spans="1:8">
      <c r="A1819" t="s">
        <v>8219</v>
      </c>
      <c r="B1819">
        <v>14</v>
      </c>
      <c r="C1819" t="b">
        <f>IF(OR(B1819&lt;'Statistic-Analysis'!$N$2,B1819&gt;'Statistic-Analysis'!$O$2),FALSE,TRUE)</f>
        <v>1</v>
      </c>
      <c r="G1819" s="28"/>
      <c r="H1819" s="28"/>
    </row>
    <row r="1820" spans="1:8">
      <c r="A1820" t="s">
        <v>8219</v>
      </c>
      <c r="B1820">
        <v>44</v>
      </c>
      <c r="C1820" t="b">
        <f>IF(OR(B1820&lt;'Statistic-Analysis'!$N$2,B1820&gt;'Statistic-Analysis'!$O$2),FALSE,TRUE)</f>
        <v>1</v>
      </c>
      <c r="G1820" s="28"/>
      <c r="H1820" s="28"/>
    </row>
    <row r="1821" spans="1:8">
      <c r="A1821" t="s">
        <v>8219</v>
      </c>
      <c r="B1821">
        <v>9</v>
      </c>
      <c r="C1821" t="b">
        <f>IF(OR(B1821&lt;'Statistic-Analysis'!$N$2,B1821&gt;'Statistic-Analysis'!$O$2),FALSE,TRUE)</f>
        <v>1</v>
      </c>
      <c r="G1821" s="28"/>
      <c r="H1821" s="28"/>
    </row>
    <row r="1822" spans="1:8">
      <c r="A1822" t="s">
        <v>8219</v>
      </c>
      <c r="B1822">
        <v>30</v>
      </c>
      <c r="C1822" t="b">
        <f>IF(OR(B1822&lt;'Statistic-Analysis'!$N$2,B1822&gt;'Statistic-Analysis'!$O$2),FALSE,TRUE)</f>
        <v>1</v>
      </c>
      <c r="G1822" s="28"/>
      <c r="H1822" s="28"/>
    </row>
    <row r="1823" spans="1:8">
      <c r="A1823" t="s">
        <v>8219</v>
      </c>
      <c r="B1823">
        <v>45</v>
      </c>
      <c r="C1823" t="b">
        <f>IF(OR(B1823&lt;'Statistic-Analysis'!$N$2,B1823&gt;'Statistic-Analysis'!$O$2),FALSE,TRUE)</f>
        <v>1</v>
      </c>
      <c r="G1823" s="28"/>
      <c r="H1823" s="28"/>
    </row>
    <row r="1824" spans="1:8">
      <c r="A1824" t="s">
        <v>8219</v>
      </c>
      <c r="B1824">
        <v>56</v>
      </c>
      <c r="C1824" t="b">
        <f>IF(OR(B1824&lt;'Statistic-Analysis'!$N$2,B1824&gt;'Statistic-Analysis'!$O$2),FALSE,TRUE)</f>
        <v>1</v>
      </c>
      <c r="G1824" s="28"/>
      <c r="H1824" s="28"/>
    </row>
    <row r="1825" spans="1:8">
      <c r="A1825" t="s">
        <v>8219</v>
      </c>
      <c r="B1825">
        <v>46</v>
      </c>
      <c r="C1825" t="b">
        <f>IF(OR(B1825&lt;'Statistic-Analysis'!$N$2,B1825&gt;'Statistic-Analysis'!$O$2),FALSE,TRUE)</f>
        <v>1</v>
      </c>
      <c r="G1825" s="28"/>
      <c r="H1825" s="28"/>
    </row>
    <row r="1826" spans="1:8">
      <c r="A1826" t="s">
        <v>8219</v>
      </c>
      <c r="B1826">
        <v>34</v>
      </c>
      <c r="C1826" t="b">
        <f>IF(OR(B1826&lt;'Statistic-Analysis'!$N$2,B1826&gt;'Statistic-Analysis'!$O$2),FALSE,TRUE)</f>
        <v>1</v>
      </c>
      <c r="G1826" s="28"/>
      <c r="H1826" s="28"/>
    </row>
    <row r="1827" spans="1:8">
      <c r="A1827" t="s">
        <v>8219</v>
      </c>
      <c r="B1827">
        <v>98</v>
      </c>
      <c r="C1827" t="b">
        <f>IF(OR(B1827&lt;'Statistic-Analysis'!$N$2,B1827&gt;'Statistic-Analysis'!$O$2),FALSE,TRUE)</f>
        <v>1</v>
      </c>
      <c r="G1827" s="28"/>
      <c r="H1827" s="28"/>
    </row>
    <row r="1828" spans="1:8">
      <c r="A1828" t="s">
        <v>8219</v>
      </c>
      <c r="B1828">
        <v>46</v>
      </c>
      <c r="C1828" t="b">
        <f>IF(OR(B1828&lt;'Statistic-Analysis'!$N$2,B1828&gt;'Statistic-Analysis'!$O$2),FALSE,TRUE)</f>
        <v>1</v>
      </c>
      <c r="G1828" s="28"/>
      <c r="H1828" s="28"/>
    </row>
    <row r="1829" spans="1:8">
      <c r="A1829" t="s">
        <v>8219</v>
      </c>
      <c r="B1829">
        <v>10</v>
      </c>
      <c r="C1829" t="b">
        <f>IF(OR(B1829&lt;'Statistic-Analysis'!$N$2,B1829&gt;'Statistic-Analysis'!$O$2),FALSE,TRUE)</f>
        <v>1</v>
      </c>
      <c r="G1829" s="28"/>
      <c r="H1829" s="28"/>
    </row>
    <row r="1830" spans="1:8">
      <c r="A1830" t="s">
        <v>8219</v>
      </c>
      <c r="B1830">
        <v>76</v>
      </c>
      <c r="C1830" t="b">
        <f>IF(OR(B1830&lt;'Statistic-Analysis'!$N$2,B1830&gt;'Statistic-Analysis'!$O$2),FALSE,TRUE)</f>
        <v>1</v>
      </c>
      <c r="G1830" s="28"/>
      <c r="H1830" s="28"/>
    </row>
    <row r="1831" spans="1:8">
      <c r="A1831" t="s">
        <v>8219</v>
      </c>
      <c r="B1831">
        <v>104</v>
      </c>
      <c r="C1831" t="b">
        <f>IF(OR(B1831&lt;'Statistic-Analysis'!$N$2,B1831&gt;'Statistic-Analysis'!$O$2),FALSE,TRUE)</f>
        <v>1</v>
      </c>
      <c r="G1831" s="28"/>
      <c r="H1831" s="28"/>
    </row>
    <row r="1832" spans="1:8">
      <c r="A1832" t="s">
        <v>8219</v>
      </c>
      <c r="B1832">
        <v>87</v>
      </c>
      <c r="C1832" t="b">
        <f>IF(OR(B1832&lt;'Statistic-Analysis'!$N$2,B1832&gt;'Statistic-Analysis'!$O$2),FALSE,TRUE)</f>
        <v>1</v>
      </c>
      <c r="G1832" s="28"/>
      <c r="H1832" s="28"/>
    </row>
    <row r="1833" spans="1:8">
      <c r="A1833" t="s">
        <v>8219</v>
      </c>
      <c r="B1833">
        <v>29</v>
      </c>
      <c r="C1833" t="b">
        <f>IF(OR(B1833&lt;'Statistic-Analysis'!$N$2,B1833&gt;'Statistic-Analysis'!$O$2),FALSE,TRUE)</f>
        <v>1</v>
      </c>
      <c r="G1833" s="28"/>
      <c r="H1833" s="28"/>
    </row>
    <row r="1834" spans="1:8">
      <c r="A1834" t="s">
        <v>8219</v>
      </c>
      <c r="B1834">
        <v>51</v>
      </c>
      <c r="C1834" t="b">
        <f>IF(OR(B1834&lt;'Statistic-Analysis'!$N$2,B1834&gt;'Statistic-Analysis'!$O$2),FALSE,TRUE)</f>
        <v>1</v>
      </c>
      <c r="G1834" s="28"/>
      <c r="H1834" s="28"/>
    </row>
    <row r="1835" spans="1:8">
      <c r="A1835" t="s">
        <v>8219</v>
      </c>
      <c r="B1835">
        <v>12</v>
      </c>
      <c r="C1835" t="b">
        <f>IF(OR(B1835&lt;'Statistic-Analysis'!$N$2,B1835&gt;'Statistic-Analysis'!$O$2),FALSE,TRUE)</f>
        <v>1</v>
      </c>
      <c r="G1835" s="28"/>
      <c r="H1835" s="28"/>
    </row>
    <row r="1836" spans="1:8">
      <c r="A1836" t="s">
        <v>8219</v>
      </c>
      <c r="B1836">
        <v>72</v>
      </c>
      <c r="C1836" t="b">
        <f>IF(OR(B1836&lt;'Statistic-Analysis'!$N$2,B1836&gt;'Statistic-Analysis'!$O$2),FALSE,TRUE)</f>
        <v>1</v>
      </c>
      <c r="G1836" s="28"/>
      <c r="H1836" s="28"/>
    </row>
    <row r="1837" spans="1:8">
      <c r="A1837" t="s">
        <v>8219</v>
      </c>
      <c r="B1837">
        <v>21</v>
      </c>
      <c r="C1837" t="b">
        <f>IF(OR(B1837&lt;'Statistic-Analysis'!$N$2,B1837&gt;'Statistic-Analysis'!$O$2),FALSE,TRUE)</f>
        <v>1</v>
      </c>
      <c r="G1837" s="28"/>
      <c r="H1837" s="28"/>
    </row>
    <row r="1838" spans="1:8">
      <c r="A1838" t="s">
        <v>8219</v>
      </c>
      <c r="B1838">
        <v>42</v>
      </c>
      <c r="C1838" t="b">
        <f>IF(OR(B1838&lt;'Statistic-Analysis'!$N$2,B1838&gt;'Statistic-Analysis'!$O$2),FALSE,TRUE)</f>
        <v>1</v>
      </c>
      <c r="G1838" s="28"/>
      <c r="H1838" s="28"/>
    </row>
    <row r="1839" spans="1:8">
      <c r="A1839" t="s">
        <v>8219</v>
      </c>
      <c r="B1839">
        <v>71</v>
      </c>
      <c r="C1839" t="b">
        <f>IF(OR(B1839&lt;'Statistic-Analysis'!$N$2,B1839&gt;'Statistic-Analysis'!$O$2),FALSE,TRUE)</f>
        <v>1</v>
      </c>
      <c r="G1839" s="28"/>
      <c r="H1839" s="28"/>
    </row>
    <row r="1840" spans="1:8">
      <c r="A1840" t="s">
        <v>8219</v>
      </c>
      <c r="B1840">
        <v>168</v>
      </c>
      <c r="C1840" t="b">
        <f>IF(OR(B1840&lt;'Statistic-Analysis'!$N$2,B1840&gt;'Statistic-Analysis'!$O$2),FALSE,TRUE)</f>
        <v>1</v>
      </c>
      <c r="G1840" s="28"/>
      <c r="H1840" s="28"/>
    </row>
    <row r="1841" spans="1:8">
      <c r="A1841" t="s">
        <v>8219</v>
      </c>
      <c r="B1841">
        <v>19</v>
      </c>
      <c r="C1841" t="b">
        <f>IF(OR(B1841&lt;'Statistic-Analysis'!$N$2,B1841&gt;'Statistic-Analysis'!$O$2),FALSE,TRUE)</f>
        <v>1</v>
      </c>
      <c r="G1841" s="28"/>
      <c r="H1841" s="28"/>
    </row>
    <row r="1842" spans="1:8">
      <c r="A1842" t="s">
        <v>8219</v>
      </c>
      <c r="B1842">
        <v>37</v>
      </c>
      <c r="C1842" t="b">
        <f>IF(OR(B1842&lt;'Statistic-Analysis'!$N$2,B1842&gt;'Statistic-Analysis'!$O$2),FALSE,TRUE)</f>
        <v>1</v>
      </c>
      <c r="G1842" s="28"/>
      <c r="H1842" s="28"/>
    </row>
    <row r="1843" spans="1:8">
      <c r="A1843" t="s">
        <v>8219</v>
      </c>
      <c r="B1843">
        <v>36</v>
      </c>
      <c r="C1843" t="b">
        <f>IF(OR(B1843&lt;'Statistic-Analysis'!$N$2,B1843&gt;'Statistic-Analysis'!$O$2),FALSE,TRUE)</f>
        <v>1</v>
      </c>
      <c r="G1843" s="28"/>
      <c r="H1843" s="28"/>
    </row>
    <row r="1844" spans="1:8">
      <c r="A1844" t="s">
        <v>8219</v>
      </c>
      <c r="B1844">
        <v>14</v>
      </c>
      <c r="C1844" t="b">
        <f>IF(OR(B1844&lt;'Statistic-Analysis'!$N$2,B1844&gt;'Statistic-Analysis'!$O$2),FALSE,TRUE)</f>
        <v>1</v>
      </c>
      <c r="G1844" s="28"/>
      <c r="H1844" s="28"/>
    </row>
    <row r="1845" spans="1:8">
      <c r="A1845" t="s">
        <v>8219</v>
      </c>
      <c r="B1845">
        <v>18</v>
      </c>
      <c r="C1845" t="b">
        <f>IF(OR(B1845&lt;'Statistic-Analysis'!$N$2,B1845&gt;'Statistic-Analysis'!$O$2),FALSE,TRUE)</f>
        <v>1</v>
      </c>
      <c r="G1845" s="28"/>
      <c r="H1845" s="28"/>
    </row>
    <row r="1846" spans="1:8">
      <c r="A1846" t="s">
        <v>8219</v>
      </c>
      <c r="B1846">
        <v>82</v>
      </c>
      <c r="C1846" t="b">
        <f>IF(OR(B1846&lt;'Statistic-Analysis'!$N$2,B1846&gt;'Statistic-Analysis'!$O$2),FALSE,TRUE)</f>
        <v>1</v>
      </c>
      <c r="G1846" s="28"/>
      <c r="H1846" s="28"/>
    </row>
    <row r="1847" spans="1:8">
      <c r="A1847" t="s">
        <v>8219</v>
      </c>
      <c r="B1847">
        <v>43</v>
      </c>
      <c r="C1847" t="b">
        <f>IF(OR(B1847&lt;'Statistic-Analysis'!$N$2,B1847&gt;'Statistic-Analysis'!$O$2),FALSE,TRUE)</f>
        <v>1</v>
      </c>
      <c r="G1847" s="28"/>
      <c r="H1847" s="28"/>
    </row>
    <row r="1848" spans="1:8">
      <c r="A1848" t="s">
        <v>8219</v>
      </c>
      <c r="B1848">
        <v>8</v>
      </c>
      <c r="C1848" t="b">
        <f>IF(OR(B1848&lt;'Statistic-Analysis'!$N$2,B1848&gt;'Statistic-Analysis'!$O$2),FALSE,TRUE)</f>
        <v>1</v>
      </c>
      <c r="G1848" s="28"/>
      <c r="H1848" s="28"/>
    </row>
    <row r="1849" spans="1:8">
      <c r="A1849" t="s">
        <v>8219</v>
      </c>
      <c r="B1849">
        <v>45</v>
      </c>
      <c r="C1849" t="b">
        <f>IF(OR(B1849&lt;'Statistic-Analysis'!$N$2,B1849&gt;'Statistic-Analysis'!$O$2),FALSE,TRUE)</f>
        <v>1</v>
      </c>
      <c r="G1849" s="28"/>
      <c r="H1849" s="28"/>
    </row>
    <row r="1850" spans="1:8">
      <c r="A1850" t="s">
        <v>8219</v>
      </c>
      <c r="B1850">
        <v>20</v>
      </c>
      <c r="C1850" t="b">
        <f>IF(OR(B1850&lt;'Statistic-Analysis'!$N$2,B1850&gt;'Statistic-Analysis'!$O$2),FALSE,TRUE)</f>
        <v>1</v>
      </c>
      <c r="G1850" s="28"/>
      <c r="H1850" s="28"/>
    </row>
    <row r="1851" spans="1:8">
      <c r="A1851" t="s">
        <v>8219</v>
      </c>
      <c r="B1851">
        <v>31</v>
      </c>
      <c r="C1851" t="b">
        <f>IF(OR(B1851&lt;'Statistic-Analysis'!$N$2,B1851&gt;'Statistic-Analysis'!$O$2),FALSE,TRUE)</f>
        <v>1</v>
      </c>
      <c r="G1851" s="28"/>
      <c r="H1851" s="28"/>
    </row>
    <row r="1852" spans="1:8">
      <c r="A1852" t="s">
        <v>8219</v>
      </c>
      <c r="B1852">
        <v>25</v>
      </c>
      <c r="C1852" t="b">
        <f>IF(OR(B1852&lt;'Statistic-Analysis'!$N$2,B1852&gt;'Statistic-Analysis'!$O$2),FALSE,TRUE)</f>
        <v>1</v>
      </c>
      <c r="G1852" s="28"/>
      <c r="H1852" s="28"/>
    </row>
    <row r="1853" spans="1:8">
      <c r="A1853" t="s">
        <v>8219</v>
      </c>
      <c r="B1853">
        <v>14</v>
      </c>
      <c r="C1853" t="b">
        <f>IF(OR(B1853&lt;'Statistic-Analysis'!$N$2,B1853&gt;'Statistic-Analysis'!$O$2),FALSE,TRUE)</f>
        <v>1</v>
      </c>
      <c r="G1853" s="28"/>
      <c r="H1853" s="28"/>
    </row>
    <row r="1854" spans="1:8">
      <c r="A1854" t="s">
        <v>8219</v>
      </c>
      <c r="B1854">
        <v>45</v>
      </c>
      <c r="C1854" t="b">
        <f>IF(OR(B1854&lt;'Statistic-Analysis'!$N$2,B1854&gt;'Statistic-Analysis'!$O$2),FALSE,TRUE)</f>
        <v>1</v>
      </c>
      <c r="G1854" s="28"/>
      <c r="H1854" s="28"/>
    </row>
    <row r="1855" spans="1:8">
      <c r="A1855" t="s">
        <v>8219</v>
      </c>
      <c r="B1855">
        <v>20</v>
      </c>
      <c r="C1855" t="b">
        <f>IF(OR(B1855&lt;'Statistic-Analysis'!$N$2,B1855&gt;'Statistic-Analysis'!$O$2),FALSE,TRUE)</f>
        <v>1</v>
      </c>
      <c r="G1855" s="28"/>
      <c r="H1855" s="28"/>
    </row>
    <row r="1856" spans="1:8">
      <c r="A1856" t="s">
        <v>8219</v>
      </c>
      <c r="B1856">
        <v>39</v>
      </c>
      <c r="C1856" t="b">
        <f>IF(OR(B1856&lt;'Statistic-Analysis'!$N$2,B1856&gt;'Statistic-Analysis'!$O$2),FALSE,TRUE)</f>
        <v>1</v>
      </c>
      <c r="G1856" s="28"/>
      <c r="H1856" s="28"/>
    </row>
    <row r="1857" spans="1:8">
      <c r="A1857" t="s">
        <v>8219</v>
      </c>
      <c r="B1857">
        <v>16</v>
      </c>
      <c r="C1857" t="b">
        <f>IF(OR(B1857&lt;'Statistic-Analysis'!$N$2,B1857&gt;'Statistic-Analysis'!$O$2),FALSE,TRUE)</f>
        <v>1</v>
      </c>
      <c r="G1857" s="28"/>
      <c r="H1857" s="28"/>
    </row>
    <row r="1858" spans="1:8">
      <c r="A1858" t="s">
        <v>8219</v>
      </c>
      <c r="B1858">
        <v>37</v>
      </c>
      <c r="C1858" t="b">
        <f>IF(OR(B1858&lt;'Statistic-Analysis'!$N$2,B1858&gt;'Statistic-Analysis'!$O$2),FALSE,TRUE)</f>
        <v>1</v>
      </c>
      <c r="G1858" s="28"/>
      <c r="H1858" s="28"/>
    </row>
    <row r="1859" spans="1:8">
      <c r="A1859" t="s">
        <v>8219</v>
      </c>
      <c r="B1859">
        <v>14</v>
      </c>
      <c r="C1859" t="b">
        <f>IF(OR(B1859&lt;'Statistic-Analysis'!$N$2,B1859&gt;'Statistic-Analysis'!$O$2),FALSE,TRUE)</f>
        <v>1</v>
      </c>
      <c r="G1859" s="28"/>
      <c r="H1859" s="28"/>
    </row>
    <row r="1860" spans="1:8">
      <c r="A1860" t="s">
        <v>8219</v>
      </c>
      <c r="B1860">
        <v>21</v>
      </c>
      <c r="C1860" t="b">
        <f>IF(OR(B1860&lt;'Statistic-Analysis'!$N$2,B1860&gt;'Statistic-Analysis'!$O$2),FALSE,TRUE)</f>
        <v>1</v>
      </c>
      <c r="G1860" s="28"/>
      <c r="H1860" s="28"/>
    </row>
    <row r="1861" spans="1:8">
      <c r="A1861" t="s">
        <v>8219</v>
      </c>
      <c r="B1861">
        <v>69</v>
      </c>
      <c r="C1861" t="b">
        <f>IF(OR(B1861&lt;'Statistic-Analysis'!$N$2,B1861&gt;'Statistic-Analysis'!$O$2),FALSE,TRUE)</f>
        <v>1</v>
      </c>
      <c r="G1861" s="28"/>
      <c r="H1861" s="28"/>
    </row>
    <row r="1862" spans="1:8">
      <c r="A1862" t="s">
        <v>8219</v>
      </c>
      <c r="B1862">
        <v>16</v>
      </c>
      <c r="C1862" t="b">
        <f>IF(OR(B1862&lt;'Statistic-Analysis'!$N$2,B1862&gt;'Statistic-Analysis'!$O$2),FALSE,TRUE)</f>
        <v>1</v>
      </c>
      <c r="G1862" s="28"/>
      <c r="H1862" s="28"/>
    </row>
    <row r="1863" spans="1:8">
      <c r="A1863" t="s">
        <v>8219</v>
      </c>
      <c r="B1863">
        <v>55</v>
      </c>
      <c r="C1863" t="b">
        <f>IF(OR(B1863&lt;'Statistic-Analysis'!$N$2,B1863&gt;'Statistic-Analysis'!$O$2),FALSE,TRUE)</f>
        <v>1</v>
      </c>
      <c r="G1863" s="28"/>
      <c r="H1863" s="28"/>
    </row>
    <row r="1864" spans="1:8">
      <c r="A1864" t="s">
        <v>8219</v>
      </c>
      <c r="B1864">
        <v>27</v>
      </c>
      <c r="C1864" t="b">
        <f>IF(OR(B1864&lt;'Statistic-Analysis'!$N$2,B1864&gt;'Statistic-Analysis'!$O$2),FALSE,TRUE)</f>
        <v>1</v>
      </c>
      <c r="G1864" s="28"/>
      <c r="H1864" s="28"/>
    </row>
    <row r="1865" spans="1:8">
      <c r="A1865" t="s">
        <v>8219</v>
      </c>
      <c r="B1865">
        <v>36</v>
      </c>
      <c r="C1865" t="b">
        <f>IF(OR(B1865&lt;'Statistic-Analysis'!$N$2,B1865&gt;'Statistic-Analysis'!$O$2),FALSE,TRUE)</f>
        <v>1</v>
      </c>
      <c r="G1865" s="28"/>
      <c r="H1865" s="28"/>
    </row>
    <row r="1866" spans="1:8">
      <c r="A1866" t="s">
        <v>8219</v>
      </c>
      <c r="B1866">
        <v>19</v>
      </c>
      <c r="C1866" t="b">
        <f>IF(OR(B1866&lt;'Statistic-Analysis'!$N$2,B1866&gt;'Statistic-Analysis'!$O$2),FALSE,TRUE)</f>
        <v>1</v>
      </c>
      <c r="G1866" s="28"/>
      <c r="H1866" s="28"/>
    </row>
    <row r="1867" spans="1:8">
      <c r="A1867" t="s">
        <v>8219</v>
      </c>
      <c r="B1867">
        <v>12</v>
      </c>
      <c r="C1867" t="b">
        <f>IF(OR(B1867&lt;'Statistic-Analysis'!$N$2,B1867&gt;'Statistic-Analysis'!$O$2),FALSE,TRUE)</f>
        <v>1</v>
      </c>
      <c r="G1867" s="28"/>
      <c r="H1867" s="28"/>
    </row>
    <row r="1868" spans="1:8">
      <c r="A1868" t="s">
        <v>8219</v>
      </c>
      <c r="B1868">
        <v>17</v>
      </c>
      <c r="C1868" t="b">
        <f>IF(OR(B1868&lt;'Statistic-Analysis'!$N$2,B1868&gt;'Statistic-Analysis'!$O$2),FALSE,TRUE)</f>
        <v>1</v>
      </c>
      <c r="G1868" s="28"/>
      <c r="H1868" s="28"/>
    </row>
    <row r="1869" spans="1:8">
      <c r="A1869" t="s">
        <v>8219</v>
      </c>
      <c r="B1869">
        <v>114</v>
      </c>
      <c r="C1869" t="b">
        <f>IF(OR(B1869&lt;'Statistic-Analysis'!$N$2,B1869&gt;'Statistic-Analysis'!$O$2),FALSE,TRUE)</f>
        <v>1</v>
      </c>
      <c r="G1869" s="28"/>
      <c r="H1869" s="28"/>
    </row>
    <row r="1870" spans="1:8">
      <c r="A1870" t="s">
        <v>8219</v>
      </c>
      <c r="B1870">
        <v>93</v>
      </c>
      <c r="C1870" t="b">
        <f>IF(OR(B1870&lt;'Statistic-Analysis'!$N$2,B1870&gt;'Statistic-Analysis'!$O$2),FALSE,TRUE)</f>
        <v>1</v>
      </c>
      <c r="G1870" s="28"/>
      <c r="H1870" s="28"/>
    </row>
    <row r="1871" spans="1:8">
      <c r="A1871" t="s">
        <v>8219</v>
      </c>
      <c r="B1871">
        <v>36</v>
      </c>
      <c r="C1871" t="b">
        <f>IF(OR(B1871&lt;'Statistic-Analysis'!$N$2,B1871&gt;'Statistic-Analysis'!$O$2),FALSE,TRUE)</f>
        <v>1</v>
      </c>
      <c r="G1871" s="28"/>
      <c r="H1871" s="28"/>
    </row>
    <row r="1872" spans="1:8">
      <c r="A1872" t="s">
        <v>8219</v>
      </c>
      <c r="B1872">
        <v>61</v>
      </c>
      <c r="C1872" t="b">
        <f>IF(OR(B1872&lt;'Statistic-Analysis'!$N$2,B1872&gt;'Statistic-Analysis'!$O$2),FALSE,TRUE)</f>
        <v>1</v>
      </c>
      <c r="G1872" s="28"/>
      <c r="H1872" s="28"/>
    </row>
    <row r="1873" spans="1:8">
      <c r="A1873" t="s">
        <v>8219</v>
      </c>
      <c r="B1873">
        <v>47</v>
      </c>
      <c r="C1873" t="b">
        <f>IF(OR(B1873&lt;'Statistic-Analysis'!$N$2,B1873&gt;'Statistic-Analysis'!$O$2),FALSE,TRUE)</f>
        <v>1</v>
      </c>
      <c r="G1873" s="28"/>
      <c r="H1873" s="28"/>
    </row>
    <row r="1874" spans="1:8">
      <c r="A1874" t="s">
        <v>8219</v>
      </c>
      <c r="B1874">
        <v>17</v>
      </c>
      <c r="C1874" t="b">
        <f>IF(OR(B1874&lt;'Statistic-Analysis'!$N$2,B1874&gt;'Statistic-Analysis'!$O$2),FALSE,TRUE)</f>
        <v>1</v>
      </c>
      <c r="G1874" s="28"/>
      <c r="H1874" s="28"/>
    </row>
    <row r="1875" spans="1:8">
      <c r="A1875" t="s">
        <v>8219</v>
      </c>
      <c r="B1875">
        <v>63</v>
      </c>
      <c r="C1875" t="b">
        <f>IF(OR(B1875&lt;'Statistic-Analysis'!$N$2,B1875&gt;'Statistic-Analysis'!$O$2),FALSE,TRUE)</f>
        <v>1</v>
      </c>
      <c r="G1875" s="28"/>
      <c r="H1875" s="28"/>
    </row>
    <row r="1876" spans="1:8">
      <c r="A1876" t="s">
        <v>8219</v>
      </c>
      <c r="B1876">
        <v>9</v>
      </c>
      <c r="C1876" t="b">
        <f>IF(OR(B1876&lt;'Statistic-Analysis'!$N$2,B1876&gt;'Statistic-Analysis'!$O$2),FALSE,TRUE)</f>
        <v>1</v>
      </c>
      <c r="G1876" s="28"/>
      <c r="H1876" s="28"/>
    </row>
    <row r="1877" spans="1:8">
      <c r="A1877" t="s">
        <v>8219</v>
      </c>
      <c r="B1877">
        <v>30</v>
      </c>
      <c r="C1877" t="b">
        <f>IF(OR(B1877&lt;'Statistic-Analysis'!$N$2,B1877&gt;'Statistic-Analysis'!$O$2),FALSE,TRUE)</f>
        <v>1</v>
      </c>
      <c r="G1877" s="28"/>
      <c r="H1877" s="28"/>
    </row>
    <row r="1878" spans="1:8">
      <c r="A1878" t="s">
        <v>8219</v>
      </c>
      <c r="B1878">
        <v>23</v>
      </c>
      <c r="C1878" t="b">
        <f>IF(OR(B1878&lt;'Statistic-Analysis'!$N$2,B1878&gt;'Statistic-Analysis'!$O$2),FALSE,TRUE)</f>
        <v>1</v>
      </c>
      <c r="G1878" s="28"/>
      <c r="H1878" s="28"/>
    </row>
    <row r="1879" spans="1:8">
      <c r="A1879" t="s">
        <v>8219</v>
      </c>
      <c r="B1879">
        <v>33</v>
      </c>
      <c r="C1879" t="b">
        <f>IF(OR(B1879&lt;'Statistic-Analysis'!$N$2,B1879&gt;'Statistic-Analysis'!$O$2),FALSE,TRUE)</f>
        <v>1</v>
      </c>
      <c r="G1879" s="28"/>
      <c r="H1879" s="28"/>
    </row>
    <row r="1880" spans="1:8">
      <c r="A1880" t="s">
        <v>8219</v>
      </c>
      <c r="B1880">
        <v>39</v>
      </c>
      <c r="C1880" t="b">
        <f>IF(OR(B1880&lt;'Statistic-Analysis'!$N$2,B1880&gt;'Statistic-Analysis'!$O$2),FALSE,TRUE)</f>
        <v>1</v>
      </c>
      <c r="G1880" s="28"/>
      <c r="H1880" s="28"/>
    </row>
    <row r="1881" spans="1:8">
      <c r="A1881" t="s">
        <v>8219</v>
      </c>
      <c r="B1881">
        <v>17</v>
      </c>
      <c r="C1881" t="b">
        <f>IF(OR(B1881&lt;'Statistic-Analysis'!$N$2,B1881&gt;'Statistic-Analysis'!$O$2),FALSE,TRUE)</f>
        <v>1</v>
      </c>
      <c r="G1881" s="28"/>
      <c r="H1881" s="28"/>
    </row>
    <row r="1882" spans="1:8">
      <c r="A1882" t="s">
        <v>8219</v>
      </c>
      <c r="B1882">
        <v>6</v>
      </c>
      <c r="C1882" t="b">
        <f>IF(OR(B1882&lt;'Statistic-Analysis'!$N$2,B1882&gt;'Statistic-Analysis'!$O$2),FALSE,TRUE)</f>
        <v>1</v>
      </c>
      <c r="G1882" s="28"/>
      <c r="H1882" s="28"/>
    </row>
    <row r="1883" spans="1:8">
      <c r="A1883" t="s">
        <v>8219</v>
      </c>
      <c r="B1883">
        <v>39</v>
      </c>
      <c r="C1883" t="b">
        <f>IF(OR(B1883&lt;'Statistic-Analysis'!$N$2,B1883&gt;'Statistic-Analysis'!$O$2),FALSE,TRUE)</f>
        <v>1</v>
      </c>
      <c r="G1883" s="28"/>
      <c r="H1883" s="28"/>
    </row>
    <row r="1884" spans="1:8">
      <c r="A1884" t="s">
        <v>8219</v>
      </c>
      <c r="B1884">
        <v>57</v>
      </c>
      <c r="C1884" t="b">
        <f>IF(OR(B1884&lt;'Statistic-Analysis'!$N$2,B1884&gt;'Statistic-Analysis'!$O$2),FALSE,TRUE)</f>
        <v>1</v>
      </c>
      <c r="G1884" s="28"/>
      <c r="H1884" s="28"/>
    </row>
    <row r="1885" spans="1:8">
      <c r="A1885" t="s">
        <v>8219</v>
      </c>
      <c r="B1885">
        <v>56</v>
      </c>
      <c r="C1885" t="b">
        <f>IF(OR(B1885&lt;'Statistic-Analysis'!$N$2,B1885&gt;'Statistic-Analysis'!$O$2),FALSE,TRUE)</f>
        <v>1</v>
      </c>
      <c r="G1885" s="28"/>
      <c r="H1885" s="28"/>
    </row>
    <row r="1886" spans="1:8">
      <c r="A1886" t="s">
        <v>8219</v>
      </c>
      <c r="B1886">
        <v>13</v>
      </c>
      <c r="C1886" t="b">
        <f>IF(OR(B1886&lt;'Statistic-Analysis'!$N$2,B1886&gt;'Statistic-Analysis'!$O$2),FALSE,TRUE)</f>
        <v>1</v>
      </c>
      <c r="G1886" s="28"/>
      <c r="H1886" s="28"/>
    </row>
    <row r="1887" spans="1:8">
      <c r="A1887" t="s">
        <v>8219</v>
      </c>
      <c r="B1887">
        <v>95</v>
      </c>
      <c r="C1887" t="b">
        <f>IF(OR(B1887&lt;'Statistic-Analysis'!$N$2,B1887&gt;'Statistic-Analysis'!$O$2),FALSE,TRUE)</f>
        <v>1</v>
      </c>
      <c r="G1887" s="28"/>
      <c r="H1887" s="28"/>
    </row>
    <row r="1888" spans="1:8">
      <c r="A1888" t="s">
        <v>8219</v>
      </c>
      <c r="B1888">
        <v>80</v>
      </c>
      <c r="C1888" t="b">
        <f>IF(OR(B1888&lt;'Statistic-Analysis'!$N$2,B1888&gt;'Statistic-Analysis'!$O$2),FALSE,TRUE)</f>
        <v>1</v>
      </c>
      <c r="G1888" s="28"/>
      <c r="H1888" s="28"/>
    </row>
    <row r="1889" spans="1:8">
      <c r="A1889" t="s">
        <v>8219</v>
      </c>
      <c r="B1889">
        <v>133</v>
      </c>
      <c r="C1889" t="b">
        <f>IF(OR(B1889&lt;'Statistic-Analysis'!$N$2,B1889&gt;'Statistic-Analysis'!$O$2),FALSE,TRUE)</f>
        <v>1</v>
      </c>
      <c r="G1889" s="28"/>
      <c r="H1889" s="28"/>
    </row>
    <row r="1890" spans="1:8">
      <c r="A1890" t="s">
        <v>8219</v>
      </c>
      <c r="B1890">
        <v>44</v>
      </c>
      <c r="C1890" t="b">
        <f>IF(OR(B1890&lt;'Statistic-Analysis'!$N$2,B1890&gt;'Statistic-Analysis'!$O$2),FALSE,TRUE)</f>
        <v>1</v>
      </c>
      <c r="G1890" s="28"/>
      <c r="H1890" s="28"/>
    </row>
    <row r="1891" spans="1:8">
      <c r="A1891" t="s">
        <v>8219</v>
      </c>
      <c r="B1891">
        <v>30</v>
      </c>
      <c r="C1891" t="b">
        <f>IF(OR(B1891&lt;'Statistic-Analysis'!$N$2,B1891&gt;'Statistic-Analysis'!$O$2),FALSE,TRUE)</f>
        <v>1</v>
      </c>
      <c r="G1891" s="28"/>
      <c r="H1891" s="28"/>
    </row>
    <row r="1892" spans="1:8">
      <c r="A1892" t="s">
        <v>8219</v>
      </c>
      <c r="B1892">
        <v>56</v>
      </c>
      <c r="C1892" t="b">
        <f>IF(OR(B1892&lt;'Statistic-Analysis'!$N$2,B1892&gt;'Statistic-Analysis'!$O$2),FALSE,TRUE)</f>
        <v>1</v>
      </c>
      <c r="G1892" s="28"/>
      <c r="H1892" s="28"/>
    </row>
    <row r="1893" spans="1:8">
      <c r="A1893" t="s">
        <v>8219</v>
      </c>
      <c r="B1893">
        <v>66</v>
      </c>
      <c r="C1893" t="b">
        <f>IF(OR(B1893&lt;'Statistic-Analysis'!$N$2,B1893&gt;'Statistic-Analysis'!$O$2),FALSE,TRUE)</f>
        <v>1</v>
      </c>
      <c r="G1893" s="28"/>
      <c r="H1893" s="28"/>
    </row>
    <row r="1894" spans="1:8">
      <c r="A1894" t="s">
        <v>8219</v>
      </c>
      <c r="B1894">
        <v>29</v>
      </c>
      <c r="C1894" t="b">
        <f>IF(OR(B1894&lt;'Statistic-Analysis'!$N$2,B1894&gt;'Statistic-Analysis'!$O$2),FALSE,TRUE)</f>
        <v>1</v>
      </c>
      <c r="G1894" s="28"/>
      <c r="H1894" s="28"/>
    </row>
    <row r="1895" spans="1:8">
      <c r="A1895" t="s">
        <v>8219</v>
      </c>
      <c r="B1895">
        <v>72</v>
      </c>
      <c r="C1895" t="b">
        <f>IF(OR(B1895&lt;'Statistic-Analysis'!$N$2,B1895&gt;'Statistic-Analysis'!$O$2),FALSE,TRUE)</f>
        <v>1</v>
      </c>
      <c r="G1895" s="28"/>
      <c r="H1895" s="28"/>
    </row>
    <row r="1896" spans="1:8">
      <c r="A1896" t="s">
        <v>8219</v>
      </c>
      <c r="B1896">
        <v>27</v>
      </c>
      <c r="C1896" t="b">
        <f>IF(OR(B1896&lt;'Statistic-Analysis'!$N$2,B1896&gt;'Statistic-Analysis'!$O$2),FALSE,TRUE)</f>
        <v>1</v>
      </c>
      <c r="G1896" s="28"/>
      <c r="H1896" s="28"/>
    </row>
    <row r="1897" spans="1:8">
      <c r="A1897" t="s">
        <v>8219</v>
      </c>
      <c r="B1897">
        <v>10</v>
      </c>
      <c r="C1897" t="b">
        <f>IF(OR(B1897&lt;'Statistic-Analysis'!$N$2,B1897&gt;'Statistic-Analysis'!$O$2),FALSE,TRUE)</f>
        <v>1</v>
      </c>
      <c r="G1897" s="28"/>
      <c r="H1897" s="28"/>
    </row>
    <row r="1898" spans="1:8">
      <c r="A1898" t="s">
        <v>8219</v>
      </c>
      <c r="B1898">
        <v>35</v>
      </c>
      <c r="C1898" t="b">
        <f>IF(OR(B1898&lt;'Statistic-Analysis'!$N$2,B1898&gt;'Statistic-Analysis'!$O$2),FALSE,TRUE)</f>
        <v>1</v>
      </c>
      <c r="G1898" s="28"/>
      <c r="H1898" s="28"/>
    </row>
    <row r="1899" spans="1:8">
      <c r="A1899" t="s">
        <v>8219</v>
      </c>
      <c r="B1899">
        <v>29</v>
      </c>
      <c r="C1899" t="b">
        <f>IF(OR(B1899&lt;'Statistic-Analysis'!$N$2,B1899&gt;'Statistic-Analysis'!$O$2),FALSE,TRUE)</f>
        <v>1</v>
      </c>
      <c r="G1899" s="28"/>
      <c r="H1899" s="28"/>
    </row>
    <row r="1900" spans="1:8">
      <c r="A1900" t="s">
        <v>8219</v>
      </c>
      <c r="B1900">
        <v>13</v>
      </c>
      <c r="C1900" t="b">
        <f>IF(OR(B1900&lt;'Statistic-Analysis'!$N$2,B1900&gt;'Statistic-Analysis'!$O$2),FALSE,TRUE)</f>
        <v>1</v>
      </c>
      <c r="G1900" s="28"/>
      <c r="H1900" s="28"/>
    </row>
    <row r="1901" spans="1:8">
      <c r="A1901" t="s">
        <v>8219</v>
      </c>
      <c r="B1901">
        <v>72</v>
      </c>
      <c r="C1901" t="b">
        <f>IF(OR(B1901&lt;'Statistic-Analysis'!$N$2,B1901&gt;'Statistic-Analysis'!$O$2),FALSE,TRUE)</f>
        <v>1</v>
      </c>
      <c r="G1901" s="28"/>
      <c r="H1901" s="28"/>
    </row>
    <row r="1902" spans="1:8">
      <c r="A1902" t="s">
        <v>8219</v>
      </c>
      <c r="B1902">
        <v>78</v>
      </c>
      <c r="C1902" t="b">
        <f>IF(OR(B1902&lt;'Statistic-Analysis'!$N$2,B1902&gt;'Statistic-Analysis'!$O$2),FALSE,TRUE)</f>
        <v>1</v>
      </c>
      <c r="G1902" s="28"/>
      <c r="H1902" s="28"/>
    </row>
    <row r="1903" spans="1:8">
      <c r="A1903" t="s">
        <v>8219</v>
      </c>
      <c r="B1903">
        <v>49</v>
      </c>
      <c r="C1903" t="b">
        <f>IF(OR(B1903&lt;'Statistic-Analysis'!$N$2,B1903&gt;'Statistic-Analysis'!$O$2),FALSE,TRUE)</f>
        <v>1</v>
      </c>
      <c r="G1903" s="28"/>
      <c r="H1903" s="28"/>
    </row>
    <row r="1904" spans="1:8">
      <c r="A1904" t="s">
        <v>8219</v>
      </c>
      <c r="B1904">
        <v>42</v>
      </c>
      <c r="C1904" t="b">
        <f>IF(OR(B1904&lt;'Statistic-Analysis'!$N$2,B1904&gt;'Statistic-Analysis'!$O$2),FALSE,TRUE)</f>
        <v>1</v>
      </c>
      <c r="G1904" s="28"/>
      <c r="H1904" s="28"/>
    </row>
    <row r="1905" spans="1:8">
      <c r="A1905" t="s">
        <v>8219</v>
      </c>
      <c r="B1905">
        <v>35</v>
      </c>
      <c r="C1905" t="b">
        <f>IF(OR(B1905&lt;'Statistic-Analysis'!$N$2,B1905&gt;'Statistic-Analysis'!$O$2),FALSE,TRUE)</f>
        <v>1</v>
      </c>
      <c r="G1905" s="28"/>
      <c r="H1905" s="28"/>
    </row>
    <row r="1906" spans="1:8">
      <c r="A1906" t="s">
        <v>8219</v>
      </c>
      <c r="B1906">
        <v>42</v>
      </c>
      <c r="C1906" t="b">
        <f>IF(OR(B1906&lt;'Statistic-Analysis'!$N$2,B1906&gt;'Statistic-Analysis'!$O$2),FALSE,TRUE)</f>
        <v>1</v>
      </c>
      <c r="G1906" s="28"/>
      <c r="H1906" s="28"/>
    </row>
    <row r="1907" spans="1:8">
      <c r="A1907" t="s">
        <v>8219</v>
      </c>
      <c r="B1907">
        <v>42</v>
      </c>
      <c r="C1907" t="b">
        <f>IF(OR(B1907&lt;'Statistic-Analysis'!$N$2,B1907&gt;'Statistic-Analysis'!$O$2),FALSE,TRUE)</f>
        <v>1</v>
      </c>
      <c r="G1907" s="28"/>
      <c r="H1907" s="28"/>
    </row>
    <row r="1908" spans="1:8">
      <c r="A1908" t="s">
        <v>8219</v>
      </c>
      <c r="B1908">
        <v>31</v>
      </c>
      <c r="C1908" t="b">
        <f>IF(OR(B1908&lt;'Statistic-Analysis'!$N$2,B1908&gt;'Statistic-Analysis'!$O$2),FALSE,TRUE)</f>
        <v>1</v>
      </c>
      <c r="G1908" s="28"/>
      <c r="H1908" s="28"/>
    </row>
    <row r="1909" spans="1:8">
      <c r="A1909" t="s">
        <v>8219</v>
      </c>
      <c r="B1909">
        <v>38</v>
      </c>
      <c r="C1909" t="b">
        <f>IF(OR(B1909&lt;'Statistic-Analysis'!$N$2,B1909&gt;'Statistic-Analysis'!$O$2),FALSE,TRUE)</f>
        <v>1</v>
      </c>
      <c r="G1909" s="28"/>
      <c r="H1909" s="28"/>
    </row>
    <row r="1910" spans="1:8">
      <c r="A1910" t="s">
        <v>8219</v>
      </c>
      <c r="B1910">
        <v>8</v>
      </c>
      <c r="C1910" t="b">
        <f>IF(OR(B1910&lt;'Statistic-Analysis'!$N$2,B1910&gt;'Statistic-Analysis'!$O$2),FALSE,TRUE)</f>
        <v>1</v>
      </c>
      <c r="G1910" s="28"/>
      <c r="H1910" s="28"/>
    </row>
    <row r="1911" spans="1:8">
      <c r="A1911" t="s">
        <v>8219</v>
      </c>
      <c r="B1911">
        <v>39</v>
      </c>
      <c r="C1911" t="b">
        <f>IF(OR(B1911&lt;'Statistic-Analysis'!$N$2,B1911&gt;'Statistic-Analysis'!$O$2),FALSE,TRUE)</f>
        <v>1</v>
      </c>
      <c r="G1911" s="28"/>
      <c r="H1911" s="28"/>
    </row>
    <row r="1912" spans="1:8">
      <c r="A1912" t="s">
        <v>8219</v>
      </c>
      <c r="B1912">
        <v>29</v>
      </c>
      <c r="C1912" t="b">
        <f>IF(OR(B1912&lt;'Statistic-Analysis'!$N$2,B1912&gt;'Statistic-Analysis'!$O$2),FALSE,TRUE)</f>
        <v>1</v>
      </c>
      <c r="G1912" s="28"/>
      <c r="H1912" s="28"/>
    </row>
    <row r="1913" spans="1:8">
      <c r="A1913" t="s">
        <v>8219</v>
      </c>
      <c r="B1913">
        <v>72</v>
      </c>
      <c r="C1913" t="b">
        <f>IF(OR(B1913&lt;'Statistic-Analysis'!$N$2,B1913&gt;'Statistic-Analysis'!$O$2),FALSE,TRUE)</f>
        <v>1</v>
      </c>
      <c r="G1913" s="28"/>
      <c r="H1913" s="28"/>
    </row>
    <row r="1914" spans="1:8">
      <c r="A1914" t="s">
        <v>8219</v>
      </c>
      <c r="B1914">
        <v>15</v>
      </c>
      <c r="C1914" t="b">
        <f>IF(OR(B1914&lt;'Statistic-Analysis'!$N$2,B1914&gt;'Statistic-Analysis'!$O$2),FALSE,TRUE)</f>
        <v>1</v>
      </c>
      <c r="G1914" s="28"/>
      <c r="H1914" s="28"/>
    </row>
    <row r="1915" spans="1:8">
      <c r="A1915" t="s">
        <v>8219</v>
      </c>
      <c r="B1915">
        <v>33</v>
      </c>
      <c r="C1915" t="b">
        <f>IF(OR(B1915&lt;'Statistic-Analysis'!$N$2,B1915&gt;'Statistic-Analysis'!$O$2),FALSE,TRUE)</f>
        <v>1</v>
      </c>
      <c r="G1915" s="28"/>
      <c r="H1915" s="28"/>
    </row>
    <row r="1916" spans="1:8">
      <c r="A1916" t="s">
        <v>8219</v>
      </c>
      <c r="B1916">
        <v>15</v>
      </c>
      <c r="C1916" t="b">
        <f>IF(OR(B1916&lt;'Statistic-Analysis'!$N$2,B1916&gt;'Statistic-Analysis'!$O$2),FALSE,TRUE)</f>
        <v>1</v>
      </c>
      <c r="G1916" s="28"/>
      <c r="H1916" s="28"/>
    </row>
    <row r="1917" spans="1:8">
      <c r="A1917" t="s">
        <v>8219</v>
      </c>
      <c r="B1917">
        <v>19</v>
      </c>
      <c r="C1917" t="b">
        <f>IF(OR(B1917&lt;'Statistic-Analysis'!$N$2,B1917&gt;'Statistic-Analysis'!$O$2),FALSE,TRUE)</f>
        <v>1</v>
      </c>
      <c r="G1917" s="28"/>
      <c r="H1917" s="28"/>
    </row>
    <row r="1918" spans="1:8">
      <c r="A1918" t="s">
        <v>8219</v>
      </c>
      <c r="B1918">
        <v>17</v>
      </c>
      <c r="C1918" t="b">
        <f>IF(OR(B1918&lt;'Statistic-Analysis'!$N$2,B1918&gt;'Statistic-Analysis'!$O$2),FALSE,TRUE)</f>
        <v>1</v>
      </c>
      <c r="G1918" s="28"/>
      <c r="H1918" s="28"/>
    </row>
    <row r="1919" spans="1:8">
      <c r="A1919" t="s">
        <v>8219</v>
      </c>
      <c r="B1919">
        <v>44</v>
      </c>
      <c r="C1919" t="b">
        <f>IF(OR(B1919&lt;'Statistic-Analysis'!$N$2,B1919&gt;'Statistic-Analysis'!$O$2),FALSE,TRUE)</f>
        <v>1</v>
      </c>
      <c r="G1919" s="28"/>
      <c r="H1919" s="28"/>
    </row>
    <row r="1920" spans="1:8">
      <c r="A1920" t="s">
        <v>8219</v>
      </c>
      <c r="B1920">
        <v>10</v>
      </c>
      <c r="C1920" t="b">
        <f>IF(OR(B1920&lt;'Statistic-Analysis'!$N$2,B1920&gt;'Statistic-Analysis'!$O$2),FALSE,TRUE)</f>
        <v>1</v>
      </c>
      <c r="G1920" s="28"/>
      <c r="H1920" s="28"/>
    </row>
    <row r="1921" spans="1:8">
      <c r="A1921" t="s">
        <v>8219</v>
      </c>
      <c r="B1921">
        <v>46</v>
      </c>
      <c r="C1921" t="b">
        <f>IF(OR(B1921&lt;'Statistic-Analysis'!$N$2,B1921&gt;'Statistic-Analysis'!$O$2),FALSE,TRUE)</f>
        <v>1</v>
      </c>
      <c r="G1921" s="28"/>
      <c r="H1921" s="28"/>
    </row>
    <row r="1922" spans="1:8">
      <c r="A1922" t="s">
        <v>8219</v>
      </c>
      <c r="B1922">
        <v>11</v>
      </c>
      <c r="C1922" t="b">
        <f>IF(OR(B1922&lt;'Statistic-Analysis'!$N$2,B1922&gt;'Statistic-Analysis'!$O$2),FALSE,TRUE)</f>
        <v>1</v>
      </c>
      <c r="G1922" s="28"/>
      <c r="H1922" s="28"/>
    </row>
    <row r="1923" spans="1:8">
      <c r="A1923" t="s">
        <v>8219</v>
      </c>
      <c r="B1923">
        <v>13</v>
      </c>
      <c r="C1923" t="b">
        <f>IF(OR(B1923&lt;'Statistic-Analysis'!$N$2,B1923&gt;'Statistic-Analysis'!$O$2),FALSE,TRUE)</f>
        <v>1</v>
      </c>
      <c r="G1923" s="28"/>
      <c r="H1923" s="28"/>
    </row>
    <row r="1924" spans="1:8">
      <c r="A1924" t="s">
        <v>8219</v>
      </c>
      <c r="B1924">
        <v>33</v>
      </c>
      <c r="C1924" t="b">
        <f>IF(OR(B1924&lt;'Statistic-Analysis'!$N$2,B1924&gt;'Statistic-Analysis'!$O$2),FALSE,TRUE)</f>
        <v>1</v>
      </c>
      <c r="G1924" s="28"/>
      <c r="H1924" s="28"/>
    </row>
    <row r="1925" spans="1:8">
      <c r="A1925" t="s">
        <v>8219</v>
      </c>
      <c r="B1925">
        <v>28</v>
      </c>
      <c r="C1925" t="b">
        <f>IF(OR(B1925&lt;'Statistic-Analysis'!$N$2,B1925&gt;'Statistic-Analysis'!$O$2),FALSE,TRUE)</f>
        <v>1</v>
      </c>
      <c r="G1925" s="28"/>
      <c r="H1925" s="28"/>
    </row>
    <row r="1926" spans="1:8">
      <c r="A1926" t="s">
        <v>8219</v>
      </c>
      <c r="B1926">
        <v>21</v>
      </c>
      <c r="C1926" t="b">
        <f>IF(OR(B1926&lt;'Statistic-Analysis'!$N$2,B1926&gt;'Statistic-Analysis'!$O$2),FALSE,TRUE)</f>
        <v>1</v>
      </c>
      <c r="G1926" s="28"/>
      <c r="H1926" s="28"/>
    </row>
    <row r="1927" spans="1:8">
      <c r="A1927" t="s">
        <v>8219</v>
      </c>
      <c r="B1927">
        <v>13</v>
      </c>
      <c r="C1927" t="b">
        <f>IF(OR(B1927&lt;'Statistic-Analysis'!$N$2,B1927&gt;'Statistic-Analysis'!$O$2),FALSE,TRUE)</f>
        <v>1</v>
      </c>
      <c r="G1927" s="28"/>
      <c r="H1927" s="28"/>
    </row>
    <row r="1928" spans="1:8">
      <c r="A1928" t="s">
        <v>8219</v>
      </c>
      <c r="B1928">
        <v>34</v>
      </c>
      <c r="C1928" t="b">
        <f>IF(OR(B1928&lt;'Statistic-Analysis'!$N$2,B1928&gt;'Statistic-Analysis'!$O$2),FALSE,TRUE)</f>
        <v>1</v>
      </c>
      <c r="G1928" s="28"/>
      <c r="H1928" s="28"/>
    </row>
    <row r="1929" spans="1:8">
      <c r="A1929" t="s">
        <v>8219</v>
      </c>
      <c r="B1929">
        <v>80</v>
      </c>
      <c r="C1929" t="b">
        <f>IF(OR(B1929&lt;'Statistic-Analysis'!$N$2,B1929&gt;'Statistic-Analysis'!$O$2),FALSE,TRUE)</f>
        <v>1</v>
      </c>
      <c r="G1929" s="28"/>
      <c r="H1929" s="28"/>
    </row>
    <row r="1930" spans="1:8">
      <c r="A1930" t="s">
        <v>8219</v>
      </c>
      <c r="B1930">
        <v>74</v>
      </c>
      <c r="C1930" t="b">
        <f>IF(OR(B1930&lt;'Statistic-Analysis'!$N$2,B1930&gt;'Statistic-Analysis'!$O$2),FALSE,TRUE)</f>
        <v>1</v>
      </c>
      <c r="G1930" s="28"/>
      <c r="H1930" s="28"/>
    </row>
    <row r="1931" spans="1:8">
      <c r="A1931" t="s">
        <v>8219</v>
      </c>
      <c r="B1931">
        <v>7</v>
      </c>
      <c r="C1931" t="b">
        <f>IF(OR(B1931&lt;'Statistic-Analysis'!$N$2,B1931&gt;'Statistic-Analysis'!$O$2),FALSE,TRUE)</f>
        <v>1</v>
      </c>
      <c r="G1931" s="28"/>
      <c r="H1931" s="28"/>
    </row>
    <row r="1932" spans="1:8">
      <c r="A1932" t="s">
        <v>8219</v>
      </c>
      <c r="B1932">
        <v>34</v>
      </c>
      <c r="C1932" t="b">
        <f>IF(OR(B1932&lt;'Statistic-Analysis'!$N$2,B1932&gt;'Statistic-Analysis'!$O$2),FALSE,TRUE)</f>
        <v>1</v>
      </c>
      <c r="G1932" s="28"/>
      <c r="H1932" s="28"/>
    </row>
    <row r="1933" spans="1:8">
      <c r="A1933" t="s">
        <v>8219</v>
      </c>
      <c r="B1933">
        <v>86</v>
      </c>
      <c r="C1933" t="b">
        <f>IF(OR(B1933&lt;'Statistic-Analysis'!$N$2,B1933&gt;'Statistic-Analysis'!$O$2),FALSE,TRUE)</f>
        <v>1</v>
      </c>
      <c r="G1933" s="28"/>
      <c r="H1933" s="28"/>
    </row>
    <row r="1934" spans="1:8">
      <c r="A1934" t="s">
        <v>8219</v>
      </c>
      <c r="B1934">
        <v>37</v>
      </c>
      <c r="C1934" t="b">
        <f>IF(OR(B1934&lt;'Statistic-Analysis'!$N$2,B1934&gt;'Statistic-Analysis'!$O$2),FALSE,TRUE)</f>
        <v>1</v>
      </c>
      <c r="G1934" s="28"/>
      <c r="H1934" s="28"/>
    </row>
    <row r="1935" spans="1:8">
      <c r="A1935" t="s">
        <v>8219</v>
      </c>
      <c r="B1935">
        <v>18</v>
      </c>
      <c r="C1935" t="b">
        <f>IF(OR(B1935&lt;'Statistic-Analysis'!$N$2,B1935&gt;'Statistic-Analysis'!$O$2),FALSE,TRUE)</f>
        <v>1</v>
      </c>
      <c r="G1935" s="28"/>
      <c r="H1935" s="28"/>
    </row>
    <row r="1936" spans="1:8">
      <c r="A1936" t="s">
        <v>8219</v>
      </c>
      <c r="B1936">
        <v>22</v>
      </c>
      <c r="C1936" t="b">
        <f>IF(OR(B1936&lt;'Statistic-Analysis'!$N$2,B1936&gt;'Statistic-Analysis'!$O$2),FALSE,TRUE)</f>
        <v>1</v>
      </c>
      <c r="G1936" s="28"/>
      <c r="H1936" s="28"/>
    </row>
    <row r="1937" spans="1:8">
      <c r="A1937" t="s">
        <v>8219</v>
      </c>
      <c r="B1937">
        <v>26</v>
      </c>
      <c r="C1937" t="b">
        <f>IF(OR(B1937&lt;'Statistic-Analysis'!$N$2,B1937&gt;'Statistic-Analysis'!$O$2),FALSE,TRUE)</f>
        <v>1</v>
      </c>
      <c r="G1937" s="28"/>
      <c r="H1937" s="28"/>
    </row>
    <row r="1938" spans="1:8">
      <c r="A1938" t="s">
        <v>8219</v>
      </c>
      <c r="B1938">
        <v>27</v>
      </c>
      <c r="C1938" t="b">
        <f>IF(OR(B1938&lt;'Statistic-Analysis'!$N$2,B1938&gt;'Statistic-Analysis'!$O$2),FALSE,TRUE)</f>
        <v>1</v>
      </c>
      <c r="G1938" s="28"/>
      <c r="H1938" s="28"/>
    </row>
    <row r="1939" spans="1:8">
      <c r="A1939" t="s">
        <v>8219</v>
      </c>
      <c r="B1939">
        <v>8</v>
      </c>
      <c r="C1939" t="b">
        <f>IF(OR(B1939&lt;'Statistic-Analysis'!$N$2,B1939&gt;'Statistic-Analysis'!$O$2),FALSE,TRUE)</f>
        <v>1</v>
      </c>
      <c r="G1939" s="28"/>
      <c r="H1939" s="28"/>
    </row>
    <row r="1940" spans="1:8">
      <c r="A1940" t="s">
        <v>8219</v>
      </c>
      <c r="B1940">
        <v>204</v>
      </c>
      <c r="C1940" t="b">
        <f>IF(OR(B1940&lt;'Statistic-Analysis'!$N$2,B1940&gt;'Statistic-Analysis'!$O$2),FALSE,TRUE)</f>
        <v>1</v>
      </c>
      <c r="G1940" s="28"/>
      <c r="H1940" s="28"/>
    </row>
    <row r="1941" spans="1:8">
      <c r="A1941" t="s">
        <v>8219</v>
      </c>
      <c r="B1941">
        <v>46</v>
      </c>
      <c r="C1941" t="b">
        <f>IF(OR(B1941&lt;'Statistic-Analysis'!$N$2,B1941&gt;'Statistic-Analysis'!$O$2),FALSE,TRUE)</f>
        <v>1</v>
      </c>
      <c r="G1941" s="28"/>
      <c r="H1941" s="28"/>
    </row>
    <row r="1942" spans="1:8">
      <c r="A1942" t="s">
        <v>8219</v>
      </c>
      <c r="B1942">
        <v>17</v>
      </c>
      <c r="C1942" t="b">
        <f>IF(OR(B1942&lt;'Statistic-Analysis'!$N$2,B1942&gt;'Statistic-Analysis'!$O$2),FALSE,TRUE)</f>
        <v>1</v>
      </c>
      <c r="G1942" s="28"/>
      <c r="H1942" s="28"/>
    </row>
    <row r="1943" spans="1:8">
      <c r="A1943" t="s">
        <v>8219</v>
      </c>
      <c r="B1943">
        <v>28</v>
      </c>
      <c r="C1943" t="b">
        <f>IF(OR(B1943&lt;'Statistic-Analysis'!$N$2,B1943&gt;'Statistic-Analysis'!$O$2),FALSE,TRUE)</f>
        <v>1</v>
      </c>
      <c r="G1943" s="28"/>
      <c r="H1943" s="28"/>
    </row>
    <row r="1944" spans="1:8">
      <c r="A1944" t="s">
        <v>8219</v>
      </c>
      <c r="B1944">
        <v>83</v>
      </c>
      <c r="C1944" t="b">
        <f>IF(OR(B1944&lt;'Statistic-Analysis'!$N$2,B1944&gt;'Statistic-Analysis'!$O$2),FALSE,TRUE)</f>
        <v>1</v>
      </c>
      <c r="G1944" s="28"/>
      <c r="H1944" s="28"/>
    </row>
    <row r="1945" spans="1:8">
      <c r="A1945" t="s">
        <v>8219</v>
      </c>
      <c r="B1945">
        <v>13</v>
      </c>
      <c r="C1945" t="b">
        <f>IF(OR(B1945&lt;'Statistic-Analysis'!$N$2,B1945&gt;'Statistic-Analysis'!$O$2),FALSE,TRUE)</f>
        <v>1</v>
      </c>
      <c r="G1945" s="28"/>
      <c r="H1945" s="28"/>
    </row>
    <row r="1946" spans="1:8">
      <c r="A1946" t="s">
        <v>8219</v>
      </c>
      <c r="B1946">
        <v>8</v>
      </c>
      <c r="C1946" t="b">
        <f>IF(OR(B1946&lt;'Statistic-Analysis'!$N$2,B1946&gt;'Statistic-Analysis'!$O$2),FALSE,TRUE)</f>
        <v>1</v>
      </c>
      <c r="G1946" s="28"/>
      <c r="H1946" s="28"/>
    </row>
    <row r="1947" spans="1:8">
      <c r="A1947" t="s">
        <v>8219</v>
      </c>
      <c r="B1947">
        <v>32</v>
      </c>
      <c r="C1947" t="b">
        <f>IF(OR(B1947&lt;'Statistic-Analysis'!$N$2,B1947&gt;'Statistic-Analysis'!$O$2),FALSE,TRUE)</f>
        <v>1</v>
      </c>
      <c r="G1947" s="28"/>
      <c r="H1947" s="28"/>
    </row>
    <row r="1948" spans="1:8">
      <c r="A1948" t="s">
        <v>8219</v>
      </c>
      <c r="B1948">
        <v>85</v>
      </c>
      <c r="C1948" t="b">
        <f>IF(OR(B1948&lt;'Statistic-Analysis'!$N$2,B1948&gt;'Statistic-Analysis'!$O$2),FALSE,TRUE)</f>
        <v>1</v>
      </c>
      <c r="G1948" s="28"/>
      <c r="H1948" s="28"/>
    </row>
    <row r="1949" spans="1:8">
      <c r="A1949" t="s">
        <v>8219</v>
      </c>
      <c r="B1949">
        <v>29</v>
      </c>
      <c r="C1949" t="b">
        <f>IF(OR(B1949&lt;'Statistic-Analysis'!$N$2,B1949&gt;'Statistic-Analysis'!$O$2),FALSE,TRUE)</f>
        <v>1</v>
      </c>
      <c r="G1949" s="28"/>
      <c r="H1949" s="28"/>
    </row>
    <row r="1950" spans="1:8">
      <c r="A1950" t="s">
        <v>8219</v>
      </c>
      <c r="B1950">
        <v>24</v>
      </c>
      <c r="C1950" t="b">
        <f>IF(OR(B1950&lt;'Statistic-Analysis'!$N$2,B1950&gt;'Statistic-Analysis'!$O$2),FALSE,TRUE)</f>
        <v>1</v>
      </c>
      <c r="G1950" s="28"/>
      <c r="H1950" s="28"/>
    </row>
    <row r="1951" spans="1:8">
      <c r="A1951" t="s">
        <v>8219</v>
      </c>
      <c r="B1951">
        <v>8</v>
      </c>
      <c r="C1951" t="b">
        <f>IF(OR(B1951&lt;'Statistic-Analysis'!$N$2,B1951&gt;'Statistic-Analysis'!$O$2),FALSE,TRUE)</f>
        <v>1</v>
      </c>
      <c r="G1951" s="28"/>
      <c r="H1951" s="28"/>
    </row>
    <row r="1952" spans="1:8">
      <c r="A1952" t="s">
        <v>8219</v>
      </c>
      <c r="B1952">
        <v>19</v>
      </c>
      <c r="C1952" t="b">
        <f>IF(OR(B1952&lt;'Statistic-Analysis'!$N$2,B1952&gt;'Statistic-Analysis'!$O$2),FALSE,TRUE)</f>
        <v>1</v>
      </c>
      <c r="G1952" s="28"/>
      <c r="H1952" s="28"/>
    </row>
    <row r="1953" spans="1:8">
      <c r="A1953" t="s">
        <v>8219</v>
      </c>
      <c r="B1953">
        <v>336</v>
      </c>
      <c r="C1953" t="b">
        <f>IF(OR(B1953&lt;'Statistic-Analysis'!$N$2,B1953&gt;'Statistic-Analysis'!$O$2),FALSE,TRUE)</f>
        <v>0</v>
      </c>
      <c r="G1953" s="28"/>
      <c r="H1953" s="28"/>
    </row>
    <row r="1954" spans="1:8">
      <c r="A1954" t="s">
        <v>8219</v>
      </c>
      <c r="B1954">
        <v>13</v>
      </c>
      <c r="C1954" t="b">
        <f>IF(OR(B1954&lt;'Statistic-Analysis'!$N$2,B1954&gt;'Statistic-Analysis'!$O$2),FALSE,TRUE)</f>
        <v>1</v>
      </c>
      <c r="G1954" s="28"/>
      <c r="H1954" s="28"/>
    </row>
    <row r="1955" spans="1:8">
      <c r="A1955" t="s">
        <v>8219</v>
      </c>
      <c r="B1955">
        <v>42</v>
      </c>
      <c r="C1955" t="b">
        <f>IF(OR(B1955&lt;'Statistic-Analysis'!$N$2,B1955&gt;'Statistic-Analysis'!$O$2),FALSE,TRUE)</f>
        <v>1</v>
      </c>
      <c r="G1955" s="28"/>
      <c r="H1955" s="28"/>
    </row>
    <row r="1956" spans="1:8">
      <c r="A1956" t="s">
        <v>8219</v>
      </c>
      <c r="B1956">
        <v>64</v>
      </c>
      <c r="C1956" t="b">
        <f>IF(OR(B1956&lt;'Statistic-Analysis'!$N$2,B1956&gt;'Statistic-Analysis'!$O$2),FALSE,TRUE)</f>
        <v>1</v>
      </c>
      <c r="G1956" s="28"/>
      <c r="H1956" s="28"/>
    </row>
    <row r="1957" spans="1:8">
      <c r="A1957" t="s">
        <v>8219</v>
      </c>
      <c r="B1957">
        <v>25</v>
      </c>
      <c r="C1957" t="b">
        <f>IF(OR(B1957&lt;'Statistic-Analysis'!$N$2,B1957&gt;'Statistic-Analysis'!$O$2),FALSE,TRUE)</f>
        <v>1</v>
      </c>
      <c r="G1957" s="28"/>
      <c r="H1957" s="28"/>
    </row>
    <row r="1958" spans="1:8">
      <c r="A1958" t="s">
        <v>8219</v>
      </c>
      <c r="B1958">
        <v>20</v>
      </c>
      <c r="C1958" t="b">
        <f>IF(OR(B1958&lt;'Statistic-Analysis'!$N$2,B1958&gt;'Statistic-Analysis'!$O$2),FALSE,TRUE)</f>
        <v>1</v>
      </c>
      <c r="G1958" s="28"/>
      <c r="H1958" s="28"/>
    </row>
    <row r="1959" spans="1:8">
      <c r="A1959" t="s">
        <v>8219</v>
      </c>
      <c r="B1959">
        <v>104</v>
      </c>
      <c r="C1959" t="b">
        <f>IF(OR(B1959&lt;'Statistic-Analysis'!$N$2,B1959&gt;'Statistic-Analysis'!$O$2),FALSE,TRUE)</f>
        <v>1</v>
      </c>
      <c r="G1959" s="28"/>
      <c r="H1959" s="28"/>
    </row>
    <row r="1960" spans="1:8">
      <c r="A1960" t="s">
        <v>8219</v>
      </c>
      <c r="B1960">
        <v>53</v>
      </c>
      <c r="C1960" t="b">
        <f>IF(OR(B1960&lt;'Statistic-Analysis'!$N$2,B1960&gt;'Statistic-Analysis'!$O$2),FALSE,TRUE)</f>
        <v>1</v>
      </c>
      <c r="G1960" s="28"/>
      <c r="H1960" s="28"/>
    </row>
    <row r="1961" spans="1:8">
      <c r="A1961" t="s">
        <v>8219</v>
      </c>
      <c r="B1961">
        <v>14</v>
      </c>
      <c r="C1961" t="b">
        <f>IF(OR(B1961&lt;'Statistic-Analysis'!$N$2,B1961&gt;'Statistic-Analysis'!$O$2),FALSE,TRUE)</f>
        <v>1</v>
      </c>
      <c r="G1961" s="28"/>
      <c r="H1961" s="28"/>
    </row>
    <row r="1962" spans="1:8">
      <c r="A1962" t="s">
        <v>8219</v>
      </c>
      <c r="B1962">
        <v>20</v>
      </c>
      <c r="C1962" t="b">
        <f>IF(OR(B1962&lt;'Statistic-Analysis'!$N$2,B1962&gt;'Statistic-Analysis'!$O$2),FALSE,TRUE)</f>
        <v>1</v>
      </c>
      <c r="G1962" s="28"/>
      <c r="H1962" s="28"/>
    </row>
    <row r="1963" spans="1:8">
      <c r="A1963" t="s">
        <v>8219</v>
      </c>
      <c r="B1963">
        <v>558</v>
      </c>
      <c r="C1963" t="b">
        <f>IF(OR(B1963&lt;'Statistic-Analysis'!$N$2,B1963&gt;'Statistic-Analysis'!$O$2),FALSE,TRUE)</f>
        <v>0</v>
      </c>
      <c r="G1963" s="28"/>
      <c r="H1963" s="28"/>
    </row>
    <row r="1964" spans="1:8">
      <c r="A1964" t="s">
        <v>8219</v>
      </c>
      <c r="B1964">
        <v>22</v>
      </c>
      <c r="C1964" t="b">
        <f>IF(OR(B1964&lt;'Statistic-Analysis'!$N$2,B1964&gt;'Statistic-Analysis'!$O$2),FALSE,TRUE)</f>
        <v>1</v>
      </c>
      <c r="G1964" s="28"/>
      <c r="H1964" s="28"/>
    </row>
    <row r="1965" spans="1:8">
      <c r="A1965" t="s">
        <v>8219</v>
      </c>
      <c r="B1965">
        <v>24</v>
      </c>
      <c r="C1965" t="b">
        <f>IF(OR(B1965&lt;'Statistic-Analysis'!$N$2,B1965&gt;'Statistic-Analysis'!$O$2),FALSE,TRUE)</f>
        <v>1</v>
      </c>
      <c r="G1965" s="28"/>
      <c r="H1965" s="28"/>
    </row>
    <row r="1966" spans="1:8">
      <c r="A1966" t="s">
        <v>8219</v>
      </c>
      <c r="B1966">
        <v>74</v>
      </c>
      <c r="C1966" t="b">
        <f>IF(OR(B1966&lt;'Statistic-Analysis'!$N$2,B1966&gt;'Statistic-Analysis'!$O$2),FALSE,TRUE)</f>
        <v>1</v>
      </c>
      <c r="G1966" s="28"/>
      <c r="H1966" s="28"/>
    </row>
    <row r="1967" spans="1:8">
      <c r="A1967" t="s">
        <v>8219</v>
      </c>
      <c r="B1967">
        <v>54</v>
      </c>
      <c r="C1967" t="b">
        <f>IF(OR(B1967&lt;'Statistic-Analysis'!$N$2,B1967&gt;'Statistic-Analysis'!$O$2),FALSE,TRUE)</f>
        <v>1</v>
      </c>
      <c r="G1967" s="28"/>
      <c r="H1967" s="28"/>
    </row>
    <row r="1968" spans="1:8">
      <c r="A1968" t="s">
        <v>8219</v>
      </c>
      <c r="B1968">
        <v>31</v>
      </c>
      <c r="C1968" t="b">
        <f>IF(OR(B1968&lt;'Statistic-Analysis'!$N$2,B1968&gt;'Statistic-Analysis'!$O$2),FALSE,TRUE)</f>
        <v>1</v>
      </c>
      <c r="G1968" s="28"/>
      <c r="H1968" s="28"/>
    </row>
    <row r="1969" spans="1:8">
      <c r="A1969" t="s">
        <v>8219</v>
      </c>
      <c r="B1969">
        <v>25</v>
      </c>
      <c r="C1969" t="b">
        <f>IF(OR(B1969&lt;'Statistic-Analysis'!$N$2,B1969&gt;'Statistic-Analysis'!$O$2),FALSE,TRUE)</f>
        <v>1</v>
      </c>
      <c r="G1969" s="28"/>
      <c r="H1969" s="28"/>
    </row>
    <row r="1970" spans="1:8">
      <c r="A1970" t="s">
        <v>8219</v>
      </c>
      <c r="B1970">
        <v>17</v>
      </c>
      <c r="C1970" t="b">
        <f>IF(OR(B1970&lt;'Statistic-Analysis'!$N$2,B1970&gt;'Statistic-Analysis'!$O$2),FALSE,TRUE)</f>
        <v>1</v>
      </c>
      <c r="G1970" s="28"/>
      <c r="H1970" s="28"/>
    </row>
    <row r="1971" spans="1:8">
      <c r="A1971" t="s">
        <v>8219</v>
      </c>
      <c r="B1971">
        <v>12</v>
      </c>
      <c r="C1971" t="b">
        <f>IF(OR(B1971&lt;'Statistic-Analysis'!$N$2,B1971&gt;'Statistic-Analysis'!$O$2),FALSE,TRUE)</f>
        <v>1</v>
      </c>
      <c r="G1971" s="28"/>
      <c r="H1971" s="28"/>
    </row>
    <row r="1972" spans="1:8">
      <c r="A1972" t="s">
        <v>8219</v>
      </c>
      <c r="B1972">
        <v>38</v>
      </c>
      <c r="C1972" t="b">
        <f>IF(OR(B1972&lt;'Statistic-Analysis'!$N$2,B1972&gt;'Statistic-Analysis'!$O$2),FALSE,TRUE)</f>
        <v>1</v>
      </c>
      <c r="G1972" s="28"/>
      <c r="H1972" s="28"/>
    </row>
    <row r="1973" spans="1:8">
      <c r="A1973" t="s">
        <v>8219</v>
      </c>
      <c r="B1973">
        <v>41</v>
      </c>
      <c r="C1973" t="b">
        <f>IF(OR(B1973&lt;'Statistic-Analysis'!$N$2,B1973&gt;'Statistic-Analysis'!$O$2),FALSE,TRUE)</f>
        <v>1</v>
      </c>
      <c r="G1973" s="28"/>
      <c r="H1973" s="28"/>
    </row>
    <row r="1974" spans="1:8">
      <c r="A1974" t="s">
        <v>8219</v>
      </c>
      <c r="B1974">
        <v>19</v>
      </c>
      <c r="C1974" t="b">
        <f>IF(OR(B1974&lt;'Statistic-Analysis'!$N$2,B1974&gt;'Statistic-Analysis'!$O$2),FALSE,TRUE)</f>
        <v>1</v>
      </c>
      <c r="G1974" s="28"/>
      <c r="H1974" s="28"/>
    </row>
    <row r="1975" spans="1:8">
      <c r="A1975" t="s">
        <v>8219</v>
      </c>
      <c r="B1975">
        <v>41</v>
      </c>
      <c r="C1975" t="b">
        <f>IF(OR(B1975&lt;'Statistic-Analysis'!$N$2,B1975&gt;'Statistic-Analysis'!$O$2),FALSE,TRUE)</f>
        <v>1</v>
      </c>
      <c r="G1975" s="28"/>
      <c r="H1975" s="28"/>
    </row>
    <row r="1976" spans="1:8">
      <c r="A1976" t="s">
        <v>8219</v>
      </c>
      <c r="B1976">
        <v>26</v>
      </c>
      <c r="C1976" t="b">
        <f>IF(OR(B1976&lt;'Statistic-Analysis'!$N$2,B1976&gt;'Statistic-Analysis'!$O$2),FALSE,TRUE)</f>
        <v>1</v>
      </c>
      <c r="G1976" s="28"/>
      <c r="H1976" s="28"/>
    </row>
    <row r="1977" spans="1:8">
      <c r="A1977" t="s">
        <v>8219</v>
      </c>
      <c r="B1977">
        <v>25</v>
      </c>
      <c r="C1977" t="b">
        <f>IF(OR(B1977&lt;'Statistic-Analysis'!$N$2,B1977&gt;'Statistic-Analysis'!$O$2),FALSE,TRUE)</f>
        <v>1</v>
      </c>
      <c r="G1977" s="28"/>
      <c r="H1977" s="28"/>
    </row>
    <row r="1978" spans="1:8">
      <c r="A1978" t="s">
        <v>8219</v>
      </c>
      <c r="B1978">
        <v>9</v>
      </c>
      <c r="C1978" t="b">
        <f>IF(OR(B1978&lt;'Statistic-Analysis'!$N$2,B1978&gt;'Statistic-Analysis'!$O$2),FALSE,TRUE)</f>
        <v>1</v>
      </c>
      <c r="G1978" s="28"/>
      <c r="H1978" s="28"/>
    </row>
    <row r="1979" spans="1:8">
      <c r="A1979" t="s">
        <v>8219</v>
      </c>
      <c r="B1979">
        <v>78</v>
      </c>
      <c r="C1979" t="b">
        <f>IF(OR(B1979&lt;'Statistic-Analysis'!$N$2,B1979&gt;'Statistic-Analysis'!$O$2),FALSE,TRUE)</f>
        <v>1</v>
      </c>
      <c r="G1979" s="28"/>
      <c r="H1979" s="28"/>
    </row>
    <row r="1980" spans="1:8">
      <c r="A1980" t="s">
        <v>8219</v>
      </c>
      <c r="B1980">
        <v>45</v>
      </c>
      <c r="C1980" t="b">
        <f>IF(OR(B1980&lt;'Statistic-Analysis'!$N$2,B1980&gt;'Statistic-Analysis'!$O$2),FALSE,TRUE)</f>
        <v>1</v>
      </c>
      <c r="G1980" s="28"/>
      <c r="H1980" s="28"/>
    </row>
    <row r="1981" spans="1:8">
      <c r="A1981" t="s">
        <v>8219</v>
      </c>
      <c r="B1981">
        <v>102</v>
      </c>
      <c r="C1981" t="b">
        <f>IF(OR(B1981&lt;'Statistic-Analysis'!$N$2,B1981&gt;'Statistic-Analysis'!$O$2),FALSE,TRUE)</f>
        <v>1</v>
      </c>
      <c r="G1981" s="28"/>
      <c r="H1981" s="28"/>
    </row>
    <row r="1982" spans="1:8">
      <c r="A1982" t="s">
        <v>8219</v>
      </c>
      <c r="B1982">
        <v>5</v>
      </c>
      <c r="C1982" t="b">
        <f>IF(OR(B1982&lt;'Statistic-Analysis'!$N$2,B1982&gt;'Statistic-Analysis'!$O$2),FALSE,TRUE)</f>
        <v>1</v>
      </c>
      <c r="G1982" s="28"/>
      <c r="H1982" s="28"/>
    </row>
    <row r="1983" spans="1:8">
      <c r="A1983" t="s">
        <v>8219</v>
      </c>
      <c r="B1983">
        <v>27</v>
      </c>
      <c r="C1983" t="b">
        <f>IF(OR(B1983&lt;'Statistic-Analysis'!$N$2,B1983&gt;'Statistic-Analysis'!$O$2),FALSE,TRUE)</f>
        <v>1</v>
      </c>
      <c r="G1983" s="28"/>
      <c r="H1983" s="28"/>
    </row>
    <row r="1984" spans="1:8">
      <c r="A1984" t="s">
        <v>8219</v>
      </c>
      <c r="B1984">
        <v>37</v>
      </c>
      <c r="C1984" t="b">
        <f>IF(OR(B1984&lt;'Statistic-Analysis'!$N$2,B1984&gt;'Statistic-Analysis'!$O$2),FALSE,TRUE)</f>
        <v>1</v>
      </c>
      <c r="G1984" s="28"/>
      <c r="H1984" s="28"/>
    </row>
    <row r="1985" spans="1:8">
      <c r="A1985" t="s">
        <v>8219</v>
      </c>
      <c r="B1985">
        <v>14</v>
      </c>
      <c r="C1985" t="b">
        <f>IF(OR(B1985&lt;'Statistic-Analysis'!$N$2,B1985&gt;'Statistic-Analysis'!$O$2),FALSE,TRUE)</f>
        <v>1</v>
      </c>
      <c r="G1985" s="28"/>
      <c r="H1985" s="28"/>
    </row>
    <row r="1986" spans="1:8">
      <c r="A1986" t="s">
        <v>8219</v>
      </c>
      <c r="B1986">
        <v>27</v>
      </c>
      <c r="C1986" t="b">
        <f>IF(OR(B1986&lt;'Statistic-Analysis'!$N$2,B1986&gt;'Statistic-Analysis'!$O$2),FALSE,TRUE)</f>
        <v>1</v>
      </c>
      <c r="G1986" s="28"/>
      <c r="H1986" s="28"/>
    </row>
    <row r="1987" spans="1:8">
      <c r="A1987" t="s">
        <v>8219</v>
      </c>
      <c r="B1987">
        <v>45</v>
      </c>
      <c r="C1987" t="b">
        <f>IF(OR(B1987&lt;'Statistic-Analysis'!$N$2,B1987&gt;'Statistic-Analysis'!$O$2),FALSE,TRUE)</f>
        <v>1</v>
      </c>
      <c r="G1987" s="28"/>
      <c r="H1987" s="28"/>
    </row>
    <row r="1988" spans="1:8">
      <c r="A1988" t="s">
        <v>8219</v>
      </c>
      <c r="B1988">
        <v>49</v>
      </c>
      <c r="C1988" t="b">
        <f>IF(OR(B1988&lt;'Statistic-Analysis'!$N$2,B1988&gt;'Statistic-Analysis'!$O$2),FALSE,TRUE)</f>
        <v>1</v>
      </c>
      <c r="G1988" s="28"/>
      <c r="H1988" s="28"/>
    </row>
    <row r="1989" spans="1:8">
      <c r="A1989" t="s">
        <v>8219</v>
      </c>
      <c r="B1989">
        <v>24</v>
      </c>
      <c r="C1989" t="b">
        <f>IF(OR(B1989&lt;'Statistic-Analysis'!$N$2,B1989&gt;'Statistic-Analysis'!$O$2),FALSE,TRUE)</f>
        <v>1</v>
      </c>
      <c r="G1989" s="28"/>
      <c r="H1989" s="28"/>
    </row>
    <row r="1990" spans="1:8">
      <c r="A1990" t="s">
        <v>8219</v>
      </c>
      <c r="B1990">
        <v>112</v>
      </c>
      <c r="C1990" t="b">
        <f>IF(OR(B1990&lt;'Statistic-Analysis'!$N$2,B1990&gt;'Statistic-Analysis'!$O$2),FALSE,TRUE)</f>
        <v>1</v>
      </c>
      <c r="G1990" s="28"/>
      <c r="H1990" s="28"/>
    </row>
    <row r="1991" spans="1:8">
      <c r="A1991" t="s">
        <v>8219</v>
      </c>
      <c r="B1991">
        <v>23</v>
      </c>
      <c r="C1991" t="b">
        <f>IF(OR(B1991&lt;'Statistic-Analysis'!$N$2,B1991&gt;'Statistic-Analysis'!$O$2),FALSE,TRUE)</f>
        <v>1</v>
      </c>
      <c r="G1991" s="28"/>
      <c r="H1991" s="28"/>
    </row>
    <row r="1992" spans="1:8">
      <c r="A1992" t="s">
        <v>8219</v>
      </c>
      <c r="B1992">
        <v>54</v>
      </c>
      <c r="C1992" t="b">
        <f>IF(OR(B1992&lt;'Statistic-Analysis'!$N$2,B1992&gt;'Statistic-Analysis'!$O$2),FALSE,TRUE)</f>
        <v>1</v>
      </c>
      <c r="G1992" s="28"/>
      <c r="H1992" s="28"/>
    </row>
    <row r="1993" spans="1:8">
      <c r="A1993" t="s">
        <v>8219</v>
      </c>
      <c r="B1993">
        <v>28</v>
      </c>
      <c r="C1993" t="b">
        <f>IF(OR(B1993&lt;'Statistic-Analysis'!$N$2,B1993&gt;'Statistic-Analysis'!$O$2),FALSE,TRUE)</f>
        <v>1</v>
      </c>
      <c r="G1993" s="28"/>
      <c r="H1993" s="28"/>
    </row>
    <row r="1994" spans="1:8">
      <c r="A1994" t="s">
        <v>8219</v>
      </c>
      <c r="B1994">
        <v>11</v>
      </c>
      <c r="C1994" t="b">
        <f>IF(OR(B1994&lt;'Statistic-Analysis'!$N$2,B1994&gt;'Statistic-Analysis'!$O$2),FALSE,TRUE)</f>
        <v>1</v>
      </c>
      <c r="G1994" s="28"/>
      <c r="H1994" s="28"/>
    </row>
    <row r="1995" spans="1:8">
      <c r="A1995" t="s">
        <v>8219</v>
      </c>
      <c r="B1995">
        <v>62</v>
      </c>
      <c r="C1995" t="b">
        <f>IF(OR(B1995&lt;'Statistic-Analysis'!$N$2,B1995&gt;'Statistic-Analysis'!$O$2),FALSE,TRUE)</f>
        <v>1</v>
      </c>
      <c r="G1995" s="28"/>
      <c r="H1995" s="28"/>
    </row>
    <row r="1996" spans="1:8">
      <c r="A1996" t="s">
        <v>8219</v>
      </c>
      <c r="B1996">
        <v>73</v>
      </c>
      <c r="C1996" t="b">
        <f>IF(OR(B1996&lt;'Statistic-Analysis'!$N$2,B1996&gt;'Statistic-Analysis'!$O$2),FALSE,TRUE)</f>
        <v>1</v>
      </c>
      <c r="G1996" s="28"/>
      <c r="H1996" s="28"/>
    </row>
    <row r="1997" spans="1:8">
      <c r="A1997" t="s">
        <v>8219</v>
      </c>
      <c r="B1997">
        <v>18</v>
      </c>
      <c r="C1997" t="b">
        <f>IF(OR(B1997&lt;'Statistic-Analysis'!$N$2,B1997&gt;'Statistic-Analysis'!$O$2),FALSE,TRUE)</f>
        <v>1</v>
      </c>
      <c r="G1997" s="28"/>
      <c r="H1997" s="28"/>
    </row>
    <row r="1998" spans="1:8">
      <c r="A1998" t="s">
        <v>8219</v>
      </c>
      <c r="B1998">
        <v>35</v>
      </c>
      <c r="C1998" t="b">
        <f>IF(OR(B1998&lt;'Statistic-Analysis'!$N$2,B1998&gt;'Statistic-Analysis'!$O$2),FALSE,TRUE)</f>
        <v>1</v>
      </c>
      <c r="G1998" s="28"/>
      <c r="H1998" s="28"/>
    </row>
    <row r="1999" spans="1:8">
      <c r="A1999" t="s">
        <v>8219</v>
      </c>
      <c r="B1999">
        <v>43</v>
      </c>
      <c r="C1999" t="b">
        <f>IF(OR(B1999&lt;'Statistic-Analysis'!$N$2,B1999&gt;'Statistic-Analysis'!$O$2),FALSE,TRUE)</f>
        <v>1</v>
      </c>
      <c r="G1999" s="28"/>
      <c r="H1999" s="28"/>
    </row>
    <row r="2000" spans="1:8">
      <c r="A2000" t="s">
        <v>8219</v>
      </c>
      <c r="B2000">
        <v>36</v>
      </c>
      <c r="C2000" t="b">
        <f>IF(OR(B2000&lt;'Statistic-Analysis'!$N$2,B2000&gt;'Statistic-Analysis'!$O$2),FALSE,TRUE)</f>
        <v>1</v>
      </c>
      <c r="G2000" s="28"/>
      <c r="H2000" s="28"/>
    </row>
    <row r="2001" spans="1:8">
      <c r="A2001" t="s">
        <v>8219</v>
      </c>
      <c r="B2001">
        <v>62</v>
      </c>
      <c r="C2001" t="b">
        <f>IF(OR(B2001&lt;'Statistic-Analysis'!$N$2,B2001&gt;'Statistic-Analysis'!$O$2),FALSE,TRUE)</f>
        <v>1</v>
      </c>
      <c r="G2001" s="28"/>
      <c r="H2001" s="28"/>
    </row>
    <row r="2002" spans="1:8">
      <c r="A2002" t="s">
        <v>8219</v>
      </c>
      <c r="B2002">
        <v>15</v>
      </c>
      <c r="C2002" t="b">
        <f>IF(OR(B2002&lt;'Statistic-Analysis'!$N$2,B2002&gt;'Statistic-Analysis'!$O$2),FALSE,TRUE)</f>
        <v>1</v>
      </c>
      <c r="G2002" s="28"/>
      <c r="H2002" s="28"/>
    </row>
    <row r="2003" spans="1:8">
      <c r="A2003" t="s">
        <v>8219</v>
      </c>
      <c r="B2003">
        <v>33</v>
      </c>
      <c r="C2003" t="b">
        <f>IF(OR(B2003&lt;'Statistic-Analysis'!$N$2,B2003&gt;'Statistic-Analysis'!$O$2),FALSE,TRUE)</f>
        <v>1</v>
      </c>
      <c r="G2003" s="28"/>
      <c r="H2003" s="28"/>
    </row>
    <row r="2004" spans="1:8">
      <c r="A2004" t="s">
        <v>8219</v>
      </c>
      <c r="B2004">
        <v>27</v>
      </c>
      <c r="C2004" t="b">
        <f>IF(OR(B2004&lt;'Statistic-Analysis'!$N$2,B2004&gt;'Statistic-Analysis'!$O$2),FALSE,TRUE)</f>
        <v>1</v>
      </c>
      <c r="G2004" s="28"/>
      <c r="H2004" s="28"/>
    </row>
    <row r="2005" spans="1:8">
      <c r="A2005" t="s">
        <v>8219</v>
      </c>
      <c r="B2005">
        <v>17</v>
      </c>
      <c r="C2005" t="b">
        <f>IF(OR(B2005&lt;'Statistic-Analysis'!$N$2,B2005&gt;'Statistic-Analysis'!$O$2),FALSE,TRUE)</f>
        <v>1</v>
      </c>
      <c r="G2005" s="28"/>
      <c r="H2005" s="28"/>
    </row>
    <row r="2006" spans="1:8">
      <c r="A2006" t="s">
        <v>8219</v>
      </c>
      <c r="B2006">
        <v>4</v>
      </c>
      <c r="C2006" t="b">
        <f>IF(OR(B2006&lt;'Statistic-Analysis'!$N$2,B2006&gt;'Statistic-Analysis'!$O$2),FALSE,TRUE)</f>
        <v>1</v>
      </c>
      <c r="G2006" s="28"/>
      <c r="H2006" s="28"/>
    </row>
    <row r="2007" spans="1:8">
      <c r="A2007" t="s">
        <v>8219</v>
      </c>
      <c r="B2007">
        <v>53</v>
      </c>
      <c r="C2007" t="b">
        <f>IF(OR(B2007&lt;'Statistic-Analysis'!$N$2,B2007&gt;'Statistic-Analysis'!$O$2),FALSE,TRUE)</f>
        <v>1</v>
      </c>
      <c r="G2007" s="28"/>
      <c r="H2007" s="28"/>
    </row>
    <row r="2008" spans="1:8">
      <c r="A2008" t="s">
        <v>8219</v>
      </c>
      <c r="B2008">
        <v>49</v>
      </c>
      <c r="C2008" t="b">
        <f>IF(OR(B2008&lt;'Statistic-Analysis'!$N$2,B2008&gt;'Statistic-Analysis'!$O$2),FALSE,TRUE)</f>
        <v>1</v>
      </c>
      <c r="G2008" s="28"/>
      <c r="H2008" s="28"/>
    </row>
    <row r="2009" spans="1:8">
      <c r="A2009" t="s">
        <v>8219</v>
      </c>
      <c r="B2009">
        <v>57</v>
      </c>
      <c r="C2009" t="b">
        <f>IF(OR(B2009&lt;'Statistic-Analysis'!$N$2,B2009&gt;'Statistic-Analysis'!$O$2),FALSE,TRUE)</f>
        <v>1</v>
      </c>
      <c r="G2009" s="28"/>
      <c r="H2009" s="28"/>
    </row>
    <row r="2010" spans="1:8">
      <c r="A2010" t="s">
        <v>8219</v>
      </c>
      <c r="B2010">
        <v>69</v>
      </c>
      <c r="C2010" t="b">
        <f>IF(OR(B2010&lt;'Statistic-Analysis'!$N$2,B2010&gt;'Statistic-Analysis'!$O$2),FALSE,TRUE)</f>
        <v>1</v>
      </c>
      <c r="G2010" s="28"/>
      <c r="H2010" s="28"/>
    </row>
    <row r="2011" spans="1:8">
      <c r="A2011" t="s">
        <v>8219</v>
      </c>
      <c r="B2011">
        <v>15</v>
      </c>
      <c r="C2011" t="b">
        <f>IF(OR(B2011&lt;'Statistic-Analysis'!$N$2,B2011&gt;'Statistic-Analysis'!$O$2),FALSE,TRUE)</f>
        <v>1</v>
      </c>
      <c r="G2011" s="28"/>
      <c r="H2011" s="28"/>
    </row>
    <row r="2012" spans="1:8">
      <c r="A2012" t="s">
        <v>8219</v>
      </c>
      <c r="B2012">
        <v>64</v>
      </c>
      <c r="C2012" t="b">
        <f>IF(OR(B2012&lt;'Statistic-Analysis'!$N$2,B2012&gt;'Statistic-Analysis'!$O$2),FALSE,TRUE)</f>
        <v>1</v>
      </c>
      <c r="G2012" s="28"/>
      <c r="H2012" s="28"/>
    </row>
    <row r="2013" spans="1:8">
      <c r="A2013" t="s">
        <v>8219</v>
      </c>
      <c r="B2013">
        <v>20</v>
      </c>
      <c r="C2013" t="b">
        <f>IF(OR(B2013&lt;'Statistic-Analysis'!$N$2,B2013&gt;'Statistic-Analysis'!$O$2),FALSE,TRUE)</f>
        <v>1</v>
      </c>
      <c r="G2013" s="28"/>
      <c r="H2013" s="28"/>
    </row>
    <row r="2014" spans="1:8">
      <c r="A2014" t="s">
        <v>8219</v>
      </c>
      <c r="B2014">
        <v>27</v>
      </c>
      <c r="C2014" t="b">
        <f>IF(OR(B2014&lt;'Statistic-Analysis'!$N$2,B2014&gt;'Statistic-Analysis'!$O$2),FALSE,TRUE)</f>
        <v>1</v>
      </c>
      <c r="G2014" s="28"/>
      <c r="H2014" s="28"/>
    </row>
    <row r="2015" spans="1:8">
      <c r="A2015" t="s">
        <v>8219</v>
      </c>
      <c r="B2015">
        <v>21</v>
      </c>
      <c r="C2015" t="b">
        <f>IF(OR(B2015&lt;'Statistic-Analysis'!$N$2,B2015&gt;'Statistic-Analysis'!$O$2),FALSE,TRUE)</f>
        <v>1</v>
      </c>
      <c r="G2015" s="28"/>
      <c r="H2015" s="28"/>
    </row>
    <row r="2016" spans="1:8">
      <c r="A2016" t="s">
        <v>8219</v>
      </c>
      <c r="B2016">
        <v>31</v>
      </c>
      <c r="C2016" t="b">
        <f>IF(OR(B2016&lt;'Statistic-Analysis'!$N$2,B2016&gt;'Statistic-Analysis'!$O$2),FALSE,TRUE)</f>
        <v>1</v>
      </c>
      <c r="G2016" s="28"/>
      <c r="H2016" s="28"/>
    </row>
    <row r="2017" spans="1:8">
      <c r="A2017" t="s">
        <v>8219</v>
      </c>
      <c r="B2017">
        <v>51</v>
      </c>
      <c r="C2017" t="b">
        <f>IF(OR(B2017&lt;'Statistic-Analysis'!$N$2,B2017&gt;'Statistic-Analysis'!$O$2),FALSE,TRUE)</f>
        <v>1</v>
      </c>
      <c r="G2017" s="28"/>
      <c r="H2017" s="28"/>
    </row>
    <row r="2018" spans="1:8">
      <c r="A2018" t="s">
        <v>8219</v>
      </c>
      <c r="B2018">
        <v>57</v>
      </c>
      <c r="C2018" t="b">
        <f>IF(OR(B2018&lt;'Statistic-Analysis'!$N$2,B2018&gt;'Statistic-Analysis'!$O$2),FALSE,TRUE)</f>
        <v>1</v>
      </c>
      <c r="G2018" s="28"/>
      <c r="H2018" s="28"/>
    </row>
    <row r="2019" spans="1:8">
      <c r="A2019" t="s">
        <v>8219</v>
      </c>
      <c r="B2019">
        <v>20</v>
      </c>
      <c r="C2019" t="b">
        <f>IF(OR(B2019&lt;'Statistic-Analysis'!$N$2,B2019&gt;'Statistic-Analysis'!$O$2),FALSE,TRUE)</f>
        <v>1</v>
      </c>
      <c r="G2019" s="28"/>
      <c r="H2019" s="28"/>
    </row>
    <row r="2020" spans="1:8">
      <c r="A2020" t="s">
        <v>8219</v>
      </c>
      <c r="B2020">
        <v>71</v>
      </c>
      <c r="C2020" t="b">
        <f>IF(OR(B2020&lt;'Statistic-Analysis'!$N$2,B2020&gt;'Statistic-Analysis'!$O$2),FALSE,TRUE)</f>
        <v>1</v>
      </c>
      <c r="G2020" s="28"/>
      <c r="H2020" s="28"/>
    </row>
    <row r="2021" spans="1:8">
      <c r="A2021" t="s">
        <v>8219</v>
      </c>
      <c r="B2021">
        <v>72</v>
      </c>
      <c r="C2021" t="b">
        <f>IF(OR(B2021&lt;'Statistic-Analysis'!$N$2,B2021&gt;'Statistic-Analysis'!$O$2),FALSE,TRUE)</f>
        <v>1</v>
      </c>
      <c r="G2021" s="28"/>
      <c r="H2021" s="28"/>
    </row>
    <row r="2022" spans="1:8">
      <c r="A2022" t="s">
        <v>8219</v>
      </c>
      <c r="B2022">
        <v>45</v>
      </c>
      <c r="C2022" t="b">
        <f>IF(OR(B2022&lt;'Statistic-Analysis'!$N$2,B2022&gt;'Statistic-Analysis'!$O$2),FALSE,TRUE)</f>
        <v>1</v>
      </c>
      <c r="G2022" s="28"/>
      <c r="H2022" s="28"/>
    </row>
    <row r="2023" spans="1:8">
      <c r="A2023" t="s">
        <v>8219</v>
      </c>
      <c r="B2023">
        <v>51</v>
      </c>
      <c r="C2023" t="b">
        <f>IF(OR(B2023&lt;'Statistic-Analysis'!$N$2,B2023&gt;'Statistic-Analysis'!$O$2),FALSE,TRUE)</f>
        <v>1</v>
      </c>
      <c r="G2023" s="28"/>
      <c r="H2023" s="28"/>
    </row>
    <row r="2024" spans="1:8">
      <c r="A2024" t="s">
        <v>8219</v>
      </c>
      <c r="B2024">
        <v>56</v>
      </c>
      <c r="C2024" t="b">
        <f>IF(OR(B2024&lt;'Statistic-Analysis'!$N$2,B2024&gt;'Statistic-Analysis'!$O$2),FALSE,TRUE)</f>
        <v>1</v>
      </c>
      <c r="G2024" s="28"/>
      <c r="H2024" s="28"/>
    </row>
    <row r="2025" spans="1:8">
      <c r="A2025" t="s">
        <v>8219</v>
      </c>
      <c r="B2025">
        <v>17</v>
      </c>
      <c r="C2025" t="b">
        <f>IF(OR(B2025&lt;'Statistic-Analysis'!$N$2,B2025&gt;'Statistic-Analysis'!$O$2),FALSE,TRUE)</f>
        <v>1</v>
      </c>
      <c r="G2025" s="28"/>
      <c r="H2025" s="28"/>
    </row>
    <row r="2026" spans="1:8">
      <c r="A2026" t="s">
        <v>8219</v>
      </c>
      <c r="B2026">
        <v>197</v>
      </c>
      <c r="C2026" t="b">
        <f>IF(OR(B2026&lt;'Statistic-Analysis'!$N$2,B2026&gt;'Statistic-Analysis'!$O$2),FALSE,TRUE)</f>
        <v>1</v>
      </c>
      <c r="G2026" s="28"/>
      <c r="H2026" s="28"/>
    </row>
    <row r="2027" spans="1:8">
      <c r="A2027" t="s">
        <v>8219</v>
      </c>
      <c r="B2027">
        <v>70</v>
      </c>
      <c r="C2027" t="b">
        <f>IF(OR(B2027&lt;'Statistic-Analysis'!$N$2,B2027&gt;'Statistic-Analysis'!$O$2),FALSE,TRUE)</f>
        <v>1</v>
      </c>
      <c r="G2027" s="28"/>
      <c r="H2027" s="28"/>
    </row>
    <row r="2028" spans="1:8">
      <c r="A2028" t="s">
        <v>8219</v>
      </c>
      <c r="B2028">
        <v>21</v>
      </c>
      <c r="C2028" t="b">
        <f>IF(OR(B2028&lt;'Statistic-Analysis'!$N$2,B2028&gt;'Statistic-Analysis'!$O$2),FALSE,TRUE)</f>
        <v>1</v>
      </c>
      <c r="G2028" s="28"/>
      <c r="H2028" s="28"/>
    </row>
    <row r="2029" spans="1:8">
      <c r="A2029" t="s">
        <v>8219</v>
      </c>
      <c r="B2029">
        <v>34</v>
      </c>
      <c r="C2029" t="b">
        <f>IF(OR(B2029&lt;'Statistic-Analysis'!$N$2,B2029&gt;'Statistic-Analysis'!$O$2),FALSE,TRUE)</f>
        <v>1</v>
      </c>
      <c r="G2029" s="28"/>
      <c r="H2029" s="28"/>
    </row>
    <row r="2030" spans="1:8">
      <c r="A2030" t="s">
        <v>8219</v>
      </c>
      <c r="B2030">
        <v>39</v>
      </c>
      <c r="C2030" t="b">
        <f>IF(OR(B2030&lt;'Statistic-Analysis'!$N$2,B2030&gt;'Statistic-Analysis'!$O$2),FALSE,TRUE)</f>
        <v>1</v>
      </c>
      <c r="G2030" s="28"/>
      <c r="H2030" s="28"/>
    </row>
    <row r="2031" spans="1:8">
      <c r="A2031" t="s">
        <v>8219</v>
      </c>
      <c r="B2031">
        <v>78</v>
      </c>
      <c r="C2031" t="b">
        <f>IF(OR(B2031&lt;'Statistic-Analysis'!$N$2,B2031&gt;'Statistic-Analysis'!$O$2),FALSE,TRUE)</f>
        <v>1</v>
      </c>
      <c r="G2031" s="28"/>
      <c r="H2031" s="28"/>
    </row>
    <row r="2032" spans="1:8">
      <c r="A2032" t="s">
        <v>8219</v>
      </c>
      <c r="B2032">
        <v>48</v>
      </c>
      <c r="C2032" t="b">
        <f>IF(OR(B2032&lt;'Statistic-Analysis'!$N$2,B2032&gt;'Statistic-Analysis'!$O$2),FALSE,TRUE)</f>
        <v>1</v>
      </c>
      <c r="G2032" s="28"/>
      <c r="H2032" s="28"/>
    </row>
    <row r="2033" spans="1:8">
      <c r="A2033" t="s">
        <v>8219</v>
      </c>
      <c r="B2033">
        <v>29</v>
      </c>
      <c r="C2033" t="b">
        <f>IF(OR(B2033&lt;'Statistic-Analysis'!$N$2,B2033&gt;'Statistic-Analysis'!$O$2),FALSE,TRUE)</f>
        <v>1</v>
      </c>
      <c r="G2033" s="28"/>
      <c r="H2033" s="28"/>
    </row>
    <row r="2034" spans="1:8">
      <c r="A2034" t="s">
        <v>8219</v>
      </c>
      <c r="B2034">
        <v>73</v>
      </c>
      <c r="C2034" t="b">
        <f>IF(OR(B2034&lt;'Statistic-Analysis'!$N$2,B2034&gt;'Statistic-Analysis'!$O$2),FALSE,TRUE)</f>
        <v>1</v>
      </c>
      <c r="G2034" s="28"/>
      <c r="H2034" s="28"/>
    </row>
    <row r="2035" spans="1:8">
      <c r="A2035" t="s">
        <v>8219</v>
      </c>
      <c r="B2035">
        <v>8</v>
      </c>
      <c r="C2035" t="b">
        <f>IF(OR(B2035&lt;'Statistic-Analysis'!$N$2,B2035&gt;'Statistic-Analysis'!$O$2),FALSE,TRUE)</f>
        <v>1</v>
      </c>
      <c r="G2035" s="28"/>
      <c r="H2035" s="28"/>
    </row>
    <row r="2036" spans="1:8">
      <c r="A2036" t="s">
        <v>8219</v>
      </c>
      <c r="B2036">
        <v>17</v>
      </c>
      <c r="C2036" t="b">
        <f>IF(OR(B2036&lt;'Statistic-Analysis'!$N$2,B2036&gt;'Statistic-Analysis'!$O$2),FALSE,TRUE)</f>
        <v>1</v>
      </c>
      <c r="G2036" s="28"/>
      <c r="H2036" s="28"/>
    </row>
    <row r="2037" spans="1:8">
      <c r="A2037" t="s">
        <v>8219</v>
      </c>
      <c r="B2037">
        <v>9</v>
      </c>
      <c r="C2037" t="b">
        <f>IF(OR(B2037&lt;'Statistic-Analysis'!$N$2,B2037&gt;'Statistic-Analysis'!$O$2),FALSE,TRUE)</f>
        <v>1</v>
      </c>
      <c r="G2037" s="28"/>
      <c r="H2037" s="28"/>
    </row>
    <row r="2038" spans="1:8">
      <c r="A2038" t="s">
        <v>8219</v>
      </c>
      <c r="B2038">
        <v>17</v>
      </c>
      <c r="C2038" t="b">
        <f>IF(OR(B2038&lt;'Statistic-Analysis'!$N$2,B2038&gt;'Statistic-Analysis'!$O$2),FALSE,TRUE)</f>
        <v>1</v>
      </c>
      <c r="G2038" s="28"/>
      <c r="H2038" s="28"/>
    </row>
    <row r="2039" spans="1:8">
      <c r="A2039" t="s">
        <v>8219</v>
      </c>
      <c r="B2039">
        <v>33</v>
      </c>
      <c r="C2039" t="b">
        <f>IF(OR(B2039&lt;'Statistic-Analysis'!$N$2,B2039&gt;'Statistic-Analysis'!$O$2),FALSE,TRUE)</f>
        <v>1</v>
      </c>
      <c r="G2039" s="28"/>
      <c r="H2039" s="28"/>
    </row>
    <row r="2040" spans="1:8">
      <c r="A2040" t="s">
        <v>8219</v>
      </c>
      <c r="B2040">
        <v>38</v>
      </c>
      <c r="C2040" t="b">
        <f>IF(OR(B2040&lt;'Statistic-Analysis'!$N$2,B2040&gt;'Statistic-Analysis'!$O$2),FALSE,TRUE)</f>
        <v>1</v>
      </c>
      <c r="G2040" s="28"/>
      <c r="H2040" s="28"/>
    </row>
    <row r="2041" spans="1:8">
      <c r="A2041" t="s">
        <v>8219</v>
      </c>
      <c r="B2041">
        <v>79</v>
      </c>
      <c r="C2041" t="b">
        <f>IF(OR(B2041&lt;'Statistic-Analysis'!$N$2,B2041&gt;'Statistic-Analysis'!$O$2),FALSE,TRUE)</f>
        <v>1</v>
      </c>
      <c r="G2041" s="28"/>
      <c r="H2041" s="28"/>
    </row>
    <row r="2042" spans="1:8">
      <c r="A2042" t="s">
        <v>8219</v>
      </c>
      <c r="B2042">
        <v>46</v>
      </c>
      <c r="C2042" t="b">
        <f>IF(OR(B2042&lt;'Statistic-Analysis'!$N$2,B2042&gt;'Statistic-Analysis'!$O$2),FALSE,TRUE)</f>
        <v>1</v>
      </c>
      <c r="G2042" s="28"/>
      <c r="H2042" s="28"/>
    </row>
    <row r="2043" spans="1:8">
      <c r="A2043" t="s">
        <v>8219</v>
      </c>
      <c r="B2043">
        <v>20</v>
      </c>
      <c r="C2043" t="b">
        <f>IF(OR(B2043&lt;'Statistic-Analysis'!$N$2,B2043&gt;'Statistic-Analysis'!$O$2),FALSE,TRUE)</f>
        <v>1</v>
      </c>
      <c r="G2043" s="28"/>
      <c r="H2043" s="28"/>
    </row>
    <row r="2044" spans="1:8">
      <c r="A2044" t="s">
        <v>8219</v>
      </c>
      <c r="B2044">
        <v>20</v>
      </c>
      <c r="C2044" t="b">
        <f>IF(OR(B2044&lt;'Statistic-Analysis'!$N$2,B2044&gt;'Statistic-Analysis'!$O$2),FALSE,TRUE)</f>
        <v>1</v>
      </c>
      <c r="G2044" s="28"/>
      <c r="H2044" s="28"/>
    </row>
    <row r="2045" spans="1:8">
      <c r="A2045" t="s">
        <v>8219</v>
      </c>
      <c r="B2045">
        <v>13</v>
      </c>
      <c r="C2045" t="b">
        <f>IF(OR(B2045&lt;'Statistic-Analysis'!$N$2,B2045&gt;'Statistic-Analysis'!$O$2),FALSE,TRUE)</f>
        <v>1</v>
      </c>
      <c r="G2045" s="28"/>
      <c r="H2045" s="28"/>
    </row>
    <row r="2046" spans="1:8">
      <c r="A2046" t="s">
        <v>8219</v>
      </c>
      <c r="B2046">
        <v>22</v>
      </c>
      <c r="C2046" t="b">
        <f>IF(OR(B2046&lt;'Statistic-Analysis'!$N$2,B2046&gt;'Statistic-Analysis'!$O$2),FALSE,TRUE)</f>
        <v>1</v>
      </c>
      <c r="G2046" s="28"/>
      <c r="H2046" s="28"/>
    </row>
    <row r="2047" spans="1:8">
      <c r="A2047" t="s">
        <v>8219</v>
      </c>
      <c r="B2047">
        <v>36</v>
      </c>
      <c r="C2047" t="b">
        <f>IF(OR(B2047&lt;'Statistic-Analysis'!$N$2,B2047&gt;'Statistic-Analysis'!$O$2),FALSE,TRUE)</f>
        <v>1</v>
      </c>
      <c r="G2047" s="28"/>
      <c r="H2047" s="28"/>
    </row>
    <row r="2048" spans="1:8">
      <c r="A2048" t="s">
        <v>8219</v>
      </c>
      <c r="B2048">
        <v>40</v>
      </c>
      <c r="C2048" t="b">
        <f>IF(OR(B2048&lt;'Statistic-Analysis'!$N$2,B2048&gt;'Statistic-Analysis'!$O$2),FALSE,TRUE)</f>
        <v>1</v>
      </c>
      <c r="G2048" s="28"/>
      <c r="H2048" s="28"/>
    </row>
    <row r="2049" spans="1:8">
      <c r="A2049" t="s">
        <v>8219</v>
      </c>
      <c r="B2049">
        <v>9</v>
      </c>
      <c r="C2049" t="b">
        <f>IF(OR(B2049&lt;'Statistic-Analysis'!$N$2,B2049&gt;'Statistic-Analysis'!$O$2),FALSE,TRUE)</f>
        <v>1</v>
      </c>
      <c r="G2049" s="28"/>
      <c r="H2049" s="28"/>
    </row>
    <row r="2050" spans="1:8">
      <c r="A2050" t="s">
        <v>8219</v>
      </c>
      <c r="B2050">
        <v>19</v>
      </c>
      <c r="C2050" t="b">
        <f>IF(OR(B2050&lt;'Statistic-Analysis'!$N$2,B2050&gt;'Statistic-Analysis'!$O$2),FALSE,TRUE)</f>
        <v>1</v>
      </c>
      <c r="G2050" s="28"/>
      <c r="H2050" s="28"/>
    </row>
    <row r="2051" spans="1:8">
      <c r="A2051" t="s">
        <v>8219</v>
      </c>
      <c r="B2051">
        <v>14</v>
      </c>
      <c r="C2051" t="b">
        <f>IF(OR(B2051&lt;'Statistic-Analysis'!$N$2,B2051&gt;'Statistic-Analysis'!$O$2),FALSE,TRUE)</f>
        <v>1</v>
      </c>
      <c r="G2051" s="28"/>
      <c r="H2051" s="28"/>
    </row>
    <row r="2052" spans="1:8">
      <c r="A2052" t="s">
        <v>8219</v>
      </c>
      <c r="B2052">
        <v>38</v>
      </c>
      <c r="C2052" t="b">
        <f>IF(OR(B2052&lt;'Statistic-Analysis'!$N$2,B2052&gt;'Statistic-Analysis'!$O$2),FALSE,TRUE)</f>
        <v>1</v>
      </c>
      <c r="G2052" s="28"/>
      <c r="H2052" s="28"/>
    </row>
    <row r="2053" spans="1:8">
      <c r="A2053" t="s">
        <v>8219</v>
      </c>
      <c r="B2053">
        <v>58</v>
      </c>
      <c r="C2053" t="b">
        <f>IF(OR(B2053&lt;'Statistic-Analysis'!$N$2,B2053&gt;'Statistic-Analysis'!$O$2),FALSE,TRUE)</f>
        <v>1</v>
      </c>
      <c r="G2053" s="28"/>
      <c r="H2053" s="28"/>
    </row>
    <row r="2054" spans="1:8">
      <c r="A2054" t="s">
        <v>8219</v>
      </c>
      <c r="B2054">
        <v>28</v>
      </c>
      <c r="C2054" t="b">
        <f>IF(OR(B2054&lt;'Statistic-Analysis'!$N$2,B2054&gt;'Statistic-Analysis'!$O$2),FALSE,TRUE)</f>
        <v>1</v>
      </c>
      <c r="G2054" s="28"/>
      <c r="H2054" s="28"/>
    </row>
    <row r="2055" spans="1:8">
      <c r="A2055" t="s">
        <v>8219</v>
      </c>
      <c r="B2055">
        <v>17</v>
      </c>
      <c r="C2055" t="b">
        <f>IF(OR(B2055&lt;'Statistic-Analysis'!$N$2,B2055&gt;'Statistic-Analysis'!$O$2),FALSE,TRUE)</f>
        <v>1</v>
      </c>
      <c r="G2055" s="28"/>
      <c r="H2055" s="28"/>
    </row>
    <row r="2056" spans="1:8">
      <c r="A2056" t="s">
        <v>8219</v>
      </c>
      <c r="B2056">
        <v>12</v>
      </c>
      <c r="C2056" t="b">
        <f>IF(OR(B2056&lt;'Statistic-Analysis'!$N$2,B2056&gt;'Statistic-Analysis'!$O$2),FALSE,TRUE)</f>
        <v>1</v>
      </c>
      <c r="G2056" s="28"/>
      <c r="H2056" s="28"/>
    </row>
    <row r="2057" spans="1:8">
      <c r="A2057" t="s">
        <v>8219</v>
      </c>
      <c r="B2057">
        <v>40</v>
      </c>
      <c r="C2057" t="b">
        <f>IF(OR(B2057&lt;'Statistic-Analysis'!$N$2,B2057&gt;'Statistic-Analysis'!$O$2),FALSE,TRUE)</f>
        <v>1</v>
      </c>
      <c r="G2057" s="28"/>
      <c r="H2057" s="28"/>
    </row>
    <row r="2058" spans="1:8">
      <c r="A2058" t="s">
        <v>8219</v>
      </c>
      <c r="B2058">
        <v>57</v>
      </c>
      <c r="C2058" t="b">
        <f>IF(OR(B2058&lt;'Statistic-Analysis'!$N$2,B2058&gt;'Statistic-Analysis'!$O$2),FALSE,TRUE)</f>
        <v>1</v>
      </c>
      <c r="G2058" s="28"/>
      <c r="H2058" s="28"/>
    </row>
    <row r="2059" spans="1:8">
      <c r="A2059" t="s">
        <v>8219</v>
      </c>
      <c r="B2059">
        <v>114</v>
      </c>
      <c r="C2059" t="b">
        <f>IF(OR(B2059&lt;'Statistic-Analysis'!$N$2,B2059&gt;'Statistic-Analysis'!$O$2),FALSE,TRUE)</f>
        <v>1</v>
      </c>
      <c r="G2059" s="28"/>
      <c r="H2059" s="28"/>
    </row>
    <row r="2060" spans="1:8">
      <c r="A2060" t="s">
        <v>8219</v>
      </c>
      <c r="B2060">
        <v>31</v>
      </c>
      <c r="C2060" t="b">
        <f>IF(OR(B2060&lt;'Statistic-Analysis'!$N$2,B2060&gt;'Statistic-Analysis'!$O$2),FALSE,TRUE)</f>
        <v>1</v>
      </c>
      <c r="G2060" s="28"/>
      <c r="H2060" s="28"/>
    </row>
    <row r="2061" spans="1:8">
      <c r="A2061" t="s">
        <v>8219</v>
      </c>
      <c r="B2061">
        <v>3</v>
      </c>
      <c r="C2061" t="b">
        <f>IF(OR(B2061&lt;'Statistic-Analysis'!$N$2,B2061&gt;'Statistic-Analysis'!$O$2),FALSE,TRUE)</f>
        <v>1</v>
      </c>
      <c r="G2061" s="28"/>
      <c r="H2061" s="28"/>
    </row>
    <row r="2062" spans="1:8">
      <c r="A2062" t="s">
        <v>8219</v>
      </c>
      <c r="B2062">
        <v>16</v>
      </c>
      <c r="C2062" t="b">
        <f>IF(OR(B2062&lt;'Statistic-Analysis'!$N$2,B2062&gt;'Statistic-Analysis'!$O$2),FALSE,TRUE)</f>
        <v>1</v>
      </c>
      <c r="G2062" s="28"/>
      <c r="H2062" s="28"/>
    </row>
    <row r="2063" spans="1:8">
      <c r="A2063" t="s">
        <v>8219</v>
      </c>
      <c r="B2063">
        <v>199</v>
      </c>
      <c r="C2063" t="b">
        <f>IF(OR(B2063&lt;'Statistic-Analysis'!$N$2,B2063&gt;'Statistic-Analysis'!$O$2),FALSE,TRUE)</f>
        <v>1</v>
      </c>
      <c r="G2063" s="28"/>
      <c r="H2063" s="28"/>
    </row>
    <row r="2064" spans="1:8">
      <c r="A2064" t="s">
        <v>8219</v>
      </c>
      <c r="B2064">
        <v>31</v>
      </c>
      <c r="C2064" t="b">
        <f>IF(OR(B2064&lt;'Statistic-Analysis'!$N$2,B2064&gt;'Statistic-Analysis'!$O$2),FALSE,TRUE)</f>
        <v>1</v>
      </c>
      <c r="G2064" s="28"/>
      <c r="H2064" s="28"/>
    </row>
    <row r="2065" spans="1:8">
      <c r="A2065" t="s">
        <v>8219</v>
      </c>
      <c r="B2065">
        <v>30</v>
      </c>
      <c r="C2065" t="b">
        <f>IF(OR(B2065&lt;'Statistic-Analysis'!$N$2,B2065&gt;'Statistic-Analysis'!$O$2),FALSE,TRUE)</f>
        <v>1</v>
      </c>
      <c r="G2065" s="28"/>
      <c r="H2065" s="28"/>
    </row>
    <row r="2066" spans="1:8">
      <c r="A2066" t="s">
        <v>8219</v>
      </c>
      <c r="B2066">
        <v>34</v>
      </c>
      <c r="C2066" t="b">
        <f>IF(OR(B2066&lt;'Statistic-Analysis'!$N$2,B2066&gt;'Statistic-Analysis'!$O$2),FALSE,TRUE)</f>
        <v>1</v>
      </c>
      <c r="G2066" s="28"/>
      <c r="H2066" s="28"/>
    </row>
    <row r="2067" spans="1:8">
      <c r="A2067" t="s">
        <v>8219</v>
      </c>
      <c r="B2067">
        <v>18</v>
      </c>
      <c r="C2067" t="b">
        <f>IF(OR(B2067&lt;'Statistic-Analysis'!$N$2,B2067&gt;'Statistic-Analysis'!$O$2),FALSE,TRUE)</f>
        <v>1</v>
      </c>
      <c r="G2067" s="28"/>
      <c r="H2067" s="28"/>
    </row>
    <row r="2068" spans="1:8">
      <c r="A2068" t="s">
        <v>8219</v>
      </c>
      <c r="B2068">
        <v>67</v>
      </c>
      <c r="C2068" t="b">
        <f>IF(OR(B2068&lt;'Statistic-Analysis'!$N$2,B2068&gt;'Statistic-Analysis'!$O$2),FALSE,TRUE)</f>
        <v>1</v>
      </c>
      <c r="G2068" s="28"/>
      <c r="H2068" s="28"/>
    </row>
    <row r="2069" spans="1:8">
      <c r="A2069" t="s">
        <v>8219</v>
      </c>
      <c r="B2069">
        <v>66</v>
      </c>
      <c r="C2069" t="b">
        <f>IF(OR(B2069&lt;'Statistic-Analysis'!$N$2,B2069&gt;'Statistic-Analysis'!$O$2),FALSE,TRUE)</f>
        <v>1</v>
      </c>
      <c r="G2069" s="28"/>
      <c r="H2069" s="28"/>
    </row>
    <row r="2070" spans="1:8">
      <c r="A2070" t="s">
        <v>8219</v>
      </c>
      <c r="B2070">
        <v>23</v>
      </c>
      <c r="C2070" t="b">
        <f>IF(OR(B2070&lt;'Statistic-Analysis'!$N$2,B2070&gt;'Statistic-Analysis'!$O$2),FALSE,TRUE)</f>
        <v>1</v>
      </c>
      <c r="G2070" s="28"/>
      <c r="H2070" s="28"/>
    </row>
    <row r="2071" spans="1:8">
      <c r="A2071" t="s">
        <v>8219</v>
      </c>
      <c r="B2071">
        <v>126</v>
      </c>
      <c r="C2071" t="b">
        <f>IF(OR(B2071&lt;'Statistic-Analysis'!$N$2,B2071&gt;'Statistic-Analysis'!$O$2),FALSE,TRUE)</f>
        <v>1</v>
      </c>
      <c r="G2071" s="28"/>
      <c r="H2071" s="28"/>
    </row>
    <row r="2072" spans="1:8">
      <c r="A2072" t="s">
        <v>8219</v>
      </c>
      <c r="B2072">
        <v>6</v>
      </c>
      <c r="C2072" t="b">
        <f>IF(OR(B2072&lt;'Statistic-Analysis'!$N$2,B2072&gt;'Statistic-Analysis'!$O$2),FALSE,TRUE)</f>
        <v>1</v>
      </c>
      <c r="G2072" s="28"/>
      <c r="H2072" s="28"/>
    </row>
    <row r="2073" spans="1:8">
      <c r="A2073" t="s">
        <v>8219</v>
      </c>
      <c r="B2073">
        <v>25</v>
      </c>
      <c r="C2073" t="b">
        <f>IF(OR(B2073&lt;'Statistic-Analysis'!$N$2,B2073&gt;'Statistic-Analysis'!$O$2),FALSE,TRUE)</f>
        <v>1</v>
      </c>
      <c r="G2073" s="28"/>
      <c r="H2073" s="28"/>
    </row>
    <row r="2074" spans="1:8">
      <c r="A2074" t="s">
        <v>8219</v>
      </c>
      <c r="B2074">
        <v>39</v>
      </c>
      <c r="C2074" t="b">
        <f>IF(OR(B2074&lt;'Statistic-Analysis'!$N$2,B2074&gt;'Statistic-Analysis'!$O$2),FALSE,TRUE)</f>
        <v>1</v>
      </c>
      <c r="G2074" s="28"/>
      <c r="H2074" s="28"/>
    </row>
    <row r="2075" spans="1:8">
      <c r="A2075" t="s">
        <v>8219</v>
      </c>
      <c r="B2075">
        <v>62</v>
      </c>
      <c r="C2075" t="b">
        <f>IF(OR(B2075&lt;'Statistic-Analysis'!$N$2,B2075&gt;'Statistic-Analysis'!$O$2),FALSE,TRUE)</f>
        <v>1</v>
      </c>
      <c r="G2075" s="28"/>
      <c r="H2075" s="28"/>
    </row>
    <row r="2076" spans="1:8">
      <c r="A2076" t="s">
        <v>8219</v>
      </c>
      <c r="B2076">
        <v>31</v>
      </c>
      <c r="C2076" t="b">
        <f>IF(OR(B2076&lt;'Statistic-Analysis'!$N$2,B2076&gt;'Statistic-Analysis'!$O$2),FALSE,TRUE)</f>
        <v>1</v>
      </c>
      <c r="G2076" s="28"/>
      <c r="H2076" s="28"/>
    </row>
    <row r="2077" spans="1:8">
      <c r="A2077" t="s">
        <v>8219</v>
      </c>
      <c r="B2077">
        <v>274</v>
      </c>
      <c r="C2077" t="b">
        <f>IF(OR(B2077&lt;'Statistic-Analysis'!$N$2,B2077&gt;'Statistic-Analysis'!$O$2),FALSE,TRUE)</f>
        <v>1</v>
      </c>
      <c r="G2077" s="28"/>
      <c r="H2077" s="28"/>
    </row>
    <row r="2078" spans="1:8">
      <c r="A2078" t="s">
        <v>8219</v>
      </c>
      <c r="B2078">
        <v>17</v>
      </c>
      <c r="C2078" t="b">
        <f>IF(OR(B2078&lt;'Statistic-Analysis'!$N$2,B2078&gt;'Statistic-Analysis'!$O$2),FALSE,TRUE)</f>
        <v>1</v>
      </c>
      <c r="G2078" s="28"/>
      <c r="H2078" s="28"/>
    </row>
    <row r="2079" spans="1:8">
      <c r="A2079" t="s">
        <v>8219</v>
      </c>
      <c r="B2079">
        <v>14</v>
      </c>
      <c r="C2079" t="b">
        <f>IF(OR(B2079&lt;'Statistic-Analysis'!$N$2,B2079&gt;'Statistic-Analysis'!$O$2),FALSE,TRUE)</f>
        <v>1</v>
      </c>
      <c r="G2079" s="28"/>
      <c r="H2079" s="28"/>
    </row>
    <row r="2080" spans="1:8">
      <c r="A2080" t="s">
        <v>8219</v>
      </c>
      <c r="B2080">
        <v>60</v>
      </c>
      <c r="C2080" t="b">
        <f>IF(OR(B2080&lt;'Statistic-Analysis'!$N$2,B2080&gt;'Statistic-Analysis'!$O$2),FALSE,TRUE)</f>
        <v>1</v>
      </c>
      <c r="G2080" s="28"/>
      <c r="H2080" s="28"/>
    </row>
    <row r="2081" spans="1:8">
      <c r="A2081" t="s">
        <v>8219</v>
      </c>
      <c r="B2081">
        <v>33</v>
      </c>
      <c r="C2081" t="b">
        <f>IF(OR(B2081&lt;'Statistic-Analysis'!$N$2,B2081&gt;'Statistic-Analysis'!$O$2),FALSE,TRUE)</f>
        <v>1</v>
      </c>
      <c r="G2081" s="28"/>
      <c r="H2081" s="28"/>
    </row>
    <row r="2082" spans="1:8">
      <c r="A2082" t="s">
        <v>8219</v>
      </c>
      <c r="B2082">
        <v>78</v>
      </c>
      <c r="C2082" t="b">
        <f>IF(OR(B2082&lt;'Statistic-Analysis'!$N$2,B2082&gt;'Statistic-Analysis'!$O$2),FALSE,TRUE)</f>
        <v>1</v>
      </c>
      <c r="G2082" s="28"/>
      <c r="H2082" s="28"/>
    </row>
    <row r="2083" spans="1:8">
      <c r="A2083" t="s">
        <v>8219</v>
      </c>
      <c r="B2083">
        <v>30</v>
      </c>
      <c r="C2083" t="b">
        <f>IF(OR(B2083&lt;'Statistic-Analysis'!$N$2,B2083&gt;'Statistic-Analysis'!$O$2),FALSE,TRUE)</f>
        <v>1</v>
      </c>
      <c r="G2083" s="28"/>
      <c r="H2083" s="28"/>
    </row>
    <row r="2084" spans="1:8">
      <c r="A2084" t="s">
        <v>8219</v>
      </c>
      <c r="B2084">
        <v>136</v>
      </c>
      <c r="C2084" t="b">
        <f>IF(OR(B2084&lt;'Statistic-Analysis'!$N$2,B2084&gt;'Statistic-Analysis'!$O$2),FALSE,TRUE)</f>
        <v>1</v>
      </c>
      <c r="G2084" s="28"/>
      <c r="H2084" s="28"/>
    </row>
    <row r="2085" spans="1:8">
      <c r="A2085" t="s">
        <v>8219</v>
      </c>
      <c r="B2085">
        <v>40</v>
      </c>
      <c r="C2085" t="b">
        <f>IF(OR(B2085&lt;'Statistic-Analysis'!$N$2,B2085&gt;'Statistic-Analysis'!$O$2),FALSE,TRUE)</f>
        <v>1</v>
      </c>
      <c r="G2085" s="28"/>
      <c r="H2085" s="28"/>
    </row>
    <row r="2086" spans="1:8">
      <c r="A2086" t="s">
        <v>8219</v>
      </c>
      <c r="B2086">
        <v>18</v>
      </c>
      <c r="C2086" t="b">
        <f>IF(OR(B2086&lt;'Statistic-Analysis'!$N$2,B2086&gt;'Statistic-Analysis'!$O$2),FALSE,TRUE)</f>
        <v>1</v>
      </c>
      <c r="G2086" s="28"/>
      <c r="H2086" s="28"/>
    </row>
    <row r="2087" spans="1:8">
      <c r="A2087" t="s">
        <v>8219</v>
      </c>
      <c r="B2087">
        <v>39</v>
      </c>
      <c r="C2087" t="b">
        <f>IF(OR(B2087&lt;'Statistic-Analysis'!$N$2,B2087&gt;'Statistic-Analysis'!$O$2),FALSE,TRUE)</f>
        <v>1</v>
      </c>
      <c r="G2087" s="28"/>
      <c r="H2087" s="28"/>
    </row>
    <row r="2088" spans="1:8">
      <c r="A2088" t="s">
        <v>8219</v>
      </c>
      <c r="B2088">
        <v>21</v>
      </c>
      <c r="C2088" t="b">
        <f>IF(OR(B2088&lt;'Statistic-Analysis'!$N$2,B2088&gt;'Statistic-Analysis'!$O$2),FALSE,TRUE)</f>
        <v>1</v>
      </c>
      <c r="G2088" s="28"/>
      <c r="H2088" s="28"/>
    </row>
    <row r="2089" spans="1:8">
      <c r="A2089" t="s">
        <v>8219</v>
      </c>
      <c r="B2089">
        <v>30</v>
      </c>
      <c r="C2089" t="b">
        <f>IF(OR(B2089&lt;'Statistic-Analysis'!$N$2,B2089&gt;'Statistic-Analysis'!$O$2),FALSE,TRUE)</f>
        <v>1</v>
      </c>
      <c r="G2089" s="28"/>
      <c r="H2089" s="28"/>
    </row>
    <row r="2090" spans="1:8">
      <c r="A2090" t="s">
        <v>8219</v>
      </c>
      <c r="B2090">
        <v>27</v>
      </c>
      <c r="C2090" t="b">
        <f>IF(OR(B2090&lt;'Statistic-Analysis'!$N$2,B2090&gt;'Statistic-Analysis'!$O$2),FALSE,TRUE)</f>
        <v>1</v>
      </c>
      <c r="G2090" s="28"/>
      <c r="H2090" s="28"/>
    </row>
    <row r="2091" spans="1:8">
      <c r="A2091" t="s">
        <v>8219</v>
      </c>
      <c r="B2091">
        <v>35</v>
      </c>
      <c r="C2091" t="b">
        <f>IF(OR(B2091&lt;'Statistic-Analysis'!$N$2,B2091&gt;'Statistic-Analysis'!$O$2),FALSE,TRUE)</f>
        <v>1</v>
      </c>
      <c r="G2091" s="28"/>
      <c r="H2091" s="28"/>
    </row>
    <row r="2092" spans="1:8">
      <c r="A2092" t="s">
        <v>8219</v>
      </c>
      <c r="B2092">
        <v>13</v>
      </c>
      <c r="C2092" t="b">
        <f>IF(OR(B2092&lt;'Statistic-Analysis'!$N$2,B2092&gt;'Statistic-Analysis'!$O$2),FALSE,TRUE)</f>
        <v>1</v>
      </c>
      <c r="G2092" s="28"/>
      <c r="H2092" s="28"/>
    </row>
    <row r="2093" spans="1:8">
      <c r="A2093" t="s">
        <v>8219</v>
      </c>
      <c r="B2093">
        <v>23</v>
      </c>
      <c r="C2093" t="b">
        <f>IF(OR(B2093&lt;'Statistic-Analysis'!$N$2,B2093&gt;'Statistic-Analysis'!$O$2),FALSE,TRUE)</f>
        <v>1</v>
      </c>
      <c r="G2093" s="28"/>
      <c r="H2093" s="28"/>
    </row>
    <row r="2094" spans="1:8">
      <c r="A2094" t="s">
        <v>8219</v>
      </c>
      <c r="B2094">
        <v>39</v>
      </c>
      <c r="C2094" t="b">
        <f>IF(OR(B2094&lt;'Statistic-Analysis'!$N$2,B2094&gt;'Statistic-Analysis'!$O$2),FALSE,TRUE)</f>
        <v>1</v>
      </c>
      <c r="G2094" s="28"/>
      <c r="H2094" s="28"/>
    </row>
    <row r="2095" spans="1:8">
      <c r="A2095" t="s">
        <v>8219</v>
      </c>
      <c r="B2095">
        <v>35</v>
      </c>
      <c r="C2095" t="b">
        <f>IF(OR(B2095&lt;'Statistic-Analysis'!$N$2,B2095&gt;'Statistic-Analysis'!$O$2),FALSE,TRUE)</f>
        <v>1</v>
      </c>
      <c r="G2095" s="28"/>
      <c r="H2095" s="28"/>
    </row>
    <row r="2096" spans="1:8">
      <c r="A2096" t="s">
        <v>8219</v>
      </c>
      <c r="B2096">
        <v>27</v>
      </c>
      <c r="C2096" t="b">
        <f>IF(OR(B2096&lt;'Statistic-Analysis'!$N$2,B2096&gt;'Statistic-Analysis'!$O$2),FALSE,TRUE)</f>
        <v>1</v>
      </c>
      <c r="G2096" s="28"/>
      <c r="H2096" s="28"/>
    </row>
    <row r="2097" spans="1:8">
      <c r="A2097" t="s">
        <v>8219</v>
      </c>
      <c r="B2097">
        <v>21</v>
      </c>
      <c r="C2097" t="b">
        <f>IF(OR(B2097&lt;'Statistic-Analysis'!$N$2,B2097&gt;'Statistic-Analysis'!$O$2),FALSE,TRUE)</f>
        <v>1</v>
      </c>
      <c r="G2097" s="28"/>
      <c r="H2097" s="28"/>
    </row>
    <row r="2098" spans="1:8">
      <c r="A2098" t="s">
        <v>8219</v>
      </c>
      <c r="B2098">
        <v>104</v>
      </c>
      <c r="C2098" t="b">
        <f>IF(OR(B2098&lt;'Statistic-Analysis'!$N$2,B2098&gt;'Statistic-Analysis'!$O$2),FALSE,TRUE)</f>
        <v>1</v>
      </c>
      <c r="G2098" s="28"/>
      <c r="H2098" s="28"/>
    </row>
    <row r="2099" spans="1:8">
      <c r="A2099" t="s">
        <v>8219</v>
      </c>
      <c r="B2099">
        <v>19</v>
      </c>
      <c r="C2099" t="b">
        <f>IF(OR(B2099&lt;'Statistic-Analysis'!$N$2,B2099&gt;'Statistic-Analysis'!$O$2),FALSE,TRUE)</f>
        <v>1</v>
      </c>
      <c r="G2099" s="28"/>
      <c r="H2099" s="28"/>
    </row>
    <row r="2100" spans="1:8">
      <c r="A2100" t="s">
        <v>8219</v>
      </c>
      <c r="B2100">
        <v>97</v>
      </c>
      <c r="C2100" t="b">
        <f>IF(OR(B2100&lt;'Statistic-Analysis'!$N$2,B2100&gt;'Statistic-Analysis'!$O$2),FALSE,TRUE)</f>
        <v>1</v>
      </c>
      <c r="G2100" s="28"/>
      <c r="H2100" s="28"/>
    </row>
    <row r="2101" spans="1:8">
      <c r="A2101" t="s">
        <v>8219</v>
      </c>
      <c r="B2101">
        <v>27</v>
      </c>
      <c r="C2101" t="b">
        <f>IF(OR(B2101&lt;'Statistic-Analysis'!$N$2,B2101&gt;'Statistic-Analysis'!$O$2),FALSE,TRUE)</f>
        <v>1</v>
      </c>
      <c r="G2101" s="28"/>
      <c r="H2101" s="28"/>
    </row>
    <row r="2102" spans="1:8">
      <c r="A2102" t="s">
        <v>8219</v>
      </c>
      <c r="B2102">
        <v>24</v>
      </c>
      <c r="C2102" t="b">
        <f>IF(OR(B2102&lt;'Statistic-Analysis'!$N$2,B2102&gt;'Statistic-Analysis'!$O$2),FALSE,TRUE)</f>
        <v>1</v>
      </c>
      <c r="G2102" s="28"/>
      <c r="H2102" s="28"/>
    </row>
    <row r="2103" spans="1:8">
      <c r="A2103" t="s">
        <v>8219</v>
      </c>
      <c r="B2103">
        <v>13</v>
      </c>
      <c r="C2103" t="b">
        <f>IF(OR(B2103&lt;'Statistic-Analysis'!$N$2,B2103&gt;'Statistic-Analysis'!$O$2),FALSE,TRUE)</f>
        <v>1</v>
      </c>
      <c r="G2103" s="28"/>
      <c r="H2103" s="28"/>
    </row>
    <row r="2104" spans="1:8">
      <c r="A2104" t="s">
        <v>8219</v>
      </c>
      <c r="B2104">
        <v>46</v>
      </c>
      <c r="C2104" t="b">
        <f>IF(OR(B2104&lt;'Statistic-Analysis'!$N$2,B2104&gt;'Statistic-Analysis'!$O$2),FALSE,TRUE)</f>
        <v>1</v>
      </c>
      <c r="G2104" s="28"/>
      <c r="H2104" s="28"/>
    </row>
    <row r="2105" spans="1:8">
      <c r="A2105" t="s">
        <v>8219</v>
      </c>
      <c r="B2105">
        <v>4</v>
      </c>
      <c r="C2105" t="b">
        <f>IF(OR(B2105&lt;'Statistic-Analysis'!$N$2,B2105&gt;'Statistic-Analysis'!$O$2),FALSE,TRUE)</f>
        <v>1</v>
      </c>
      <c r="G2105" s="28"/>
      <c r="H2105" s="28"/>
    </row>
    <row r="2106" spans="1:8">
      <c r="A2106" t="s">
        <v>8219</v>
      </c>
      <c r="B2106">
        <v>40</v>
      </c>
      <c r="C2106" t="b">
        <f>IF(OR(B2106&lt;'Statistic-Analysis'!$N$2,B2106&gt;'Statistic-Analysis'!$O$2),FALSE,TRUE)</f>
        <v>1</v>
      </c>
      <c r="G2106" s="28"/>
      <c r="H2106" s="28"/>
    </row>
    <row r="2107" spans="1:8">
      <c r="A2107" t="s">
        <v>8219</v>
      </c>
      <c r="B2107">
        <v>44</v>
      </c>
      <c r="C2107" t="b">
        <f>IF(OR(B2107&lt;'Statistic-Analysis'!$N$2,B2107&gt;'Statistic-Analysis'!$O$2),FALSE,TRUE)</f>
        <v>1</v>
      </c>
      <c r="G2107" s="28"/>
      <c r="H2107" s="28"/>
    </row>
    <row r="2108" spans="1:8">
      <c r="A2108" t="s">
        <v>8219</v>
      </c>
      <c r="B2108">
        <v>35</v>
      </c>
      <c r="C2108" t="b">
        <f>IF(OR(B2108&lt;'Statistic-Analysis'!$N$2,B2108&gt;'Statistic-Analysis'!$O$2),FALSE,TRUE)</f>
        <v>1</v>
      </c>
      <c r="G2108" s="28"/>
      <c r="H2108" s="28"/>
    </row>
    <row r="2109" spans="1:8">
      <c r="A2109" t="s">
        <v>8219</v>
      </c>
      <c r="B2109">
        <v>63</v>
      </c>
      <c r="C2109" t="b">
        <f>IF(OR(B2109&lt;'Statistic-Analysis'!$N$2,B2109&gt;'Statistic-Analysis'!$O$2),FALSE,TRUE)</f>
        <v>1</v>
      </c>
      <c r="G2109" s="28"/>
      <c r="H2109" s="28"/>
    </row>
    <row r="2110" spans="1:8">
      <c r="A2110" t="s">
        <v>8219</v>
      </c>
      <c r="B2110">
        <v>89</v>
      </c>
      <c r="C2110" t="b">
        <f>IF(OR(B2110&lt;'Statistic-Analysis'!$N$2,B2110&gt;'Statistic-Analysis'!$O$2),FALSE,TRUE)</f>
        <v>1</v>
      </c>
      <c r="G2110" s="28"/>
      <c r="H2110" s="28"/>
    </row>
    <row r="2111" spans="1:8">
      <c r="A2111" t="s">
        <v>8219</v>
      </c>
      <c r="B2111">
        <v>15</v>
      </c>
      <c r="C2111" t="b">
        <f>IF(OR(B2111&lt;'Statistic-Analysis'!$N$2,B2111&gt;'Statistic-Analysis'!$O$2),FALSE,TRUE)</f>
        <v>1</v>
      </c>
      <c r="G2111" s="28"/>
      <c r="H2111" s="28"/>
    </row>
    <row r="2112" spans="1:8">
      <c r="A2112" t="s">
        <v>8219</v>
      </c>
      <c r="B2112">
        <v>46</v>
      </c>
      <c r="C2112" t="b">
        <f>IF(OR(B2112&lt;'Statistic-Analysis'!$N$2,B2112&gt;'Statistic-Analysis'!$O$2),FALSE,TRUE)</f>
        <v>1</v>
      </c>
      <c r="G2112" s="28"/>
      <c r="H2112" s="28"/>
    </row>
    <row r="2113" spans="1:8">
      <c r="A2113" t="s">
        <v>8219</v>
      </c>
      <c r="B2113">
        <v>33</v>
      </c>
      <c r="C2113" t="b">
        <f>IF(OR(B2113&lt;'Statistic-Analysis'!$N$2,B2113&gt;'Statistic-Analysis'!$O$2),FALSE,TRUE)</f>
        <v>1</v>
      </c>
      <c r="G2113" s="28"/>
      <c r="H2113" s="28"/>
    </row>
    <row r="2114" spans="1:8">
      <c r="A2114" t="s">
        <v>8219</v>
      </c>
      <c r="B2114">
        <v>52</v>
      </c>
      <c r="C2114" t="b">
        <f>IF(OR(B2114&lt;'Statistic-Analysis'!$N$2,B2114&gt;'Statistic-Analysis'!$O$2),FALSE,TRUE)</f>
        <v>1</v>
      </c>
      <c r="G2114" s="28"/>
      <c r="H2114" s="28"/>
    </row>
    <row r="2115" spans="1:8">
      <c r="A2115" t="s">
        <v>8219</v>
      </c>
      <c r="B2115">
        <v>7</v>
      </c>
      <c r="C2115" t="b">
        <f>IF(OR(B2115&lt;'Statistic-Analysis'!$N$2,B2115&gt;'Statistic-Analysis'!$O$2),FALSE,TRUE)</f>
        <v>1</v>
      </c>
      <c r="G2115" s="28"/>
      <c r="H2115" s="28"/>
    </row>
    <row r="2116" spans="1:8">
      <c r="A2116" t="s">
        <v>8219</v>
      </c>
      <c r="B2116">
        <v>28</v>
      </c>
      <c r="C2116" t="b">
        <f>IF(OR(B2116&lt;'Statistic-Analysis'!$N$2,B2116&gt;'Statistic-Analysis'!$O$2),FALSE,TRUE)</f>
        <v>1</v>
      </c>
      <c r="G2116" s="28"/>
      <c r="H2116" s="28"/>
    </row>
    <row r="2117" spans="1:8">
      <c r="A2117" t="s">
        <v>8219</v>
      </c>
      <c r="B2117">
        <v>11</v>
      </c>
      <c r="C2117" t="b">
        <f>IF(OR(B2117&lt;'Statistic-Analysis'!$N$2,B2117&gt;'Statistic-Analysis'!$O$2),FALSE,TRUE)</f>
        <v>1</v>
      </c>
      <c r="G2117" s="28"/>
      <c r="H2117" s="28"/>
    </row>
    <row r="2118" spans="1:8">
      <c r="A2118" t="s">
        <v>8219</v>
      </c>
      <c r="B2118">
        <v>15</v>
      </c>
      <c r="C2118" t="b">
        <f>IF(OR(B2118&lt;'Statistic-Analysis'!$N$2,B2118&gt;'Statistic-Analysis'!$O$2),FALSE,TRUE)</f>
        <v>1</v>
      </c>
      <c r="G2118" s="28"/>
      <c r="H2118" s="28"/>
    </row>
    <row r="2119" spans="1:8">
      <c r="A2119" t="s">
        <v>8219</v>
      </c>
      <c r="B2119">
        <v>30</v>
      </c>
      <c r="C2119" t="b">
        <f>IF(OR(B2119&lt;'Statistic-Analysis'!$N$2,B2119&gt;'Statistic-Analysis'!$O$2),FALSE,TRUE)</f>
        <v>1</v>
      </c>
      <c r="G2119" s="28"/>
      <c r="H2119" s="28"/>
    </row>
    <row r="2120" spans="1:8">
      <c r="A2120" t="s">
        <v>8219</v>
      </c>
      <c r="B2120">
        <v>27</v>
      </c>
      <c r="C2120" t="b">
        <f>IF(OR(B2120&lt;'Statistic-Analysis'!$N$2,B2120&gt;'Statistic-Analysis'!$O$2),FALSE,TRUE)</f>
        <v>1</v>
      </c>
      <c r="G2120" s="28"/>
      <c r="H2120" s="28"/>
    </row>
    <row r="2121" spans="1:8">
      <c r="A2121" t="s">
        <v>8219</v>
      </c>
      <c r="B2121">
        <v>28</v>
      </c>
      <c r="C2121" t="b">
        <f>IF(OR(B2121&lt;'Statistic-Analysis'!$N$2,B2121&gt;'Statistic-Analysis'!$O$2),FALSE,TRUE)</f>
        <v>1</v>
      </c>
      <c r="G2121" s="28"/>
      <c r="H2121" s="28"/>
    </row>
    <row r="2122" spans="1:8">
      <c r="A2122" t="s">
        <v>8219</v>
      </c>
      <c r="B2122">
        <v>17</v>
      </c>
      <c r="C2122" t="b">
        <f>IF(OR(B2122&lt;'Statistic-Analysis'!$N$2,B2122&gt;'Statistic-Analysis'!$O$2),FALSE,TRUE)</f>
        <v>1</v>
      </c>
      <c r="G2122" s="28"/>
      <c r="H2122" s="28"/>
    </row>
    <row r="2123" spans="1:8">
      <c r="A2123" t="s">
        <v>8219</v>
      </c>
      <c r="B2123">
        <v>50</v>
      </c>
      <c r="C2123" t="b">
        <f>IF(OR(B2123&lt;'Statistic-Analysis'!$N$2,B2123&gt;'Statistic-Analysis'!$O$2),FALSE,TRUE)</f>
        <v>1</v>
      </c>
      <c r="G2123" s="28"/>
      <c r="H2123" s="28"/>
    </row>
    <row r="2124" spans="1:8">
      <c r="A2124" t="s">
        <v>8219</v>
      </c>
      <c r="B2124">
        <v>26</v>
      </c>
      <c r="C2124" t="b">
        <f>IF(OR(B2124&lt;'Statistic-Analysis'!$N$2,B2124&gt;'Statistic-Analysis'!$O$2),FALSE,TRUE)</f>
        <v>1</v>
      </c>
      <c r="G2124" s="28"/>
      <c r="H2124" s="28"/>
    </row>
    <row r="2125" spans="1:8">
      <c r="A2125" t="s">
        <v>8219</v>
      </c>
      <c r="B2125">
        <v>88</v>
      </c>
      <c r="C2125" t="b">
        <f>IF(OR(B2125&lt;'Statistic-Analysis'!$N$2,B2125&gt;'Statistic-Analysis'!$O$2),FALSE,TRUE)</f>
        <v>1</v>
      </c>
      <c r="G2125" s="28"/>
      <c r="H2125" s="28"/>
    </row>
    <row r="2126" spans="1:8">
      <c r="A2126" t="s">
        <v>8219</v>
      </c>
      <c r="B2126">
        <v>91</v>
      </c>
      <c r="C2126" t="b">
        <f>IF(OR(B2126&lt;'Statistic-Analysis'!$N$2,B2126&gt;'Statistic-Analysis'!$O$2),FALSE,TRUE)</f>
        <v>1</v>
      </c>
      <c r="G2126" s="28"/>
      <c r="H2126" s="28"/>
    </row>
    <row r="2127" spans="1:8">
      <c r="A2127" t="s">
        <v>8219</v>
      </c>
      <c r="B2127">
        <v>3</v>
      </c>
      <c r="C2127" t="b">
        <f>IF(OR(B2127&lt;'Statistic-Analysis'!$N$2,B2127&gt;'Statistic-Analysis'!$O$2),FALSE,TRUE)</f>
        <v>1</v>
      </c>
      <c r="G2127" s="28"/>
      <c r="H2127" s="28"/>
    </row>
    <row r="2128" spans="1:8">
      <c r="A2128" t="s">
        <v>8219</v>
      </c>
      <c r="B2128">
        <v>28</v>
      </c>
      <c r="C2128" t="b">
        <f>IF(OR(B2128&lt;'Statistic-Analysis'!$N$2,B2128&gt;'Statistic-Analysis'!$O$2),FALSE,TRUE)</f>
        <v>1</v>
      </c>
      <c r="G2128" s="28"/>
      <c r="H2128" s="28"/>
    </row>
    <row r="2129" spans="1:8">
      <c r="A2129" t="s">
        <v>8219</v>
      </c>
      <c r="B2129">
        <v>77</v>
      </c>
      <c r="C2129" t="b">
        <f>IF(OR(B2129&lt;'Statistic-Analysis'!$N$2,B2129&gt;'Statistic-Analysis'!$O$2),FALSE,TRUE)</f>
        <v>1</v>
      </c>
      <c r="G2129" s="28"/>
      <c r="H2129" s="28"/>
    </row>
    <row r="2130" spans="1:8">
      <c r="A2130" t="s">
        <v>8219</v>
      </c>
      <c r="B2130">
        <v>27</v>
      </c>
      <c r="C2130" t="b">
        <f>IF(OR(B2130&lt;'Statistic-Analysis'!$N$2,B2130&gt;'Statistic-Analysis'!$O$2),FALSE,TRUE)</f>
        <v>1</v>
      </c>
      <c r="G2130" s="28"/>
      <c r="H2130" s="28"/>
    </row>
    <row r="2131" spans="1:8">
      <c r="A2131" t="s">
        <v>8219</v>
      </c>
      <c r="B2131">
        <v>107</v>
      </c>
      <c r="C2131" t="b">
        <f>IF(OR(B2131&lt;'Statistic-Analysis'!$N$2,B2131&gt;'Statistic-Analysis'!$O$2),FALSE,TRUE)</f>
        <v>1</v>
      </c>
      <c r="G2131" s="28"/>
      <c r="H2131" s="28"/>
    </row>
    <row r="2132" spans="1:8">
      <c r="A2132" t="s">
        <v>8219</v>
      </c>
      <c r="B2132">
        <v>96</v>
      </c>
      <c r="C2132" t="b">
        <f>IF(OR(B2132&lt;'Statistic-Analysis'!$N$2,B2132&gt;'Statistic-Analysis'!$O$2),FALSE,TRUE)</f>
        <v>1</v>
      </c>
      <c r="G2132" s="28"/>
      <c r="H2132" s="28"/>
    </row>
    <row r="2133" spans="1:8">
      <c r="A2133" t="s">
        <v>8219</v>
      </c>
      <c r="B2133">
        <v>56</v>
      </c>
      <c r="C2133" t="b">
        <f>IF(OR(B2133&lt;'Statistic-Analysis'!$N$2,B2133&gt;'Statistic-Analysis'!$O$2),FALSE,TRUE)</f>
        <v>1</v>
      </c>
      <c r="G2133" s="28"/>
      <c r="H2133" s="28"/>
    </row>
    <row r="2134" spans="1:8">
      <c r="A2134" t="s">
        <v>8219</v>
      </c>
      <c r="B2134">
        <v>58</v>
      </c>
      <c r="C2134" t="b">
        <f>IF(OR(B2134&lt;'Statistic-Analysis'!$N$2,B2134&gt;'Statistic-Analysis'!$O$2),FALSE,TRUE)</f>
        <v>1</v>
      </c>
      <c r="G2134" s="28"/>
      <c r="H2134" s="28"/>
    </row>
    <row r="2135" spans="1:8">
      <c r="A2135" t="s">
        <v>8219</v>
      </c>
      <c r="B2135">
        <v>15</v>
      </c>
      <c r="C2135" t="b">
        <f>IF(OR(B2135&lt;'Statistic-Analysis'!$N$2,B2135&gt;'Statistic-Analysis'!$O$2),FALSE,TRUE)</f>
        <v>1</v>
      </c>
      <c r="G2135" s="28"/>
      <c r="H2135" s="28"/>
    </row>
    <row r="2136" spans="1:8">
      <c r="A2136" t="s">
        <v>8219</v>
      </c>
      <c r="B2136">
        <v>20</v>
      </c>
      <c r="C2136" t="b">
        <f>IF(OR(B2136&lt;'Statistic-Analysis'!$N$2,B2136&gt;'Statistic-Analysis'!$O$2),FALSE,TRUE)</f>
        <v>1</v>
      </c>
      <c r="G2136" s="28"/>
      <c r="H2136" s="28"/>
    </row>
    <row r="2137" spans="1:8">
      <c r="A2137" t="s">
        <v>8219</v>
      </c>
      <c r="B2137">
        <v>38</v>
      </c>
      <c r="C2137" t="b">
        <f>IF(OR(B2137&lt;'Statistic-Analysis'!$N$2,B2137&gt;'Statistic-Analysis'!$O$2),FALSE,TRUE)</f>
        <v>1</v>
      </c>
      <c r="G2137" s="28"/>
      <c r="H2137" s="28"/>
    </row>
    <row r="2138" spans="1:8">
      <c r="A2138" t="s">
        <v>8219</v>
      </c>
      <c r="B2138">
        <v>33</v>
      </c>
      <c r="C2138" t="b">
        <f>IF(OR(B2138&lt;'Statistic-Analysis'!$N$2,B2138&gt;'Statistic-Analysis'!$O$2),FALSE,TRUE)</f>
        <v>1</v>
      </c>
      <c r="G2138" s="28"/>
      <c r="H2138" s="28"/>
    </row>
    <row r="2139" spans="1:8">
      <c r="A2139" t="s">
        <v>8219</v>
      </c>
      <c r="B2139">
        <v>57</v>
      </c>
      <c r="C2139" t="b">
        <f>IF(OR(B2139&lt;'Statistic-Analysis'!$N$2,B2139&gt;'Statistic-Analysis'!$O$2),FALSE,TRUE)</f>
        <v>1</v>
      </c>
      <c r="G2139" s="28"/>
      <c r="H2139" s="28"/>
    </row>
    <row r="2140" spans="1:8">
      <c r="A2140" t="s">
        <v>8219</v>
      </c>
      <c r="B2140">
        <v>25</v>
      </c>
      <c r="C2140" t="b">
        <f>IF(OR(B2140&lt;'Statistic-Analysis'!$N$2,B2140&gt;'Statistic-Analysis'!$O$2),FALSE,TRUE)</f>
        <v>1</v>
      </c>
      <c r="G2140" s="28"/>
      <c r="H2140" s="28"/>
    </row>
    <row r="2141" spans="1:8">
      <c r="A2141" t="s">
        <v>8219</v>
      </c>
      <c r="B2141">
        <v>14</v>
      </c>
      <c r="C2141" t="b">
        <f>IF(OR(B2141&lt;'Statistic-Analysis'!$N$2,B2141&gt;'Statistic-Analysis'!$O$2),FALSE,TRUE)</f>
        <v>1</v>
      </c>
      <c r="G2141" s="28"/>
      <c r="H2141" s="28"/>
    </row>
    <row r="2142" spans="1:8">
      <c r="A2142" t="s">
        <v>8219</v>
      </c>
      <c r="B2142">
        <v>94</v>
      </c>
      <c r="C2142" t="b">
        <f>IF(OR(B2142&lt;'Statistic-Analysis'!$N$2,B2142&gt;'Statistic-Analysis'!$O$2),FALSE,TRUE)</f>
        <v>1</v>
      </c>
      <c r="G2142" s="28"/>
      <c r="H2142" s="28"/>
    </row>
    <row r="2143" spans="1:8">
      <c r="A2143" t="s">
        <v>8219</v>
      </c>
      <c r="B2143">
        <v>59</v>
      </c>
      <c r="C2143" t="b">
        <f>IF(OR(B2143&lt;'Statistic-Analysis'!$N$2,B2143&gt;'Statistic-Analysis'!$O$2),FALSE,TRUE)</f>
        <v>1</v>
      </c>
      <c r="G2143" s="28"/>
      <c r="H2143" s="28"/>
    </row>
    <row r="2144" spans="1:8">
      <c r="A2144" t="s">
        <v>8219</v>
      </c>
      <c r="B2144">
        <v>36</v>
      </c>
      <c r="C2144" t="b">
        <f>IF(OR(B2144&lt;'Statistic-Analysis'!$N$2,B2144&gt;'Statistic-Analysis'!$O$2),FALSE,TRUE)</f>
        <v>1</v>
      </c>
      <c r="G2144" s="28"/>
      <c r="H2144" s="28"/>
    </row>
    <row r="2145" spans="1:8">
      <c r="A2145" t="s">
        <v>8219</v>
      </c>
      <c r="B2145">
        <v>115</v>
      </c>
      <c r="C2145" t="b">
        <f>IF(OR(B2145&lt;'Statistic-Analysis'!$N$2,B2145&gt;'Statistic-Analysis'!$O$2),FALSE,TRUE)</f>
        <v>1</v>
      </c>
      <c r="G2145" s="28"/>
      <c r="H2145" s="28"/>
    </row>
    <row r="2146" spans="1:8">
      <c r="A2146" t="s">
        <v>8219</v>
      </c>
      <c r="B2146">
        <v>30</v>
      </c>
      <c r="C2146" t="b">
        <f>IF(OR(B2146&lt;'Statistic-Analysis'!$N$2,B2146&gt;'Statistic-Analysis'!$O$2),FALSE,TRUE)</f>
        <v>1</v>
      </c>
      <c r="G2146" s="28"/>
      <c r="H2146" s="28"/>
    </row>
    <row r="2147" spans="1:8">
      <c r="A2147" t="s">
        <v>8219</v>
      </c>
      <c r="B2147">
        <v>52</v>
      </c>
      <c r="C2147" t="b">
        <f>IF(OR(B2147&lt;'Statistic-Analysis'!$N$2,B2147&gt;'Statistic-Analysis'!$O$2),FALSE,TRUE)</f>
        <v>1</v>
      </c>
      <c r="G2147" s="28"/>
      <c r="H2147" s="28"/>
    </row>
    <row r="2148" spans="1:8">
      <c r="A2148" t="s">
        <v>8219</v>
      </c>
      <c r="B2148">
        <v>27</v>
      </c>
      <c r="C2148" t="b">
        <f>IF(OR(B2148&lt;'Statistic-Analysis'!$N$2,B2148&gt;'Statistic-Analysis'!$O$2),FALSE,TRUE)</f>
        <v>1</v>
      </c>
      <c r="G2148" s="28"/>
      <c r="H2148" s="28"/>
    </row>
    <row r="2149" spans="1:8">
      <c r="A2149" t="s">
        <v>8219</v>
      </c>
      <c r="B2149">
        <v>24</v>
      </c>
      <c r="C2149" t="b">
        <f>IF(OR(B2149&lt;'Statistic-Analysis'!$N$2,B2149&gt;'Statistic-Analysis'!$O$2),FALSE,TRUE)</f>
        <v>1</v>
      </c>
      <c r="G2149" s="28"/>
      <c r="H2149" s="28"/>
    </row>
    <row r="2150" spans="1:8">
      <c r="A2150" t="s">
        <v>8219</v>
      </c>
      <c r="B2150">
        <v>10</v>
      </c>
      <c r="C2150" t="b">
        <f>IF(OR(B2150&lt;'Statistic-Analysis'!$N$2,B2150&gt;'Statistic-Analysis'!$O$2),FALSE,TRUE)</f>
        <v>1</v>
      </c>
      <c r="G2150" s="28"/>
      <c r="H2150" s="28"/>
    </row>
    <row r="2151" spans="1:8">
      <c r="A2151" t="s">
        <v>8219</v>
      </c>
      <c r="B2151">
        <v>30</v>
      </c>
      <c r="C2151" t="b">
        <f>IF(OR(B2151&lt;'Statistic-Analysis'!$N$2,B2151&gt;'Statistic-Analysis'!$O$2),FALSE,TRUE)</f>
        <v>1</v>
      </c>
      <c r="G2151" s="28"/>
      <c r="H2151" s="28"/>
    </row>
    <row r="2152" spans="1:8">
      <c r="A2152" t="s">
        <v>8219</v>
      </c>
      <c r="B2152">
        <v>71</v>
      </c>
      <c r="C2152" t="b">
        <f>IF(OR(B2152&lt;'Statistic-Analysis'!$N$2,B2152&gt;'Statistic-Analysis'!$O$2),FALSE,TRUE)</f>
        <v>1</v>
      </c>
      <c r="G2152" s="28"/>
      <c r="H2152" s="28"/>
    </row>
    <row r="2153" spans="1:8">
      <c r="A2153" t="s">
        <v>8219</v>
      </c>
      <c r="B2153">
        <v>10</v>
      </c>
      <c r="C2153" t="b">
        <f>IF(OR(B2153&lt;'Statistic-Analysis'!$N$2,B2153&gt;'Statistic-Analysis'!$O$2),FALSE,TRUE)</f>
        <v>1</v>
      </c>
      <c r="G2153" s="28"/>
      <c r="H2153" s="28"/>
    </row>
    <row r="2154" spans="1:8">
      <c r="A2154" t="s">
        <v>8219</v>
      </c>
      <c r="B2154">
        <v>24</v>
      </c>
      <c r="C2154" t="b">
        <f>IF(OR(B2154&lt;'Statistic-Analysis'!$N$2,B2154&gt;'Statistic-Analysis'!$O$2),FALSE,TRUE)</f>
        <v>1</v>
      </c>
      <c r="G2154" s="28"/>
      <c r="H2154" s="28"/>
    </row>
    <row r="2155" spans="1:8">
      <c r="A2155" t="s">
        <v>8219</v>
      </c>
      <c r="B2155">
        <v>38</v>
      </c>
      <c r="C2155" t="b">
        <f>IF(OR(B2155&lt;'Statistic-Analysis'!$N$2,B2155&gt;'Statistic-Analysis'!$O$2),FALSE,TRUE)</f>
        <v>1</v>
      </c>
      <c r="G2155" s="28"/>
      <c r="H2155" s="28"/>
    </row>
    <row r="2156" spans="1:8">
      <c r="A2156" t="s">
        <v>8219</v>
      </c>
      <c r="B2156">
        <v>26</v>
      </c>
      <c r="C2156" t="b">
        <f>IF(OR(B2156&lt;'Statistic-Analysis'!$N$2,B2156&gt;'Statistic-Analysis'!$O$2),FALSE,TRUE)</f>
        <v>1</v>
      </c>
      <c r="G2156" s="28"/>
      <c r="H2156" s="28"/>
    </row>
    <row r="2157" spans="1:8">
      <c r="A2157" t="s">
        <v>8219</v>
      </c>
      <c r="B2157">
        <v>19</v>
      </c>
      <c r="C2157" t="b">
        <f>IF(OR(B2157&lt;'Statistic-Analysis'!$N$2,B2157&gt;'Statistic-Analysis'!$O$2),FALSE,TRUE)</f>
        <v>1</v>
      </c>
      <c r="G2157" s="28"/>
      <c r="H2157" s="28"/>
    </row>
    <row r="2158" spans="1:8">
      <c r="A2158" t="s">
        <v>8219</v>
      </c>
      <c r="B2158">
        <v>11</v>
      </c>
      <c r="C2158" t="b">
        <f>IF(OR(B2158&lt;'Statistic-Analysis'!$N$2,B2158&gt;'Statistic-Analysis'!$O$2),FALSE,TRUE)</f>
        <v>1</v>
      </c>
      <c r="G2158" s="28"/>
      <c r="H2158" s="28"/>
    </row>
    <row r="2159" spans="1:8">
      <c r="A2159" t="s">
        <v>8219</v>
      </c>
      <c r="B2159">
        <v>27</v>
      </c>
      <c r="C2159" t="b">
        <f>IF(OR(B2159&lt;'Statistic-Analysis'!$N$2,B2159&gt;'Statistic-Analysis'!$O$2),FALSE,TRUE)</f>
        <v>1</v>
      </c>
      <c r="G2159" s="28"/>
      <c r="H2159" s="28"/>
    </row>
    <row r="2160" spans="1:8">
      <c r="A2160" t="s">
        <v>8219</v>
      </c>
      <c r="B2160">
        <v>34</v>
      </c>
      <c r="C2160" t="b">
        <f>IF(OR(B2160&lt;'Statistic-Analysis'!$N$2,B2160&gt;'Statistic-Analysis'!$O$2),FALSE,TRUE)</f>
        <v>1</v>
      </c>
      <c r="G2160" s="28"/>
      <c r="H2160" s="28"/>
    </row>
    <row r="2161" spans="1:8">
      <c r="A2161" t="s">
        <v>8219</v>
      </c>
      <c r="B2161">
        <v>20</v>
      </c>
      <c r="C2161" t="b">
        <f>IF(OR(B2161&lt;'Statistic-Analysis'!$N$2,B2161&gt;'Statistic-Analysis'!$O$2),FALSE,TRUE)</f>
        <v>1</v>
      </c>
      <c r="G2161" s="28"/>
      <c r="H2161" s="28"/>
    </row>
    <row r="2162" spans="1:8">
      <c r="A2162" t="s">
        <v>8219</v>
      </c>
      <c r="B2162">
        <v>37</v>
      </c>
      <c r="C2162" t="b">
        <f>IF(OR(B2162&lt;'Statistic-Analysis'!$N$2,B2162&gt;'Statistic-Analysis'!$O$2),FALSE,TRUE)</f>
        <v>1</v>
      </c>
      <c r="G2162" s="28"/>
      <c r="H2162" s="28"/>
    </row>
    <row r="2163" spans="1:8">
      <c r="A2163" t="s">
        <v>8219</v>
      </c>
      <c r="B2163">
        <v>20</v>
      </c>
      <c r="C2163" t="b">
        <f>IF(OR(B2163&lt;'Statistic-Analysis'!$N$2,B2163&gt;'Statistic-Analysis'!$O$2),FALSE,TRUE)</f>
        <v>1</v>
      </c>
      <c r="G2163" s="28"/>
      <c r="H2163" s="28"/>
    </row>
    <row r="2164" spans="1:8">
      <c r="A2164" t="s">
        <v>8219</v>
      </c>
      <c r="B2164">
        <v>10</v>
      </c>
      <c r="C2164" t="b">
        <f>IF(OR(B2164&lt;'Statistic-Analysis'!$N$2,B2164&gt;'Statistic-Analysis'!$O$2),FALSE,TRUE)</f>
        <v>1</v>
      </c>
      <c r="G2164" s="28"/>
      <c r="H2164" s="28"/>
    </row>
    <row r="2165" spans="1:8">
      <c r="A2165" t="s">
        <v>8219</v>
      </c>
      <c r="B2165">
        <v>26</v>
      </c>
      <c r="C2165" t="b">
        <f>IF(OR(B2165&lt;'Statistic-Analysis'!$N$2,B2165&gt;'Statistic-Analysis'!$O$2),FALSE,TRUE)</f>
        <v>1</v>
      </c>
      <c r="G2165" s="28"/>
      <c r="H2165" s="28"/>
    </row>
    <row r="2166" spans="1:8">
      <c r="A2166" t="s">
        <v>8219</v>
      </c>
      <c r="B2166">
        <v>20</v>
      </c>
      <c r="C2166" t="b">
        <f>IF(OR(B2166&lt;'Statistic-Analysis'!$N$2,B2166&gt;'Statistic-Analysis'!$O$2),FALSE,TRUE)</f>
        <v>1</v>
      </c>
      <c r="G2166" s="28"/>
      <c r="H2166" s="28"/>
    </row>
    <row r="2167" spans="1:8">
      <c r="A2167" t="s">
        <v>8219</v>
      </c>
      <c r="B2167">
        <v>46</v>
      </c>
      <c r="C2167" t="b">
        <f>IF(OR(B2167&lt;'Statistic-Analysis'!$N$2,B2167&gt;'Statistic-Analysis'!$O$2),FALSE,TRUE)</f>
        <v>1</v>
      </c>
      <c r="G2167" s="28"/>
      <c r="H2167" s="28"/>
    </row>
    <row r="2168" spans="1:8">
      <c r="A2168" t="s">
        <v>8219</v>
      </c>
      <c r="B2168">
        <v>76</v>
      </c>
      <c r="C2168" t="b">
        <f>IF(OR(B2168&lt;'Statistic-Analysis'!$N$2,B2168&gt;'Statistic-Analysis'!$O$2),FALSE,TRUE)</f>
        <v>1</v>
      </c>
      <c r="G2168" s="28"/>
      <c r="H2168" s="28"/>
    </row>
    <row r="2169" spans="1:8">
      <c r="A2169" t="s">
        <v>8219</v>
      </c>
      <c r="B2169">
        <v>41</v>
      </c>
      <c r="C2169" t="b">
        <f>IF(OR(B2169&lt;'Statistic-Analysis'!$N$2,B2169&gt;'Statistic-Analysis'!$O$2),FALSE,TRUE)</f>
        <v>1</v>
      </c>
      <c r="G2169" s="28"/>
      <c r="H2169" s="28"/>
    </row>
    <row r="2170" spans="1:8">
      <c r="A2170" t="s">
        <v>8219</v>
      </c>
      <c r="B2170">
        <v>7</v>
      </c>
      <c r="C2170" t="b">
        <f>IF(OR(B2170&lt;'Statistic-Analysis'!$N$2,B2170&gt;'Statistic-Analysis'!$O$2),FALSE,TRUE)</f>
        <v>1</v>
      </c>
      <c r="G2170" s="28"/>
      <c r="H2170" s="28"/>
    </row>
    <row r="2171" spans="1:8">
      <c r="A2171" t="s">
        <v>8219</v>
      </c>
      <c r="B2171">
        <v>49</v>
      </c>
      <c r="C2171" t="b">
        <f>IF(OR(B2171&lt;'Statistic-Analysis'!$N$2,B2171&gt;'Statistic-Analysis'!$O$2),FALSE,TRUE)</f>
        <v>1</v>
      </c>
      <c r="G2171" s="28"/>
      <c r="H2171" s="28"/>
    </row>
    <row r="2172" spans="1:8">
      <c r="A2172" t="s">
        <v>8219</v>
      </c>
      <c r="B2172">
        <v>26</v>
      </c>
      <c r="C2172" t="b">
        <f>IF(OR(B2172&lt;'Statistic-Analysis'!$N$2,B2172&gt;'Statistic-Analysis'!$O$2),FALSE,TRUE)</f>
        <v>1</v>
      </c>
      <c r="G2172" s="28"/>
      <c r="H2172" s="28"/>
    </row>
    <row r="2173" spans="1:8">
      <c r="A2173" t="s">
        <v>8219</v>
      </c>
      <c r="B2173">
        <v>65</v>
      </c>
      <c r="C2173" t="b">
        <f>IF(OR(B2173&lt;'Statistic-Analysis'!$N$2,B2173&gt;'Statistic-Analysis'!$O$2),FALSE,TRUE)</f>
        <v>1</v>
      </c>
      <c r="G2173" s="28"/>
      <c r="H2173" s="28"/>
    </row>
    <row r="2174" spans="1:8">
      <c r="A2174" t="s">
        <v>8219</v>
      </c>
      <c r="B2174">
        <v>28</v>
      </c>
      <c r="C2174" t="b">
        <f>IF(OR(B2174&lt;'Statistic-Analysis'!$N$2,B2174&gt;'Statistic-Analysis'!$O$2),FALSE,TRUE)</f>
        <v>1</v>
      </c>
      <c r="G2174" s="28"/>
      <c r="H2174" s="28"/>
    </row>
    <row r="2175" spans="1:8">
      <c r="A2175" t="s">
        <v>8219</v>
      </c>
      <c r="B2175">
        <v>8</v>
      </c>
      <c r="C2175" t="b">
        <f>IF(OR(B2175&lt;'Statistic-Analysis'!$N$2,B2175&gt;'Statistic-Analysis'!$O$2),FALSE,TRUE)</f>
        <v>1</v>
      </c>
      <c r="G2175" s="28"/>
      <c r="H2175" s="28"/>
    </row>
    <row r="2176" spans="1:8">
      <c r="A2176" t="s">
        <v>8219</v>
      </c>
      <c r="B2176">
        <v>3</v>
      </c>
      <c r="C2176" t="b">
        <f>IF(OR(B2176&lt;'Statistic-Analysis'!$N$2,B2176&gt;'Statistic-Analysis'!$O$2),FALSE,TRUE)</f>
        <v>1</v>
      </c>
      <c r="G2176" s="28"/>
      <c r="H2176" s="28"/>
    </row>
    <row r="2177" spans="1:8">
      <c r="A2177" t="s">
        <v>8219</v>
      </c>
      <c r="B2177">
        <v>9</v>
      </c>
      <c r="C2177" t="b">
        <f>IF(OR(B2177&lt;'Statistic-Analysis'!$N$2,B2177&gt;'Statistic-Analysis'!$O$2),FALSE,TRUE)</f>
        <v>1</v>
      </c>
      <c r="G2177" s="28"/>
      <c r="H2177" s="28"/>
    </row>
    <row r="2178" spans="1:8">
      <c r="A2178" t="s">
        <v>8219</v>
      </c>
      <c r="B2178">
        <v>9</v>
      </c>
      <c r="C2178" t="b">
        <f>IF(OR(B2178&lt;'Statistic-Analysis'!$N$2,B2178&gt;'Statistic-Analysis'!$O$2),FALSE,TRUE)</f>
        <v>1</v>
      </c>
      <c r="G2178" s="28"/>
      <c r="H2178" s="28"/>
    </row>
    <row r="2179" spans="1:8">
      <c r="A2179" t="s">
        <v>8219</v>
      </c>
      <c r="B2179">
        <v>20</v>
      </c>
      <c r="C2179" t="b">
        <f>IF(OR(B2179&lt;'Statistic-Analysis'!$N$2,B2179&gt;'Statistic-Analysis'!$O$2),FALSE,TRUE)</f>
        <v>1</v>
      </c>
      <c r="G2179" s="28"/>
      <c r="H2179" s="28"/>
    </row>
    <row r="2180" spans="1:8">
      <c r="A2180" t="s">
        <v>8219</v>
      </c>
      <c r="B2180">
        <v>57</v>
      </c>
      <c r="C2180" t="b">
        <f>IF(OR(B2180&lt;'Statistic-Analysis'!$N$2,B2180&gt;'Statistic-Analysis'!$O$2),FALSE,TRUE)</f>
        <v>1</v>
      </c>
      <c r="G2180" s="28"/>
      <c r="H2180" s="28"/>
    </row>
    <row r="2181" spans="1:8">
      <c r="A2181" t="s">
        <v>8219</v>
      </c>
      <c r="B2181">
        <v>8</v>
      </c>
      <c r="C2181" t="b">
        <f>IF(OR(B2181&lt;'Statistic-Analysis'!$N$2,B2181&gt;'Statistic-Analysis'!$O$2),FALSE,TRUE)</f>
        <v>1</v>
      </c>
      <c r="G2181" s="28"/>
      <c r="H2181" s="28"/>
    </row>
    <row r="2182" spans="1:8">
      <c r="A2182" t="s">
        <v>8219</v>
      </c>
      <c r="B2182">
        <v>14</v>
      </c>
      <c r="C2182" t="b">
        <f>IF(OR(B2182&lt;'Statistic-Analysis'!$N$2,B2182&gt;'Statistic-Analysis'!$O$2),FALSE,TRUE)</f>
        <v>1</v>
      </c>
      <c r="G2182" s="28"/>
      <c r="H2182" s="28"/>
    </row>
    <row r="2183" spans="1:8">
      <c r="A2183" t="s">
        <v>8219</v>
      </c>
      <c r="B2183">
        <v>17</v>
      </c>
      <c r="C2183" t="b">
        <f>IF(OR(B2183&lt;'Statistic-Analysis'!$N$2,B2183&gt;'Statistic-Analysis'!$O$2),FALSE,TRUE)</f>
        <v>1</v>
      </c>
      <c r="G2183" s="28"/>
      <c r="H2183" s="28"/>
    </row>
    <row r="2184" spans="1:8">
      <c r="A2184" t="s">
        <v>8219</v>
      </c>
      <c r="B2184">
        <v>100</v>
      </c>
      <c r="C2184" t="b">
        <f>IF(OR(B2184&lt;'Statistic-Analysis'!$N$2,B2184&gt;'Statistic-Analysis'!$O$2),FALSE,TRUE)</f>
        <v>1</v>
      </c>
      <c r="G2184" s="28"/>
      <c r="H2184" s="28"/>
    </row>
    <row r="2185" spans="1:8">
      <c r="A2185" t="s">
        <v>8219</v>
      </c>
      <c r="B2185">
        <v>32</v>
      </c>
      <c r="C2185" t="b">
        <f>IF(OR(B2185&lt;'Statistic-Analysis'!$N$2,B2185&gt;'Statistic-Analysis'!$O$2),FALSE,TRUE)</f>
        <v>1</v>
      </c>
      <c r="G2185" s="28"/>
      <c r="H2185" s="28"/>
    </row>
    <row r="2186" spans="1:8">
      <c r="A2186" t="s">
        <v>8219</v>
      </c>
      <c r="B2186">
        <v>3</v>
      </c>
      <c r="C2186" t="b">
        <f>IF(OR(B2186&lt;'Statistic-Analysis'!$N$2,B2186&gt;'Statistic-Analysis'!$O$2),FALSE,TRUE)</f>
        <v>1</v>
      </c>
      <c r="G2186" s="28"/>
      <c r="H2186" s="28"/>
    </row>
  </sheetData>
  <conditionalFormatting sqref="A1:A2186">
    <cfRule type="containsText" dxfId="7" priority="2" operator="containsText" text="live">
      <formula>NOT(ISERROR(SEARCH("live",A1)))</formula>
    </cfRule>
    <cfRule type="containsText" dxfId="6" priority="3" operator="containsText" text="canceled">
      <formula>NOT(ISERROR(SEARCH("canceled",A1)))</formula>
    </cfRule>
    <cfRule type="containsText" dxfId="5" priority="4" operator="containsText" text="successful">
      <formula>NOT(ISERROR(SEARCH("successful",A1)))</formula>
    </cfRule>
    <cfRule type="containsText" dxfId="4" priority="5" operator="containsText" text="fail">
      <formula>NOT(ISERROR(SEARCH("fail",A1)))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B96B-3950-724C-8407-E9564DEE2CDA}">
  <sheetPr>
    <tabColor theme="8" tint="-0.249977111117893"/>
  </sheetPr>
  <dimension ref="A1:F1531"/>
  <sheetViews>
    <sheetView workbookViewId="0">
      <selection activeCell="F1" sqref="F1:F2"/>
    </sheetView>
  </sheetViews>
  <sheetFormatPr baseColWidth="10" defaultRowHeight="15"/>
  <cols>
    <col min="1" max="1" width="5.33203125" bestFit="1" customWidth="1"/>
    <col min="2" max="2" width="12.33203125" bestFit="1" customWidth="1"/>
    <col min="3" max="3" width="7.6640625" bestFit="1" customWidth="1"/>
  </cols>
  <sheetData>
    <row r="1" spans="1:6">
      <c r="A1" s="15" t="s">
        <v>8218</v>
      </c>
      <c r="B1" s="15" t="s">
        <v>8262</v>
      </c>
      <c r="C1" s="16" t="s">
        <v>8429</v>
      </c>
      <c r="F1" s="16"/>
    </row>
    <row r="2" spans="1:6">
      <c r="A2" t="s">
        <v>8221</v>
      </c>
      <c r="B2">
        <v>0</v>
      </c>
      <c r="C2" t="b">
        <f>IF(OR(B2&lt;'Statistic-Analysis'!$N$3,B2&gt;'Statistic-Analysis'!$O$3),FALSE,TRUE)</f>
        <v>1</v>
      </c>
    </row>
    <row r="3" spans="1:6">
      <c r="A3" t="s">
        <v>8221</v>
      </c>
      <c r="B3">
        <v>1</v>
      </c>
      <c r="C3" t="b">
        <f>IF(OR(B3&lt;'Statistic-Analysis'!$N$3,B3&gt;'Statistic-Analysis'!$O$3),FALSE,TRUE)</f>
        <v>1</v>
      </c>
    </row>
    <row r="4" spans="1:6">
      <c r="A4" t="s">
        <v>8221</v>
      </c>
      <c r="B4">
        <v>10</v>
      </c>
      <c r="C4" t="b">
        <f>IF(OR(B4&lt;'Statistic-Analysis'!$N$3,B4&gt;'Statistic-Analysis'!$O$3),FALSE,TRUE)</f>
        <v>1</v>
      </c>
    </row>
    <row r="5" spans="1:6">
      <c r="A5" t="s">
        <v>8221</v>
      </c>
      <c r="B5">
        <v>0</v>
      </c>
      <c r="C5" t="b">
        <f>IF(OR(B5&lt;'Statistic-Analysis'!$N$3,B5&gt;'Statistic-Analysis'!$O$3),FALSE,TRUE)</f>
        <v>1</v>
      </c>
    </row>
    <row r="6" spans="1:6">
      <c r="A6" t="s">
        <v>8221</v>
      </c>
      <c r="B6">
        <v>7</v>
      </c>
      <c r="C6" t="b">
        <f>IF(OR(B6&lt;'Statistic-Analysis'!$N$3,B6&gt;'Statistic-Analysis'!$O$3),FALSE,TRUE)</f>
        <v>1</v>
      </c>
    </row>
    <row r="7" spans="1:6">
      <c r="A7" t="s">
        <v>8221</v>
      </c>
      <c r="B7">
        <v>0</v>
      </c>
      <c r="C7" t="b">
        <f>IF(OR(B7&lt;'Statistic-Analysis'!$N$3,B7&gt;'Statistic-Analysis'!$O$3),FALSE,TRUE)</f>
        <v>1</v>
      </c>
    </row>
    <row r="8" spans="1:6">
      <c r="A8" t="s">
        <v>8221</v>
      </c>
      <c r="B8">
        <v>1</v>
      </c>
      <c r="C8" t="b">
        <f>IF(OR(B8&lt;'Statistic-Analysis'!$N$3,B8&gt;'Statistic-Analysis'!$O$3),FALSE,TRUE)</f>
        <v>1</v>
      </c>
    </row>
    <row r="9" spans="1:6">
      <c r="A9" t="s">
        <v>8221</v>
      </c>
      <c r="B9">
        <v>2</v>
      </c>
      <c r="C9" t="b">
        <f>IF(OR(B9&lt;'Statistic-Analysis'!$N$3,B9&gt;'Statistic-Analysis'!$O$3),FALSE,TRUE)</f>
        <v>1</v>
      </c>
    </row>
    <row r="10" spans="1:6">
      <c r="A10" t="s">
        <v>8221</v>
      </c>
      <c r="B10">
        <v>3</v>
      </c>
      <c r="C10" t="b">
        <f>IF(OR(B10&lt;'Statistic-Analysis'!$N$3,B10&gt;'Statistic-Analysis'!$O$3),FALSE,TRUE)</f>
        <v>1</v>
      </c>
    </row>
    <row r="11" spans="1:6">
      <c r="A11" t="s">
        <v>8221</v>
      </c>
      <c r="B11">
        <v>10</v>
      </c>
      <c r="C11" t="b">
        <f>IF(OR(B11&lt;'Statistic-Analysis'!$N$3,B11&gt;'Statistic-Analysis'!$O$3),FALSE,TRUE)</f>
        <v>1</v>
      </c>
    </row>
    <row r="12" spans="1:6">
      <c r="A12" t="s">
        <v>8221</v>
      </c>
      <c r="B12">
        <v>10</v>
      </c>
      <c r="C12" t="b">
        <f>IF(OR(B12&lt;'Statistic-Analysis'!$N$3,B12&gt;'Statistic-Analysis'!$O$3),FALSE,TRUE)</f>
        <v>1</v>
      </c>
    </row>
    <row r="13" spans="1:6">
      <c r="A13" t="s">
        <v>8221</v>
      </c>
      <c r="B13">
        <v>1</v>
      </c>
      <c r="C13" t="b">
        <f>IF(OR(B13&lt;'Statistic-Analysis'!$N$3,B13&gt;'Statistic-Analysis'!$O$3),FALSE,TRUE)</f>
        <v>1</v>
      </c>
    </row>
    <row r="14" spans="1:6">
      <c r="A14" t="s">
        <v>8221</v>
      </c>
      <c r="B14">
        <v>0</v>
      </c>
      <c r="C14" t="b">
        <f>IF(OR(B14&lt;'Statistic-Analysis'!$N$3,B14&gt;'Statistic-Analysis'!$O$3),FALSE,TRUE)</f>
        <v>1</v>
      </c>
    </row>
    <row r="15" spans="1:6">
      <c r="A15" t="s">
        <v>8221</v>
      </c>
      <c r="B15">
        <v>0</v>
      </c>
      <c r="C15" t="b">
        <f>IF(OR(B15&lt;'Statistic-Analysis'!$N$3,B15&gt;'Statistic-Analysis'!$O$3),FALSE,TRUE)</f>
        <v>1</v>
      </c>
    </row>
    <row r="16" spans="1:6">
      <c r="A16" t="s">
        <v>8221</v>
      </c>
      <c r="B16">
        <v>0</v>
      </c>
      <c r="C16" t="b">
        <f>IF(OR(B16&lt;'Statistic-Analysis'!$N$3,B16&gt;'Statistic-Analysis'!$O$3),FALSE,TRUE)</f>
        <v>1</v>
      </c>
    </row>
    <row r="17" spans="1:3">
      <c r="A17" t="s">
        <v>8221</v>
      </c>
      <c r="B17">
        <v>26</v>
      </c>
      <c r="C17" t="b">
        <f>IF(OR(B17&lt;'Statistic-Analysis'!$N$3,B17&gt;'Statistic-Analysis'!$O$3),FALSE,TRUE)</f>
        <v>1</v>
      </c>
    </row>
    <row r="18" spans="1:3">
      <c r="A18" t="s">
        <v>8221</v>
      </c>
      <c r="B18">
        <v>0</v>
      </c>
      <c r="C18" t="b">
        <f>IF(OR(B18&lt;'Statistic-Analysis'!$N$3,B18&gt;'Statistic-Analysis'!$O$3),FALSE,TRUE)</f>
        <v>1</v>
      </c>
    </row>
    <row r="19" spans="1:3">
      <c r="A19" t="s">
        <v>8221</v>
      </c>
      <c r="B19">
        <v>7</v>
      </c>
      <c r="C19" t="b">
        <f>IF(OR(B19&lt;'Statistic-Analysis'!$N$3,B19&gt;'Statistic-Analysis'!$O$3),FALSE,TRUE)</f>
        <v>1</v>
      </c>
    </row>
    <row r="20" spans="1:3">
      <c r="A20" t="s">
        <v>8221</v>
      </c>
      <c r="B20">
        <v>0</v>
      </c>
      <c r="C20" t="b">
        <f>IF(OR(B20&lt;'Statistic-Analysis'!$N$3,B20&gt;'Statistic-Analysis'!$O$3),FALSE,TRUE)</f>
        <v>1</v>
      </c>
    </row>
    <row r="21" spans="1:3">
      <c r="A21" t="s">
        <v>8221</v>
      </c>
      <c r="B21">
        <v>2</v>
      </c>
      <c r="C21" t="b">
        <f>IF(OR(B21&lt;'Statistic-Analysis'!$N$3,B21&gt;'Statistic-Analysis'!$O$3),FALSE,TRUE)</f>
        <v>1</v>
      </c>
    </row>
    <row r="22" spans="1:3">
      <c r="A22" t="s">
        <v>8221</v>
      </c>
      <c r="B22">
        <v>13</v>
      </c>
      <c r="C22" t="b">
        <f>IF(OR(B22&lt;'Statistic-Analysis'!$N$3,B22&gt;'Statistic-Analysis'!$O$3),FALSE,TRUE)</f>
        <v>1</v>
      </c>
    </row>
    <row r="23" spans="1:3">
      <c r="A23" t="s">
        <v>8221</v>
      </c>
      <c r="B23">
        <v>4</v>
      </c>
      <c r="C23" t="b">
        <f>IF(OR(B23&lt;'Statistic-Analysis'!$N$3,B23&gt;'Statistic-Analysis'!$O$3),FALSE,TRUE)</f>
        <v>1</v>
      </c>
    </row>
    <row r="24" spans="1:3">
      <c r="A24" t="s">
        <v>8221</v>
      </c>
      <c r="B24">
        <v>0</v>
      </c>
      <c r="C24" t="b">
        <f>IF(OR(B24&lt;'Statistic-Analysis'!$N$3,B24&gt;'Statistic-Analysis'!$O$3),FALSE,TRUE)</f>
        <v>1</v>
      </c>
    </row>
    <row r="25" spans="1:3">
      <c r="A25" t="s">
        <v>8221</v>
      </c>
      <c r="B25">
        <v>12</v>
      </c>
      <c r="C25" t="b">
        <f>IF(OR(B25&lt;'Statistic-Analysis'!$N$3,B25&gt;'Statistic-Analysis'!$O$3),FALSE,TRUE)</f>
        <v>1</v>
      </c>
    </row>
    <row r="26" spans="1:3">
      <c r="A26" t="s">
        <v>8221</v>
      </c>
      <c r="B26">
        <v>2</v>
      </c>
      <c r="C26" t="b">
        <f>IF(OR(B26&lt;'Statistic-Analysis'!$N$3,B26&gt;'Statistic-Analysis'!$O$3),FALSE,TRUE)</f>
        <v>1</v>
      </c>
    </row>
    <row r="27" spans="1:3">
      <c r="A27" t="s">
        <v>8221</v>
      </c>
      <c r="B27">
        <v>10</v>
      </c>
      <c r="C27" t="b">
        <f>IF(OR(B27&lt;'Statistic-Analysis'!$N$3,B27&gt;'Statistic-Analysis'!$O$3),FALSE,TRUE)</f>
        <v>1</v>
      </c>
    </row>
    <row r="28" spans="1:3">
      <c r="A28" t="s">
        <v>8221</v>
      </c>
      <c r="B28">
        <v>0</v>
      </c>
      <c r="C28" t="b">
        <f>IF(OR(B28&lt;'Statistic-Analysis'!$N$3,B28&gt;'Statistic-Analysis'!$O$3),FALSE,TRUE)</f>
        <v>1</v>
      </c>
    </row>
    <row r="29" spans="1:3">
      <c r="A29" t="s">
        <v>8221</v>
      </c>
      <c r="B29">
        <v>5</v>
      </c>
      <c r="C29" t="b">
        <f>IF(OR(B29&lt;'Statistic-Analysis'!$N$3,B29&gt;'Statistic-Analysis'!$O$3),FALSE,TRUE)</f>
        <v>1</v>
      </c>
    </row>
    <row r="30" spans="1:3">
      <c r="A30" t="s">
        <v>8221</v>
      </c>
      <c r="B30">
        <v>0</v>
      </c>
      <c r="C30" t="b">
        <f>IF(OR(B30&lt;'Statistic-Analysis'!$N$3,B30&gt;'Statistic-Analysis'!$O$3),FALSE,TRUE)</f>
        <v>1</v>
      </c>
    </row>
    <row r="31" spans="1:3">
      <c r="A31" t="s">
        <v>8221</v>
      </c>
      <c r="B31">
        <v>5</v>
      </c>
      <c r="C31" t="b">
        <f>IF(OR(B31&lt;'Statistic-Analysis'!$N$3,B31&gt;'Statistic-Analysis'!$O$3),FALSE,TRUE)</f>
        <v>1</v>
      </c>
    </row>
    <row r="32" spans="1:3">
      <c r="A32" t="s">
        <v>8221</v>
      </c>
      <c r="B32">
        <v>1</v>
      </c>
      <c r="C32" t="b">
        <f>IF(OR(B32&lt;'Statistic-Analysis'!$N$3,B32&gt;'Statistic-Analysis'!$O$3),FALSE,TRUE)</f>
        <v>1</v>
      </c>
    </row>
    <row r="33" spans="1:3">
      <c r="A33" t="s">
        <v>8221</v>
      </c>
      <c r="B33">
        <v>3</v>
      </c>
      <c r="C33" t="b">
        <f>IF(OR(B33&lt;'Statistic-Analysis'!$N$3,B33&gt;'Statistic-Analysis'!$O$3),FALSE,TRUE)</f>
        <v>1</v>
      </c>
    </row>
    <row r="34" spans="1:3">
      <c r="A34" t="s">
        <v>8221</v>
      </c>
      <c r="B34">
        <v>3</v>
      </c>
      <c r="C34" t="b">
        <f>IF(OR(B34&lt;'Statistic-Analysis'!$N$3,B34&gt;'Statistic-Analysis'!$O$3),FALSE,TRUE)</f>
        <v>1</v>
      </c>
    </row>
    <row r="35" spans="1:3">
      <c r="A35" t="s">
        <v>8221</v>
      </c>
      <c r="B35">
        <v>0</v>
      </c>
      <c r="C35" t="b">
        <f>IF(OR(B35&lt;'Statistic-Analysis'!$N$3,B35&gt;'Statistic-Analysis'!$O$3),FALSE,TRUE)</f>
        <v>1</v>
      </c>
    </row>
    <row r="36" spans="1:3">
      <c r="A36" t="s">
        <v>8221</v>
      </c>
      <c r="B36">
        <v>3</v>
      </c>
      <c r="C36" t="b">
        <f>IF(OR(B36&lt;'Statistic-Analysis'!$N$3,B36&gt;'Statistic-Analysis'!$O$3),FALSE,TRUE)</f>
        <v>1</v>
      </c>
    </row>
    <row r="37" spans="1:3">
      <c r="A37" t="s">
        <v>8221</v>
      </c>
      <c r="B37">
        <v>0</v>
      </c>
      <c r="C37" t="b">
        <f>IF(OR(B37&lt;'Statistic-Analysis'!$N$3,B37&gt;'Statistic-Analysis'!$O$3),FALSE,TRUE)</f>
        <v>1</v>
      </c>
    </row>
    <row r="38" spans="1:3">
      <c r="A38" t="s">
        <v>8221</v>
      </c>
      <c r="B38">
        <v>19</v>
      </c>
      <c r="C38" t="b">
        <f>IF(OR(B38&lt;'Statistic-Analysis'!$N$3,B38&gt;'Statistic-Analysis'!$O$3),FALSE,TRUE)</f>
        <v>1</v>
      </c>
    </row>
    <row r="39" spans="1:3">
      <c r="A39" t="s">
        <v>8221</v>
      </c>
      <c r="B39">
        <v>8</v>
      </c>
      <c r="C39" t="b">
        <f>IF(OR(B39&lt;'Statistic-Analysis'!$N$3,B39&gt;'Statistic-Analysis'!$O$3),FALSE,TRUE)</f>
        <v>1</v>
      </c>
    </row>
    <row r="40" spans="1:3">
      <c r="A40" t="s">
        <v>8221</v>
      </c>
      <c r="B40">
        <v>6</v>
      </c>
      <c r="C40" t="b">
        <f>IF(OR(B40&lt;'Statistic-Analysis'!$N$3,B40&gt;'Statistic-Analysis'!$O$3),FALSE,TRUE)</f>
        <v>1</v>
      </c>
    </row>
    <row r="41" spans="1:3">
      <c r="A41" t="s">
        <v>8221</v>
      </c>
      <c r="B41">
        <v>0</v>
      </c>
      <c r="C41" t="b">
        <f>IF(OR(B41&lt;'Statistic-Analysis'!$N$3,B41&gt;'Statistic-Analysis'!$O$3),FALSE,TRUE)</f>
        <v>1</v>
      </c>
    </row>
    <row r="42" spans="1:3">
      <c r="A42" t="s">
        <v>8221</v>
      </c>
      <c r="B42">
        <v>18</v>
      </c>
      <c r="C42" t="b">
        <f>IF(OR(B42&lt;'Statistic-Analysis'!$N$3,B42&gt;'Statistic-Analysis'!$O$3),FALSE,TRUE)</f>
        <v>1</v>
      </c>
    </row>
    <row r="43" spans="1:3">
      <c r="A43" t="s">
        <v>8221</v>
      </c>
      <c r="B43">
        <v>7</v>
      </c>
      <c r="C43" t="b">
        <f>IF(OR(B43&lt;'Statistic-Analysis'!$N$3,B43&gt;'Statistic-Analysis'!$O$3),FALSE,TRUE)</f>
        <v>1</v>
      </c>
    </row>
    <row r="44" spans="1:3">
      <c r="A44" t="s">
        <v>8221</v>
      </c>
      <c r="B44">
        <v>0</v>
      </c>
      <c r="C44" t="b">
        <f>IF(OR(B44&lt;'Statistic-Analysis'!$N$3,B44&gt;'Statistic-Analysis'!$O$3),FALSE,TRUE)</f>
        <v>1</v>
      </c>
    </row>
    <row r="45" spans="1:3">
      <c r="A45" t="s">
        <v>8221</v>
      </c>
      <c r="B45">
        <v>8</v>
      </c>
      <c r="C45" t="b">
        <f>IF(OR(B45&lt;'Statistic-Analysis'!$N$3,B45&gt;'Statistic-Analysis'!$O$3),FALSE,TRUE)</f>
        <v>1</v>
      </c>
    </row>
    <row r="46" spans="1:3">
      <c r="A46" t="s">
        <v>8221</v>
      </c>
      <c r="B46">
        <v>1293</v>
      </c>
      <c r="C46" t="b">
        <f>IF(OR(B46&lt;'Statistic-Analysis'!$N$3,B46&gt;'Statistic-Analysis'!$O$3),FALSE,TRUE)</f>
        <v>0</v>
      </c>
    </row>
    <row r="47" spans="1:3">
      <c r="A47" t="s">
        <v>8221</v>
      </c>
      <c r="B47">
        <v>17</v>
      </c>
      <c r="C47" t="b">
        <f>IF(OR(B47&lt;'Statistic-Analysis'!$N$3,B47&gt;'Statistic-Analysis'!$O$3),FALSE,TRUE)</f>
        <v>1</v>
      </c>
    </row>
    <row r="48" spans="1:3">
      <c r="A48" t="s">
        <v>8221</v>
      </c>
      <c r="B48">
        <v>0</v>
      </c>
      <c r="C48" t="b">
        <f>IF(OR(B48&lt;'Statistic-Analysis'!$N$3,B48&gt;'Statistic-Analysis'!$O$3),FALSE,TRUE)</f>
        <v>1</v>
      </c>
    </row>
    <row r="49" spans="1:3">
      <c r="A49" t="s">
        <v>8221</v>
      </c>
      <c r="B49">
        <v>13</v>
      </c>
      <c r="C49" t="b">
        <f>IF(OR(B49&lt;'Statistic-Analysis'!$N$3,B49&gt;'Statistic-Analysis'!$O$3),FALSE,TRUE)</f>
        <v>1</v>
      </c>
    </row>
    <row r="50" spans="1:3">
      <c r="A50" t="s">
        <v>8221</v>
      </c>
      <c r="B50">
        <v>0</v>
      </c>
      <c r="C50" t="b">
        <f>IF(OR(B50&lt;'Statistic-Analysis'!$N$3,B50&gt;'Statistic-Analysis'!$O$3),FALSE,TRUE)</f>
        <v>1</v>
      </c>
    </row>
    <row r="51" spans="1:3">
      <c r="A51" t="s">
        <v>8221</v>
      </c>
      <c r="B51">
        <v>0</v>
      </c>
      <c r="C51" t="b">
        <f>IF(OR(B51&lt;'Statistic-Analysis'!$N$3,B51&gt;'Statistic-Analysis'!$O$3),FALSE,TRUE)</f>
        <v>1</v>
      </c>
    </row>
    <row r="52" spans="1:3">
      <c r="A52" t="s">
        <v>8221</v>
      </c>
      <c r="B52">
        <v>33</v>
      </c>
      <c r="C52" t="b">
        <f>IF(OR(B52&lt;'Statistic-Analysis'!$N$3,B52&gt;'Statistic-Analysis'!$O$3),FALSE,TRUE)</f>
        <v>0</v>
      </c>
    </row>
    <row r="53" spans="1:3">
      <c r="A53" t="s">
        <v>8221</v>
      </c>
      <c r="B53">
        <v>12</v>
      </c>
      <c r="C53" t="b">
        <f>IF(OR(B53&lt;'Statistic-Analysis'!$N$3,B53&gt;'Statistic-Analysis'!$O$3),FALSE,TRUE)</f>
        <v>1</v>
      </c>
    </row>
    <row r="54" spans="1:3">
      <c r="A54" t="s">
        <v>8221</v>
      </c>
      <c r="B54">
        <v>1</v>
      </c>
      <c r="C54" t="b">
        <f>IF(OR(B54&lt;'Statistic-Analysis'!$N$3,B54&gt;'Statistic-Analysis'!$O$3),FALSE,TRUE)</f>
        <v>1</v>
      </c>
    </row>
    <row r="55" spans="1:3">
      <c r="A55" t="s">
        <v>8221</v>
      </c>
      <c r="B55">
        <v>1</v>
      </c>
      <c r="C55" t="b">
        <f>IF(OR(B55&lt;'Statistic-Analysis'!$N$3,B55&gt;'Statistic-Analysis'!$O$3),FALSE,TRUE)</f>
        <v>1</v>
      </c>
    </row>
    <row r="56" spans="1:3">
      <c r="A56" t="s">
        <v>8221</v>
      </c>
      <c r="B56">
        <v>1</v>
      </c>
      <c r="C56" t="b">
        <f>IF(OR(B56&lt;'Statistic-Analysis'!$N$3,B56&gt;'Statistic-Analysis'!$O$3),FALSE,TRUE)</f>
        <v>1</v>
      </c>
    </row>
    <row r="57" spans="1:3">
      <c r="A57" t="s">
        <v>8221</v>
      </c>
      <c r="B57">
        <v>1</v>
      </c>
      <c r="C57" t="b">
        <f>IF(OR(B57&lt;'Statistic-Analysis'!$N$3,B57&gt;'Statistic-Analysis'!$O$3),FALSE,TRUE)</f>
        <v>1</v>
      </c>
    </row>
    <row r="58" spans="1:3">
      <c r="A58" t="s">
        <v>8221</v>
      </c>
      <c r="B58">
        <v>84</v>
      </c>
      <c r="C58" t="b">
        <f>IF(OR(B58&lt;'Statistic-Analysis'!$N$3,B58&gt;'Statistic-Analysis'!$O$3),FALSE,TRUE)</f>
        <v>0</v>
      </c>
    </row>
    <row r="59" spans="1:3">
      <c r="A59" t="s">
        <v>8221</v>
      </c>
      <c r="B59">
        <v>38</v>
      </c>
      <c r="C59" t="b">
        <f>IF(OR(B59&lt;'Statistic-Analysis'!$N$3,B59&gt;'Statistic-Analysis'!$O$3),FALSE,TRUE)</f>
        <v>0</v>
      </c>
    </row>
    <row r="60" spans="1:3">
      <c r="A60" t="s">
        <v>8221</v>
      </c>
      <c r="B60">
        <v>1</v>
      </c>
      <c r="C60" t="b">
        <f>IF(OR(B60&lt;'Statistic-Analysis'!$N$3,B60&gt;'Statistic-Analysis'!$O$3),FALSE,TRUE)</f>
        <v>1</v>
      </c>
    </row>
    <row r="61" spans="1:3">
      <c r="A61" t="s">
        <v>8221</v>
      </c>
      <c r="B61">
        <v>76</v>
      </c>
      <c r="C61" t="b">
        <f>IF(OR(B61&lt;'Statistic-Analysis'!$N$3,B61&gt;'Statistic-Analysis'!$O$3),FALSE,TRUE)</f>
        <v>0</v>
      </c>
    </row>
    <row r="62" spans="1:3">
      <c r="A62" t="s">
        <v>8221</v>
      </c>
      <c r="B62">
        <v>3</v>
      </c>
      <c r="C62" t="b">
        <f>IF(OR(B62&lt;'Statistic-Analysis'!$N$3,B62&gt;'Statistic-Analysis'!$O$3),FALSE,TRUE)</f>
        <v>1</v>
      </c>
    </row>
    <row r="63" spans="1:3">
      <c r="A63" t="s">
        <v>8221</v>
      </c>
      <c r="B63">
        <v>0</v>
      </c>
      <c r="C63" t="b">
        <f>IF(OR(B63&lt;'Statistic-Analysis'!$N$3,B63&gt;'Statistic-Analysis'!$O$3),FALSE,TRUE)</f>
        <v>1</v>
      </c>
    </row>
    <row r="64" spans="1:3">
      <c r="A64" t="s">
        <v>8221</v>
      </c>
      <c r="B64">
        <v>2</v>
      </c>
      <c r="C64" t="b">
        <f>IF(OR(B64&lt;'Statistic-Analysis'!$N$3,B64&gt;'Statistic-Analysis'!$O$3),FALSE,TRUE)</f>
        <v>1</v>
      </c>
    </row>
    <row r="65" spans="1:3">
      <c r="A65" t="s">
        <v>8221</v>
      </c>
      <c r="B65">
        <v>0</v>
      </c>
      <c r="C65" t="b">
        <f>IF(OR(B65&lt;'Statistic-Analysis'!$N$3,B65&gt;'Statistic-Analysis'!$O$3),FALSE,TRUE)</f>
        <v>1</v>
      </c>
    </row>
    <row r="66" spans="1:3">
      <c r="A66" t="s">
        <v>8221</v>
      </c>
      <c r="B66">
        <v>0</v>
      </c>
      <c r="C66" t="b">
        <f>IF(OR(B66&lt;'Statistic-Analysis'!$N$3,B66&gt;'Statistic-Analysis'!$O$3),FALSE,TRUE)</f>
        <v>1</v>
      </c>
    </row>
    <row r="67" spans="1:3">
      <c r="A67" t="s">
        <v>8221</v>
      </c>
      <c r="B67">
        <v>0</v>
      </c>
      <c r="C67" t="b">
        <f>IF(OR(B67&lt;'Statistic-Analysis'!$N$3,B67&gt;'Statistic-Analysis'!$O$3),FALSE,TRUE)</f>
        <v>1</v>
      </c>
    </row>
    <row r="68" spans="1:3">
      <c r="A68" t="s">
        <v>8221</v>
      </c>
      <c r="B68">
        <v>2</v>
      </c>
      <c r="C68" t="b">
        <f>IF(OR(B68&lt;'Statistic-Analysis'!$N$3,B68&gt;'Statistic-Analysis'!$O$3),FALSE,TRUE)</f>
        <v>1</v>
      </c>
    </row>
    <row r="69" spans="1:3">
      <c r="A69" t="s">
        <v>8221</v>
      </c>
      <c r="B69">
        <v>0</v>
      </c>
      <c r="C69" t="b">
        <f>IF(OR(B69&lt;'Statistic-Analysis'!$N$3,B69&gt;'Statistic-Analysis'!$O$3),FALSE,TRUE)</f>
        <v>1</v>
      </c>
    </row>
    <row r="70" spans="1:3">
      <c r="A70" t="s">
        <v>8221</v>
      </c>
      <c r="B70">
        <v>0</v>
      </c>
      <c r="C70" t="b">
        <f>IF(OR(B70&lt;'Statistic-Analysis'!$N$3,B70&gt;'Statistic-Analysis'!$O$3),FALSE,TRUE)</f>
        <v>1</v>
      </c>
    </row>
    <row r="71" spans="1:3">
      <c r="A71" t="s">
        <v>8221</v>
      </c>
      <c r="B71">
        <v>0</v>
      </c>
      <c r="C71" t="b">
        <f>IF(OR(B71&lt;'Statistic-Analysis'!$N$3,B71&gt;'Statistic-Analysis'!$O$3),FALSE,TRUE)</f>
        <v>1</v>
      </c>
    </row>
    <row r="72" spans="1:3">
      <c r="A72" t="s">
        <v>8221</v>
      </c>
      <c r="B72">
        <v>2</v>
      </c>
      <c r="C72" t="b">
        <f>IF(OR(B72&lt;'Statistic-Analysis'!$N$3,B72&gt;'Statistic-Analysis'!$O$3),FALSE,TRUE)</f>
        <v>1</v>
      </c>
    </row>
    <row r="73" spans="1:3">
      <c r="A73" t="s">
        <v>8221</v>
      </c>
      <c r="B73">
        <v>0</v>
      </c>
      <c r="C73" t="b">
        <f>IF(OR(B73&lt;'Statistic-Analysis'!$N$3,B73&gt;'Statistic-Analysis'!$O$3),FALSE,TRUE)</f>
        <v>1</v>
      </c>
    </row>
    <row r="74" spans="1:3">
      <c r="A74" t="s">
        <v>8221</v>
      </c>
      <c r="B74">
        <v>7</v>
      </c>
      <c r="C74" t="b">
        <f>IF(OR(B74&lt;'Statistic-Analysis'!$N$3,B74&gt;'Statistic-Analysis'!$O$3),FALSE,TRUE)</f>
        <v>1</v>
      </c>
    </row>
    <row r="75" spans="1:3">
      <c r="A75" t="s">
        <v>8221</v>
      </c>
      <c r="B75">
        <v>0</v>
      </c>
      <c r="C75" t="b">
        <f>IF(OR(B75&lt;'Statistic-Analysis'!$N$3,B75&gt;'Statistic-Analysis'!$O$3),FALSE,TRUE)</f>
        <v>1</v>
      </c>
    </row>
    <row r="76" spans="1:3">
      <c r="A76" t="s">
        <v>8221</v>
      </c>
      <c r="B76">
        <v>5</v>
      </c>
      <c r="C76" t="b">
        <f>IF(OR(B76&lt;'Statistic-Analysis'!$N$3,B76&gt;'Statistic-Analysis'!$O$3),FALSE,TRUE)</f>
        <v>1</v>
      </c>
    </row>
    <row r="77" spans="1:3">
      <c r="A77" t="s">
        <v>8221</v>
      </c>
      <c r="B77">
        <v>0</v>
      </c>
      <c r="C77" t="b">
        <f>IF(OR(B77&lt;'Statistic-Analysis'!$N$3,B77&gt;'Statistic-Analysis'!$O$3),FALSE,TRUE)</f>
        <v>1</v>
      </c>
    </row>
    <row r="78" spans="1:3">
      <c r="A78" t="s">
        <v>8221</v>
      </c>
      <c r="B78">
        <v>0</v>
      </c>
      <c r="C78" t="b">
        <f>IF(OR(B78&lt;'Statistic-Analysis'!$N$3,B78&gt;'Statistic-Analysis'!$O$3),FALSE,TRUE)</f>
        <v>1</v>
      </c>
    </row>
    <row r="79" spans="1:3">
      <c r="A79" t="s">
        <v>8221</v>
      </c>
      <c r="B79">
        <v>1</v>
      </c>
      <c r="C79" t="b">
        <f>IF(OR(B79&lt;'Statistic-Analysis'!$N$3,B79&gt;'Statistic-Analysis'!$O$3),FALSE,TRUE)</f>
        <v>1</v>
      </c>
    </row>
    <row r="80" spans="1:3">
      <c r="A80" t="s">
        <v>8221</v>
      </c>
      <c r="B80">
        <v>0</v>
      </c>
      <c r="C80" t="b">
        <f>IF(OR(B80&lt;'Statistic-Analysis'!$N$3,B80&gt;'Statistic-Analysis'!$O$3),FALSE,TRUE)</f>
        <v>1</v>
      </c>
    </row>
    <row r="81" spans="1:3">
      <c r="A81" t="s">
        <v>8221</v>
      </c>
      <c r="B81">
        <v>5</v>
      </c>
      <c r="C81" t="b">
        <f>IF(OR(B81&lt;'Statistic-Analysis'!$N$3,B81&gt;'Statistic-Analysis'!$O$3),FALSE,TRUE)</f>
        <v>1</v>
      </c>
    </row>
    <row r="82" spans="1:3">
      <c r="A82" t="s">
        <v>8221</v>
      </c>
      <c r="B82">
        <v>3</v>
      </c>
      <c r="C82" t="b">
        <f>IF(OR(B82&lt;'Statistic-Analysis'!$N$3,B82&gt;'Statistic-Analysis'!$O$3),FALSE,TRUE)</f>
        <v>1</v>
      </c>
    </row>
    <row r="83" spans="1:3">
      <c r="A83" t="s">
        <v>8221</v>
      </c>
      <c r="B83">
        <v>6</v>
      </c>
      <c r="C83" t="b">
        <f>IF(OR(B83&lt;'Statistic-Analysis'!$N$3,B83&gt;'Statistic-Analysis'!$O$3),FALSE,TRUE)</f>
        <v>1</v>
      </c>
    </row>
    <row r="84" spans="1:3">
      <c r="A84" t="s">
        <v>8221</v>
      </c>
      <c r="B84">
        <v>12</v>
      </c>
      <c r="C84" t="b">
        <f>IF(OR(B84&lt;'Statistic-Analysis'!$N$3,B84&gt;'Statistic-Analysis'!$O$3),FALSE,TRUE)</f>
        <v>1</v>
      </c>
    </row>
    <row r="85" spans="1:3">
      <c r="A85" t="s">
        <v>8221</v>
      </c>
      <c r="B85">
        <v>13</v>
      </c>
      <c r="C85" t="b">
        <f>IF(OR(B85&lt;'Statistic-Analysis'!$N$3,B85&gt;'Statistic-Analysis'!$O$3),FALSE,TRUE)</f>
        <v>1</v>
      </c>
    </row>
    <row r="86" spans="1:3">
      <c r="A86" t="s">
        <v>8221</v>
      </c>
      <c r="B86">
        <v>5</v>
      </c>
      <c r="C86" t="b">
        <f>IF(OR(B86&lt;'Statistic-Analysis'!$N$3,B86&gt;'Statistic-Analysis'!$O$3),FALSE,TRUE)</f>
        <v>1</v>
      </c>
    </row>
    <row r="87" spans="1:3">
      <c r="A87" t="s">
        <v>8221</v>
      </c>
      <c r="B87">
        <v>2</v>
      </c>
      <c r="C87" t="b">
        <f>IF(OR(B87&lt;'Statistic-Analysis'!$N$3,B87&gt;'Statistic-Analysis'!$O$3),FALSE,TRUE)</f>
        <v>1</v>
      </c>
    </row>
    <row r="88" spans="1:3">
      <c r="A88" t="s">
        <v>8221</v>
      </c>
      <c r="B88">
        <v>8</v>
      </c>
      <c r="C88" t="b">
        <f>IF(OR(B88&lt;'Statistic-Analysis'!$N$3,B88&gt;'Statistic-Analysis'!$O$3),FALSE,TRUE)</f>
        <v>1</v>
      </c>
    </row>
    <row r="89" spans="1:3">
      <c r="A89" t="s">
        <v>8221</v>
      </c>
      <c r="B89">
        <v>0</v>
      </c>
      <c r="C89" t="b">
        <f>IF(OR(B89&lt;'Statistic-Analysis'!$N$3,B89&gt;'Statistic-Analysis'!$O$3),FALSE,TRUE)</f>
        <v>1</v>
      </c>
    </row>
    <row r="90" spans="1:3">
      <c r="A90" t="s">
        <v>8221</v>
      </c>
      <c r="B90">
        <v>13</v>
      </c>
      <c r="C90" t="b">
        <f>IF(OR(B90&lt;'Statistic-Analysis'!$N$3,B90&gt;'Statistic-Analysis'!$O$3),FALSE,TRUE)</f>
        <v>1</v>
      </c>
    </row>
    <row r="91" spans="1:3">
      <c r="A91" t="s">
        <v>8221</v>
      </c>
      <c r="B91">
        <v>0</v>
      </c>
      <c r="C91" t="b">
        <f>IF(OR(B91&lt;'Statistic-Analysis'!$N$3,B91&gt;'Statistic-Analysis'!$O$3),FALSE,TRUE)</f>
        <v>1</v>
      </c>
    </row>
    <row r="92" spans="1:3">
      <c r="A92" t="s">
        <v>8221</v>
      </c>
      <c r="B92">
        <v>5</v>
      </c>
      <c r="C92" t="b">
        <f>IF(OR(B92&lt;'Statistic-Analysis'!$N$3,B92&gt;'Statistic-Analysis'!$O$3),FALSE,TRUE)</f>
        <v>1</v>
      </c>
    </row>
    <row r="93" spans="1:3">
      <c r="A93" t="s">
        <v>8221</v>
      </c>
      <c r="B93">
        <v>8</v>
      </c>
      <c r="C93" t="b">
        <f>IF(OR(B93&lt;'Statistic-Analysis'!$N$3,B93&gt;'Statistic-Analysis'!$O$3),FALSE,TRUE)</f>
        <v>1</v>
      </c>
    </row>
    <row r="94" spans="1:3">
      <c r="A94" t="s">
        <v>8221</v>
      </c>
      <c r="B94">
        <v>8</v>
      </c>
      <c r="C94" t="b">
        <f>IF(OR(B94&lt;'Statistic-Analysis'!$N$3,B94&gt;'Statistic-Analysis'!$O$3),FALSE,TRUE)</f>
        <v>1</v>
      </c>
    </row>
    <row r="95" spans="1:3">
      <c r="A95" t="s">
        <v>8221</v>
      </c>
      <c r="B95">
        <v>0</v>
      </c>
      <c r="C95" t="b">
        <f>IF(OR(B95&lt;'Statistic-Analysis'!$N$3,B95&gt;'Statistic-Analysis'!$O$3),FALSE,TRUE)</f>
        <v>1</v>
      </c>
    </row>
    <row r="96" spans="1:3">
      <c r="A96" t="s">
        <v>8221</v>
      </c>
      <c r="B96">
        <v>2</v>
      </c>
      <c r="C96" t="b">
        <f>IF(OR(B96&lt;'Statistic-Analysis'!$N$3,B96&gt;'Statistic-Analysis'!$O$3),FALSE,TRUE)</f>
        <v>1</v>
      </c>
    </row>
    <row r="97" spans="1:3">
      <c r="A97" t="s">
        <v>8221</v>
      </c>
      <c r="B97">
        <v>3</v>
      </c>
      <c r="C97" t="b">
        <f>IF(OR(B97&lt;'Statistic-Analysis'!$N$3,B97&gt;'Statistic-Analysis'!$O$3),FALSE,TRUE)</f>
        <v>1</v>
      </c>
    </row>
    <row r="98" spans="1:3">
      <c r="A98" t="s">
        <v>8221</v>
      </c>
      <c r="B98">
        <v>0</v>
      </c>
      <c r="C98" t="b">
        <f>IF(OR(B98&lt;'Statistic-Analysis'!$N$3,B98&gt;'Statistic-Analysis'!$O$3),FALSE,TRUE)</f>
        <v>1</v>
      </c>
    </row>
    <row r="99" spans="1:3">
      <c r="A99" t="s">
        <v>8221</v>
      </c>
      <c r="B99">
        <v>0</v>
      </c>
      <c r="C99" t="b">
        <f>IF(OR(B99&lt;'Statistic-Analysis'!$N$3,B99&gt;'Statistic-Analysis'!$O$3),FALSE,TRUE)</f>
        <v>1</v>
      </c>
    </row>
    <row r="100" spans="1:3">
      <c r="A100" t="s">
        <v>8221</v>
      </c>
      <c r="B100">
        <v>11</v>
      </c>
      <c r="C100" t="b">
        <f>IF(OR(B100&lt;'Statistic-Analysis'!$N$3,B100&gt;'Statistic-Analysis'!$O$3),FALSE,TRUE)</f>
        <v>1</v>
      </c>
    </row>
    <row r="101" spans="1:3">
      <c r="A101" t="s">
        <v>8221</v>
      </c>
      <c r="B101">
        <v>0</v>
      </c>
      <c r="C101" t="b">
        <f>IF(OR(B101&lt;'Statistic-Analysis'!$N$3,B101&gt;'Statistic-Analysis'!$O$3),FALSE,TRUE)</f>
        <v>1</v>
      </c>
    </row>
    <row r="102" spans="1:3">
      <c r="A102" t="s">
        <v>8221</v>
      </c>
      <c r="B102">
        <v>1</v>
      </c>
      <c r="C102" t="b">
        <f>IF(OR(B102&lt;'Statistic-Analysis'!$N$3,B102&gt;'Statistic-Analysis'!$O$3),FALSE,TRUE)</f>
        <v>1</v>
      </c>
    </row>
    <row r="103" spans="1:3">
      <c r="A103" t="s">
        <v>8221</v>
      </c>
      <c r="B103">
        <v>0</v>
      </c>
      <c r="C103" t="b">
        <f>IF(OR(B103&lt;'Statistic-Analysis'!$N$3,B103&gt;'Statistic-Analysis'!$O$3),FALSE,TRUE)</f>
        <v>1</v>
      </c>
    </row>
    <row r="104" spans="1:3">
      <c r="A104" t="s">
        <v>8221</v>
      </c>
      <c r="B104">
        <v>17</v>
      </c>
      <c r="C104" t="b">
        <f>IF(OR(B104&lt;'Statistic-Analysis'!$N$3,B104&gt;'Statistic-Analysis'!$O$3),FALSE,TRUE)</f>
        <v>1</v>
      </c>
    </row>
    <row r="105" spans="1:3">
      <c r="A105" t="s">
        <v>8221</v>
      </c>
      <c r="B105">
        <v>2</v>
      </c>
      <c r="C105" t="b">
        <f>IF(OR(B105&lt;'Statistic-Analysis'!$N$3,B105&gt;'Statistic-Analysis'!$O$3),FALSE,TRUE)</f>
        <v>1</v>
      </c>
    </row>
    <row r="106" spans="1:3">
      <c r="A106" t="s">
        <v>8221</v>
      </c>
      <c r="B106">
        <v>1</v>
      </c>
      <c r="C106" t="b">
        <f>IF(OR(B106&lt;'Statistic-Analysis'!$N$3,B106&gt;'Statistic-Analysis'!$O$3),FALSE,TRUE)</f>
        <v>1</v>
      </c>
    </row>
    <row r="107" spans="1:3">
      <c r="A107" t="s">
        <v>8221</v>
      </c>
      <c r="B107">
        <v>2</v>
      </c>
      <c r="C107" t="b">
        <f>IF(OR(B107&lt;'Statistic-Analysis'!$N$3,B107&gt;'Statistic-Analysis'!$O$3),FALSE,TRUE)</f>
        <v>1</v>
      </c>
    </row>
    <row r="108" spans="1:3">
      <c r="A108" t="s">
        <v>8221</v>
      </c>
      <c r="B108">
        <v>16</v>
      </c>
      <c r="C108" t="b">
        <f>IF(OR(B108&lt;'Statistic-Analysis'!$N$3,B108&gt;'Statistic-Analysis'!$O$3),FALSE,TRUE)</f>
        <v>1</v>
      </c>
    </row>
    <row r="109" spans="1:3">
      <c r="A109" t="s">
        <v>8221</v>
      </c>
      <c r="B109">
        <v>1</v>
      </c>
      <c r="C109" t="b">
        <f>IF(OR(B109&lt;'Statistic-Analysis'!$N$3,B109&gt;'Statistic-Analysis'!$O$3),FALSE,TRUE)</f>
        <v>1</v>
      </c>
    </row>
    <row r="110" spans="1:3">
      <c r="A110" t="s">
        <v>8221</v>
      </c>
      <c r="B110">
        <v>4</v>
      </c>
      <c r="C110" t="b">
        <f>IF(OR(B110&lt;'Statistic-Analysis'!$N$3,B110&gt;'Statistic-Analysis'!$O$3),FALSE,TRUE)</f>
        <v>1</v>
      </c>
    </row>
    <row r="111" spans="1:3">
      <c r="A111" t="s">
        <v>8221</v>
      </c>
      <c r="B111">
        <v>5</v>
      </c>
      <c r="C111" t="b">
        <f>IF(OR(B111&lt;'Statistic-Analysis'!$N$3,B111&gt;'Statistic-Analysis'!$O$3),FALSE,TRUE)</f>
        <v>1</v>
      </c>
    </row>
    <row r="112" spans="1:3">
      <c r="A112" t="s">
        <v>8221</v>
      </c>
      <c r="B112">
        <v>7</v>
      </c>
      <c r="C112" t="b">
        <f>IF(OR(B112&lt;'Statistic-Analysis'!$N$3,B112&gt;'Statistic-Analysis'!$O$3),FALSE,TRUE)</f>
        <v>1</v>
      </c>
    </row>
    <row r="113" spans="1:3">
      <c r="A113" t="s">
        <v>8221</v>
      </c>
      <c r="B113">
        <v>0</v>
      </c>
      <c r="C113" t="b">
        <f>IF(OR(B113&lt;'Statistic-Analysis'!$N$3,B113&gt;'Statistic-Analysis'!$O$3),FALSE,TRUE)</f>
        <v>1</v>
      </c>
    </row>
    <row r="114" spans="1:3">
      <c r="A114" t="s">
        <v>8221</v>
      </c>
      <c r="B114">
        <v>12</v>
      </c>
      <c r="C114" t="b">
        <f>IF(OR(B114&lt;'Statistic-Analysis'!$N$3,B114&gt;'Statistic-Analysis'!$O$3),FALSE,TRUE)</f>
        <v>1</v>
      </c>
    </row>
    <row r="115" spans="1:3">
      <c r="A115" t="s">
        <v>8221</v>
      </c>
      <c r="B115">
        <v>2</v>
      </c>
      <c r="C115" t="b">
        <f>IF(OR(B115&lt;'Statistic-Analysis'!$N$3,B115&gt;'Statistic-Analysis'!$O$3),FALSE,TRUE)</f>
        <v>1</v>
      </c>
    </row>
    <row r="116" spans="1:3">
      <c r="A116" t="s">
        <v>8221</v>
      </c>
      <c r="B116">
        <v>5</v>
      </c>
      <c r="C116" t="b">
        <f>IF(OR(B116&lt;'Statistic-Analysis'!$N$3,B116&gt;'Statistic-Analysis'!$O$3),FALSE,TRUE)</f>
        <v>1</v>
      </c>
    </row>
    <row r="117" spans="1:3">
      <c r="A117" t="s">
        <v>8221</v>
      </c>
      <c r="B117">
        <v>2</v>
      </c>
      <c r="C117" t="b">
        <f>IF(OR(B117&lt;'Statistic-Analysis'!$N$3,B117&gt;'Statistic-Analysis'!$O$3),FALSE,TRUE)</f>
        <v>1</v>
      </c>
    </row>
    <row r="118" spans="1:3">
      <c r="A118" t="s">
        <v>8221</v>
      </c>
      <c r="B118">
        <v>3</v>
      </c>
      <c r="C118" t="b">
        <f>IF(OR(B118&lt;'Statistic-Analysis'!$N$3,B118&gt;'Statistic-Analysis'!$O$3),FALSE,TRUE)</f>
        <v>1</v>
      </c>
    </row>
    <row r="119" spans="1:3">
      <c r="A119" t="s">
        <v>8221</v>
      </c>
      <c r="B119">
        <v>0</v>
      </c>
      <c r="C119" t="b">
        <f>IF(OR(B119&lt;'Statistic-Analysis'!$N$3,B119&gt;'Statistic-Analysis'!$O$3),FALSE,TRUE)</f>
        <v>1</v>
      </c>
    </row>
    <row r="120" spans="1:3">
      <c r="A120" t="s">
        <v>8221</v>
      </c>
      <c r="B120">
        <v>49</v>
      </c>
      <c r="C120" t="b">
        <f>IF(OR(B120&lt;'Statistic-Analysis'!$N$3,B120&gt;'Statistic-Analysis'!$O$3),FALSE,TRUE)</f>
        <v>0</v>
      </c>
    </row>
    <row r="121" spans="1:3">
      <c r="A121" t="s">
        <v>8221</v>
      </c>
      <c r="B121">
        <v>1</v>
      </c>
      <c r="C121" t="b">
        <f>IF(OR(B121&lt;'Statistic-Analysis'!$N$3,B121&gt;'Statistic-Analysis'!$O$3),FALSE,TRUE)</f>
        <v>1</v>
      </c>
    </row>
    <row r="122" spans="1:3">
      <c r="A122" t="s">
        <v>8221</v>
      </c>
      <c r="B122">
        <v>2</v>
      </c>
      <c r="C122" t="b">
        <f>IF(OR(B122&lt;'Statistic-Analysis'!$N$3,B122&gt;'Statistic-Analysis'!$O$3),FALSE,TRUE)</f>
        <v>1</v>
      </c>
    </row>
    <row r="123" spans="1:3">
      <c r="A123" t="s">
        <v>8221</v>
      </c>
      <c r="B123">
        <v>0</v>
      </c>
      <c r="C123" t="b">
        <f>IF(OR(B123&lt;'Statistic-Analysis'!$N$3,B123&gt;'Statistic-Analysis'!$O$3),FALSE,TRUE)</f>
        <v>1</v>
      </c>
    </row>
    <row r="124" spans="1:3">
      <c r="A124" t="s">
        <v>8221</v>
      </c>
      <c r="B124">
        <v>0</v>
      </c>
      <c r="C124" t="b">
        <f>IF(OR(B124&lt;'Statistic-Analysis'!$N$3,B124&gt;'Statistic-Analysis'!$O$3),FALSE,TRUE)</f>
        <v>1</v>
      </c>
    </row>
    <row r="125" spans="1:3">
      <c r="A125" t="s">
        <v>8221</v>
      </c>
      <c r="B125">
        <v>11</v>
      </c>
      <c r="C125" t="b">
        <f>IF(OR(B125&lt;'Statistic-Analysis'!$N$3,B125&gt;'Statistic-Analysis'!$O$3),FALSE,TRUE)</f>
        <v>1</v>
      </c>
    </row>
    <row r="126" spans="1:3">
      <c r="A126" t="s">
        <v>8221</v>
      </c>
      <c r="B126">
        <v>1</v>
      </c>
      <c r="C126" t="b">
        <f>IF(OR(B126&lt;'Statistic-Analysis'!$N$3,B126&gt;'Statistic-Analysis'!$O$3),FALSE,TRUE)</f>
        <v>1</v>
      </c>
    </row>
    <row r="127" spans="1:3">
      <c r="A127" t="s">
        <v>8221</v>
      </c>
      <c r="B127">
        <v>8</v>
      </c>
      <c r="C127" t="b">
        <f>IF(OR(B127&lt;'Statistic-Analysis'!$N$3,B127&gt;'Statistic-Analysis'!$O$3),FALSE,TRUE)</f>
        <v>1</v>
      </c>
    </row>
    <row r="128" spans="1:3">
      <c r="A128" t="s">
        <v>8221</v>
      </c>
      <c r="B128">
        <v>5</v>
      </c>
      <c r="C128" t="b">
        <f>IF(OR(B128&lt;'Statistic-Analysis'!$N$3,B128&gt;'Statistic-Analysis'!$O$3),FALSE,TRUE)</f>
        <v>1</v>
      </c>
    </row>
    <row r="129" spans="1:3">
      <c r="A129" t="s">
        <v>8221</v>
      </c>
      <c r="B129">
        <v>39</v>
      </c>
      <c r="C129" t="b">
        <f>IF(OR(B129&lt;'Statistic-Analysis'!$N$3,B129&gt;'Statistic-Analysis'!$O$3),FALSE,TRUE)</f>
        <v>0</v>
      </c>
    </row>
    <row r="130" spans="1:3">
      <c r="A130" t="s">
        <v>8221</v>
      </c>
      <c r="B130">
        <v>0</v>
      </c>
      <c r="C130" t="b">
        <f>IF(OR(B130&lt;'Statistic-Analysis'!$N$3,B130&gt;'Statistic-Analysis'!$O$3),FALSE,TRUE)</f>
        <v>1</v>
      </c>
    </row>
    <row r="131" spans="1:3">
      <c r="A131" t="s">
        <v>8221</v>
      </c>
      <c r="B131">
        <v>0</v>
      </c>
      <c r="C131" t="b">
        <f>IF(OR(B131&lt;'Statistic-Analysis'!$N$3,B131&gt;'Statistic-Analysis'!$O$3),FALSE,TRUE)</f>
        <v>1</v>
      </c>
    </row>
    <row r="132" spans="1:3">
      <c r="A132" t="s">
        <v>8221</v>
      </c>
      <c r="B132">
        <v>2</v>
      </c>
      <c r="C132" t="b">
        <f>IF(OR(B132&lt;'Statistic-Analysis'!$N$3,B132&gt;'Statistic-Analysis'!$O$3),FALSE,TRUE)</f>
        <v>1</v>
      </c>
    </row>
    <row r="133" spans="1:3">
      <c r="A133" t="s">
        <v>8221</v>
      </c>
      <c r="B133">
        <v>170</v>
      </c>
      <c r="C133" t="b">
        <f>IF(OR(B133&lt;'Statistic-Analysis'!$N$3,B133&gt;'Statistic-Analysis'!$O$3),FALSE,TRUE)</f>
        <v>0</v>
      </c>
    </row>
    <row r="134" spans="1:3">
      <c r="A134" t="s">
        <v>8221</v>
      </c>
      <c r="B134">
        <v>5</v>
      </c>
      <c r="C134" t="b">
        <f>IF(OR(B134&lt;'Statistic-Analysis'!$N$3,B134&gt;'Statistic-Analysis'!$O$3),FALSE,TRUE)</f>
        <v>1</v>
      </c>
    </row>
    <row r="135" spans="1:3">
      <c r="A135" t="s">
        <v>8221</v>
      </c>
      <c r="B135">
        <v>14</v>
      </c>
      <c r="C135" t="b">
        <f>IF(OR(B135&lt;'Statistic-Analysis'!$N$3,B135&gt;'Statistic-Analysis'!$O$3),FALSE,TRUE)</f>
        <v>1</v>
      </c>
    </row>
    <row r="136" spans="1:3">
      <c r="A136" t="s">
        <v>8221</v>
      </c>
      <c r="B136">
        <v>1</v>
      </c>
      <c r="C136" t="b">
        <f>IF(OR(B136&lt;'Statistic-Analysis'!$N$3,B136&gt;'Statistic-Analysis'!$O$3),FALSE,TRUE)</f>
        <v>1</v>
      </c>
    </row>
    <row r="137" spans="1:3">
      <c r="A137" t="s">
        <v>8221</v>
      </c>
      <c r="B137">
        <v>0</v>
      </c>
      <c r="C137" t="b">
        <f>IF(OR(B137&lt;'Statistic-Analysis'!$N$3,B137&gt;'Statistic-Analysis'!$O$3),FALSE,TRUE)</f>
        <v>1</v>
      </c>
    </row>
    <row r="138" spans="1:3">
      <c r="A138" t="s">
        <v>8221</v>
      </c>
      <c r="B138">
        <v>124</v>
      </c>
      <c r="C138" t="b">
        <f>IF(OR(B138&lt;'Statistic-Analysis'!$N$3,B138&gt;'Statistic-Analysis'!$O$3),FALSE,TRUE)</f>
        <v>0</v>
      </c>
    </row>
    <row r="139" spans="1:3">
      <c r="A139" t="s">
        <v>8221</v>
      </c>
      <c r="B139">
        <v>0</v>
      </c>
      <c r="C139" t="b">
        <f>IF(OR(B139&lt;'Statistic-Analysis'!$N$3,B139&gt;'Statistic-Analysis'!$O$3),FALSE,TRUE)</f>
        <v>1</v>
      </c>
    </row>
    <row r="140" spans="1:3">
      <c r="A140" t="s">
        <v>8221</v>
      </c>
      <c r="B140">
        <v>0</v>
      </c>
      <c r="C140" t="b">
        <f>IF(OR(B140&lt;'Statistic-Analysis'!$N$3,B140&gt;'Statistic-Analysis'!$O$3),FALSE,TRUE)</f>
        <v>1</v>
      </c>
    </row>
    <row r="141" spans="1:3">
      <c r="A141" t="s">
        <v>8221</v>
      </c>
      <c r="B141">
        <v>55</v>
      </c>
      <c r="C141" t="b">
        <f>IF(OR(B141&lt;'Statistic-Analysis'!$N$3,B141&gt;'Statistic-Analysis'!$O$3),FALSE,TRUE)</f>
        <v>0</v>
      </c>
    </row>
    <row r="142" spans="1:3">
      <c r="A142" t="s">
        <v>8221</v>
      </c>
      <c r="B142">
        <v>140</v>
      </c>
      <c r="C142" t="b">
        <f>IF(OR(B142&lt;'Statistic-Analysis'!$N$3,B142&gt;'Statistic-Analysis'!$O$3),FALSE,TRUE)</f>
        <v>0</v>
      </c>
    </row>
    <row r="143" spans="1:3">
      <c r="A143" t="s">
        <v>8221</v>
      </c>
      <c r="B143">
        <v>21</v>
      </c>
      <c r="C143" t="b">
        <f>IF(OR(B143&lt;'Statistic-Analysis'!$N$3,B143&gt;'Statistic-Analysis'!$O$3),FALSE,TRUE)</f>
        <v>1</v>
      </c>
    </row>
    <row r="144" spans="1:3">
      <c r="A144" t="s">
        <v>8221</v>
      </c>
      <c r="B144">
        <v>1</v>
      </c>
      <c r="C144" t="b">
        <f>IF(OR(B144&lt;'Statistic-Analysis'!$N$3,B144&gt;'Statistic-Analysis'!$O$3),FALSE,TRUE)</f>
        <v>1</v>
      </c>
    </row>
    <row r="145" spans="1:3">
      <c r="A145" t="s">
        <v>8221</v>
      </c>
      <c r="B145">
        <v>147</v>
      </c>
      <c r="C145" t="b">
        <f>IF(OR(B145&lt;'Statistic-Analysis'!$N$3,B145&gt;'Statistic-Analysis'!$O$3),FALSE,TRUE)</f>
        <v>0</v>
      </c>
    </row>
    <row r="146" spans="1:3">
      <c r="A146" t="s">
        <v>8221</v>
      </c>
      <c r="B146">
        <v>11</v>
      </c>
      <c r="C146" t="b">
        <f>IF(OR(B146&lt;'Statistic-Analysis'!$N$3,B146&gt;'Statistic-Analysis'!$O$3),FALSE,TRUE)</f>
        <v>1</v>
      </c>
    </row>
    <row r="147" spans="1:3">
      <c r="A147" t="s">
        <v>8221</v>
      </c>
      <c r="B147">
        <v>125</v>
      </c>
      <c r="C147" t="b">
        <f>IF(OR(B147&lt;'Statistic-Analysis'!$N$3,B147&gt;'Statistic-Analysis'!$O$3),FALSE,TRUE)</f>
        <v>0</v>
      </c>
    </row>
    <row r="148" spans="1:3">
      <c r="A148" t="s">
        <v>8221</v>
      </c>
      <c r="B148">
        <v>1</v>
      </c>
      <c r="C148" t="b">
        <f>IF(OR(B148&lt;'Statistic-Analysis'!$N$3,B148&gt;'Statistic-Analysis'!$O$3),FALSE,TRUE)</f>
        <v>1</v>
      </c>
    </row>
    <row r="149" spans="1:3">
      <c r="A149" t="s">
        <v>8221</v>
      </c>
      <c r="B149">
        <v>0</v>
      </c>
      <c r="C149" t="b">
        <f>IF(OR(B149&lt;'Statistic-Analysis'!$N$3,B149&gt;'Statistic-Analysis'!$O$3),FALSE,TRUE)</f>
        <v>1</v>
      </c>
    </row>
    <row r="150" spans="1:3">
      <c r="A150" t="s">
        <v>8221</v>
      </c>
      <c r="B150">
        <v>0</v>
      </c>
      <c r="C150" t="b">
        <f>IF(OR(B150&lt;'Statistic-Analysis'!$N$3,B150&gt;'Statistic-Analysis'!$O$3),FALSE,TRUE)</f>
        <v>1</v>
      </c>
    </row>
    <row r="151" spans="1:3">
      <c r="A151" t="s">
        <v>8221</v>
      </c>
      <c r="B151">
        <v>3</v>
      </c>
      <c r="C151" t="b">
        <f>IF(OR(B151&lt;'Statistic-Analysis'!$N$3,B151&gt;'Statistic-Analysis'!$O$3),FALSE,TRUE)</f>
        <v>1</v>
      </c>
    </row>
    <row r="152" spans="1:3">
      <c r="A152" t="s">
        <v>8221</v>
      </c>
      <c r="B152">
        <v>0</v>
      </c>
      <c r="C152" t="b">
        <f>IF(OR(B152&lt;'Statistic-Analysis'!$N$3,B152&gt;'Statistic-Analysis'!$O$3),FALSE,TRUE)</f>
        <v>1</v>
      </c>
    </row>
    <row r="153" spans="1:3">
      <c r="A153" t="s">
        <v>8221</v>
      </c>
      <c r="B153">
        <v>0</v>
      </c>
      <c r="C153" t="b">
        <f>IF(OR(B153&lt;'Statistic-Analysis'!$N$3,B153&gt;'Statistic-Analysis'!$O$3),FALSE,TRUE)</f>
        <v>1</v>
      </c>
    </row>
    <row r="154" spans="1:3">
      <c r="A154" t="s">
        <v>8221</v>
      </c>
      <c r="B154">
        <v>0</v>
      </c>
      <c r="C154" t="b">
        <f>IF(OR(B154&lt;'Statistic-Analysis'!$N$3,B154&gt;'Statistic-Analysis'!$O$3),FALSE,TRUE)</f>
        <v>1</v>
      </c>
    </row>
    <row r="155" spans="1:3">
      <c r="A155" t="s">
        <v>8221</v>
      </c>
      <c r="B155">
        <v>0</v>
      </c>
      <c r="C155" t="b">
        <f>IF(OR(B155&lt;'Statistic-Analysis'!$N$3,B155&gt;'Statistic-Analysis'!$O$3),FALSE,TRUE)</f>
        <v>1</v>
      </c>
    </row>
    <row r="156" spans="1:3">
      <c r="A156" t="s">
        <v>8221</v>
      </c>
      <c r="B156">
        <v>3</v>
      </c>
      <c r="C156" t="b">
        <f>IF(OR(B156&lt;'Statistic-Analysis'!$N$3,B156&gt;'Statistic-Analysis'!$O$3),FALSE,TRUE)</f>
        <v>1</v>
      </c>
    </row>
    <row r="157" spans="1:3">
      <c r="A157" t="s">
        <v>8221</v>
      </c>
      <c r="B157">
        <v>0</v>
      </c>
      <c r="C157" t="b">
        <f>IF(OR(B157&lt;'Statistic-Analysis'!$N$3,B157&gt;'Statistic-Analysis'!$O$3),FALSE,TRUE)</f>
        <v>1</v>
      </c>
    </row>
    <row r="158" spans="1:3">
      <c r="A158" t="s">
        <v>8221</v>
      </c>
      <c r="B158">
        <v>1</v>
      </c>
      <c r="C158" t="b">
        <f>IF(OR(B158&lt;'Statistic-Analysis'!$N$3,B158&gt;'Statistic-Analysis'!$O$3),FALSE,TRUE)</f>
        <v>1</v>
      </c>
    </row>
    <row r="159" spans="1:3">
      <c r="A159" t="s">
        <v>8221</v>
      </c>
      <c r="B159">
        <v>3</v>
      </c>
      <c r="C159" t="b">
        <f>IF(OR(B159&lt;'Statistic-Analysis'!$N$3,B159&gt;'Statistic-Analysis'!$O$3),FALSE,TRUE)</f>
        <v>1</v>
      </c>
    </row>
    <row r="160" spans="1:3">
      <c r="A160" t="s">
        <v>8221</v>
      </c>
      <c r="B160">
        <v>22</v>
      </c>
      <c r="C160" t="b">
        <f>IF(OR(B160&lt;'Statistic-Analysis'!$N$3,B160&gt;'Statistic-Analysis'!$O$3),FALSE,TRUE)</f>
        <v>1</v>
      </c>
    </row>
    <row r="161" spans="1:3">
      <c r="A161" t="s">
        <v>8221</v>
      </c>
      <c r="B161">
        <v>26</v>
      </c>
      <c r="C161" t="b">
        <f>IF(OR(B161&lt;'Statistic-Analysis'!$N$3,B161&gt;'Statistic-Analysis'!$O$3),FALSE,TRUE)</f>
        <v>1</v>
      </c>
    </row>
    <row r="162" spans="1:3">
      <c r="A162" t="s">
        <v>8221</v>
      </c>
      <c r="B162">
        <v>4</v>
      </c>
      <c r="C162" t="b">
        <f>IF(OR(B162&lt;'Statistic-Analysis'!$N$3,B162&gt;'Statistic-Analysis'!$O$3),FALSE,TRUE)</f>
        <v>1</v>
      </c>
    </row>
    <row r="163" spans="1:3">
      <c r="A163" t="s">
        <v>8221</v>
      </c>
      <c r="B163">
        <v>0</v>
      </c>
      <c r="C163" t="b">
        <f>IF(OR(B163&lt;'Statistic-Analysis'!$N$3,B163&gt;'Statistic-Analysis'!$O$3),FALSE,TRUE)</f>
        <v>1</v>
      </c>
    </row>
    <row r="164" spans="1:3">
      <c r="A164" t="s">
        <v>8221</v>
      </c>
      <c r="B164">
        <v>4</v>
      </c>
      <c r="C164" t="b">
        <f>IF(OR(B164&lt;'Statistic-Analysis'!$N$3,B164&gt;'Statistic-Analysis'!$O$3),FALSE,TRUE)</f>
        <v>1</v>
      </c>
    </row>
    <row r="165" spans="1:3">
      <c r="A165" t="s">
        <v>8221</v>
      </c>
      <c r="B165">
        <v>9</v>
      </c>
      <c r="C165" t="b">
        <f>IF(OR(B165&lt;'Statistic-Analysis'!$N$3,B165&gt;'Statistic-Analysis'!$O$3),FALSE,TRUE)</f>
        <v>1</v>
      </c>
    </row>
    <row r="166" spans="1:3">
      <c r="A166" t="s">
        <v>8221</v>
      </c>
      <c r="B166">
        <v>5</v>
      </c>
      <c r="C166" t="b">
        <f>IF(OR(B166&lt;'Statistic-Analysis'!$N$3,B166&gt;'Statistic-Analysis'!$O$3),FALSE,TRUE)</f>
        <v>1</v>
      </c>
    </row>
    <row r="167" spans="1:3">
      <c r="A167" t="s">
        <v>8221</v>
      </c>
      <c r="B167">
        <v>14</v>
      </c>
      <c r="C167" t="b">
        <f>IF(OR(B167&lt;'Statistic-Analysis'!$N$3,B167&gt;'Statistic-Analysis'!$O$3),FALSE,TRUE)</f>
        <v>1</v>
      </c>
    </row>
    <row r="168" spans="1:3">
      <c r="A168" t="s">
        <v>8221</v>
      </c>
      <c r="B168">
        <v>1</v>
      </c>
      <c r="C168" t="b">
        <f>IF(OR(B168&lt;'Statistic-Analysis'!$N$3,B168&gt;'Statistic-Analysis'!$O$3),FALSE,TRUE)</f>
        <v>1</v>
      </c>
    </row>
    <row r="169" spans="1:3">
      <c r="A169" t="s">
        <v>8221</v>
      </c>
      <c r="B169">
        <v>10</v>
      </c>
      <c r="C169" t="b">
        <f>IF(OR(B169&lt;'Statistic-Analysis'!$N$3,B169&gt;'Statistic-Analysis'!$O$3),FALSE,TRUE)</f>
        <v>1</v>
      </c>
    </row>
    <row r="170" spans="1:3">
      <c r="A170" t="s">
        <v>8221</v>
      </c>
      <c r="B170">
        <v>3</v>
      </c>
      <c r="C170" t="b">
        <f>IF(OR(B170&lt;'Statistic-Analysis'!$N$3,B170&gt;'Statistic-Analysis'!$O$3),FALSE,TRUE)</f>
        <v>1</v>
      </c>
    </row>
    <row r="171" spans="1:3">
      <c r="A171" t="s">
        <v>8221</v>
      </c>
      <c r="B171">
        <v>1</v>
      </c>
      <c r="C171" t="b">
        <f>IF(OR(B171&lt;'Statistic-Analysis'!$N$3,B171&gt;'Statistic-Analysis'!$O$3),FALSE,TRUE)</f>
        <v>1</v>
      </c>
    </row>
    <row r="172" spans="1:3">
      <c r="A172" t="s">
        <v>8221</v>
      </c>
      <c r="B172">
        <v>0</v>
      </c>
      <c r="C172" t="b">
        <f>IF(OR(B172&lt;'Statistic-Analysis'!$N$3,B172&gt;'Statistic-Analysis'!$O$3),FALSE,TRUE)</f>
        <v>1</v>
      </c>
    </row>
    <row r="173" spans="1:3">
      <c r="A173" t="s">
        <v>8221</v>
      </c>
      <c r="B173">
        <v>5</v>
      </c>
      <c r="C173" t="b">
        <f>IF(OR(B173&lt;'Statistic-Analysis'!$N$3,B173&gt;'Statistic-Analysis'!$O$3),FALSE,TRUE)</f>
        <v>1</v>
      </c>
    </row>
    <row r="174" spans="1:3">
      <c r="A174" t="s">
        <v>8221</v>
      </c>
      <c r="B174">
        <v>2</v>
      </c>
      <c r="C174" t="b">
        <f>IF(OR(B174&lt;'Statistic-Analysis'!$N$3,B174&gt;'Statistic-Analysis'!$O$3),FALSE,TRUE)</f>
        <v>1</v>
      </c>
    </row>
    <row r="175" spans="1:3">
      <c r="A175" t="s">
        <v>8221</v>
      </c>
      <c r="B175">
        <v>68</v>
      </c>
      <c r="C175" t="b">
        <f>IF(OR(B175&lt;'Statistic-Analysis'!$N$3,B175&gt;'Statistic-Analysis'!$O$3),FALSE,TRUE)</f>
        <v>0</v>
      </c>
    </row>
    <row r="176" spans="1:3">
      <c r="A176" t="s">
        <v>8221</v>
      </c>
      <c r="B176">
        <v>3</v>
      </c>
      <c r="C176" t="b">
        <f>IF(OR(B176&lt;'Statistic-Analysis'!$N$3,B176&gt;'Statistic-Analysis'!$O$3),FALSE,TRUE)</f>
        <v>1</v>
      </c>
    </row>
    <row r="177" spans="1:3">
      <c r="A177" t="s">
        <v>8221</v>
      </c>
      <c r="B177">
        <v>34</v>
      </c>
      <c r="C177" t="b">
        <f>IF(OR(B177&lt;'Statistic-Analysis'!$N$3,B177&gt;'Statistic-Analysis'!$O$3),FALSE,TRUE)</f>
        <v>0</v>
      </c>
    </row>
    <row r="178" spans="1:3">
      <c r="A178" t="s">
        <v>8221</v>
      </c>
      <c r="B178">
        <v>0</v>
      </c>
      <c r="C178" t="b">
        <f>IF(OR(B178&lt;'Statistic-Analysis'!$N$3,B178&gt;'Statistic-Analysis'!$O$3),FALSE,TRUE)</f>
        <v>1</v>
      </c>
    </row>
    <row r="179" spans="1:3">
      <c r="A179" t="s">
        <v>8221</v>
      </c>
      <c r="B179">
        <v>3</v>
      </c>
      <c r="C179" t="b">
        <f>IF(OR(B179&lt;'Statistic-Analysis'!$N$3,B179&gt;'Statistic-Analysis'!$O$3),FALSE,TRUE)</f>
        <v>1</v>
      </c>
    </row>
    <row r="180" spans="1:3">
      <c r="A180" t="s">
        <v>8221</v>
      </c>
      <c r="B180">
        <v>0</v>
      </c>
      <c r="C180" t="b">
        <f>IF(OR(B180&lt;'Statistic-Analysis'!$N$3,B180&gt;'Statistic-Analysis'!$O$3),FALSE,TRUE)</f>
        <v>1</v>
      </c>
    </row>
    <row r="181" spans="1:3">
      <c r="A181" t="s">
        <v>8221</v>
      </c>
      <c r="B181">
        <v>70</v>
      </c>
      <c r="C181" t="b">
        <f>IF(OR(B181&lt;'Statistic-Analysis'!$N$3,B181&gt;'Statistic-Analysis'!$O$3),FALSE,TRUE)</f>
        <v>0</v>
      </c>
    </row>
    <row r="182" spans="1:3">
      <c r="A182" t="s">
        <v>8221</v>
      </c>
      <c r="B182">
        <v>1</v>
      </c>
      <c r="C182" t="b">
        <f>IF(OR(B182&lt;'Statistic-Analysis'!$N$3,B182&gt;'Statistic-Analysis'!$O$3),FALSE,TRUE)</f>
        <v>1</v>
      </c>
    </row>
    <row r="183" spans="1:3">
      <c r="A183" t="s">
        <v>8221</v>
      </c>
      <c r="B183">
        <v>1</v>
      </c>
      <c r="C183" t="b">
        <f>IF(OR(B183&lt;'Statistic-Analysis'!$N$3,B183&gt;'Statistic-Analysis'!$O$3),FALSE,TRUE)</f>
        <v>1</v>
      </c>
    </row>
    <row r="184" spans="1:3">
      <c r="A184" t="s">
        <v>8221</v>
      </c>
      <c r="B184">
        <v>1</v>
      </c>
      <c r="C184" t="b">
        <f>IF(OR(B184&lt;'Statistic-Analysis'!$N$3,B184&gt;'Statistic-Analysis'!$O$3),FALSE,TRUE)</f>
        <v>1</v>
      </c>
    </row>
    <row r="185" spans="1:3">
      <c r="A185" t="s">
        <v>8221</v>
      </c>
      <c r="B185">
        <v>2</v>
      </c>
      <c r="C185" t="b">
        <f>IF(OR(B185&lt;'Statistic-Analysis'!$N$3,B185&gt;'Statistic-Analysis'!$O$3),FALSE,TRUE)</f>
        <v>1</v>
      </c>
    </row>
    <row r="186" spans="1:3">
      <c r="A186" t="s">
        <v>8221</v>
      </c>
      <c r="B186">
        <v>2</v>
      </c>
      <c r="C186" t="b">
        <f>IF(OR(B186&lt;'Statistic-Analysis'!$N$3,B186&gt;'Statistic-Analysis'!$O$3),FALSE,TRUE)</f>
        <v>1</v>
      </c>
    </row>
    <row r="187" spans="1:3">
      <c r="A187" t="s">
        <v>8221</v>
      </c>
      <c r="B187">
        <v>34</v>
      </c>
      <c r="C187" t="b">
        <f>IF(OR(B187&lt;'Statistic-Analysis'!$N$3,B187&gt;'Statistic-Analysis'!$O$3),FALSE,TRUE)</f>
        <v>0</v>
      </c>
    </row>
    <row r="188" spans="1:3">
      <c r="A188" t="s">
        <v>8221</v>
      </c>
      <c r="B188">
        <v>2</v>
      </c>
      <c r="C188" t="b">
        <f>IF(OR(B188&lt;'Statistic-Analysis'!$N$3,B188&gt;'Statistic-Analysis'!$O$3),FALSE,TRUE)</f>
        <v>1</v>
      </c>
    </row>
    <row r="189" spans="1:3">
      <c r="A189" t="s">
        <v>8221</v>
      </c>
      <c r="B189">
        <v>0</v>
      </c>
      <c r="C189" t="b">
        <f>IF(OR(B189&lt;'Statistic-Analysis'!$N$3,B189&gt;'Statistic-Analysis'!$O$3),FALSE,TRUE)</f>
        <v>1</v>
      </c>
    </row>
    <row r="190" spans="1:3">
      <c r="A190" t="s">
        <v>8221</v>
      </c>
      <c r="B190">
        <v>1</v>
      </c>
      <c r="C190" t="b">
        <f>IF(OR(B190&lt;'Statistic-Analysis'!$N$3,B190&gt;'Statistic-Analysis'!$O$3),FALSE,TRUE)</f>
        <v>1</v>
      </c>
    </row>
    <row r="191" spans="1:3">
      <c r="A191" t="s">
        <v>8221</v>
      </c>
      <c r="B191">
        <v>8</v>
      </c>
      <c r="C191" t="b">
        <f>IF(OR(B191&lt;'Statistic-Analysis'!$N$3,B191&gt;'Statistic-Analysis'!$O$3),FALSE,TRUE)</f>
        <v>1</v>
      </c>
    </row>
    <row r="192" spans="1:3">
      <c r="A192" t="s">
        <v>8221</v>
      </c>
      <c r="B192">
        <v>4</v>
      </c>
      <c r="C192" t="b">
        <f>IF(OR(B192&lt;'Statistic-Analysis'!$N$3,B192&gt;'Statistic-Analysis'!$O$3),FALSE,TRUE)</f>
        <v>1</v>
      </c>
    </row>
    <row r="193" spans="1:3">
      <c r="A193" t="s">
        <v>8221</v>
      </c>
      <c r="B193">
        <v>28</v>
      </c>
      <c r="C193" t="b">
        <f>IF(OR(B193&lt;'Statistic-Analysis'!$N$3,B193&gt;'Statistic-Analysis'!$O$3),FALSE,TRUE)</f>
        <v>1</v>
      </c>
    </row>
    <row r="194" spans="1:3">
      <c r="A194" t="s">
        <v>8221</v>
      </c>
      <c r="B194">
        <v>0</v>
      </c>
      <c r="C194" t="b">
        <f>IF(OR(B194&lt;'Statistic-Analysis'!$N$3,B194&gt;'Statistic-Analysis'!$O$3),FALSE,TRUE)</f>
        <v>1</v>
      </c>
    </row>
    <row r="195" spans="1:3">
      <c r="A195" t="s">
        <v>8221</v>
      </c>
      <c r="B195">
        <v>6</v>
      </c>
      <c r="C195" t="b">
        <f>IF(OR(B195&lt;'Statistic-Analysis'!$N$3,B195&gt;'Statistic-Analysis'!$O$3),FALSE,TRUE)</f>
        <v>1</v>
      </c>
    </row>
    <row r="196" spans="1:3">
      <c r="A196" t="s">
        <v>8221</v>
      </c>
      <c r="B196">
        <v>22</v>
      </c>
      <c r="C196" t="b">
        <f>IF(OR(B196&lt;'Statistic-Analysis'!$N$3,B196&gt;'Statistic-Analysis'!$O$3),FALSE,TRUE)</f>
        <v>1</v>
      </c>
    </row>
    <row r="197" spans="1:3">
      <c r="A197" t="s">
        <v>8221</v>
      </c>
      <c r="B197">
        <v>0</v>
      </c>
      <c r="C197" t="b">
        <f>IF(OR(B197&lt;'Statistic-Analysis'!$N$3,B197&gt;'Statistic-Analysis'!$O$3),FALSE,TRUE)</f>
        <v>1</v>
      </c>
    </row>
    <row r="198" spans="1:3">
      <c r="A198" t="s">
        <v>8221</v>
      </c>
      <c r="B198">
        <v>1</v>
      </c>
      <c r="C198" t="b">
        <f>IF(OR(B198&lt;'Statistic-Analysis'!$N$3,B198&gt;'Statistic-Analysis'!$O$3),FALSE,TRUE)</f>
        <v>1</v>
      </c>
    </row>
    <row r="199" spans="1:3">
      <c r="A199" t="s">
        <v>8221</v>
      </c>
      <c r="B199">
        <v>20</v>
      </c>
      <c r="C199" t="b">
        <f>IF(OR(B199&lt;'Statistic-Analysis'!$N$3,B199&gt;'Statistic-Analysis'!$O$3),FALSE,TRUE)</f>
        <v>1</v>
      </c>
    </row>
    <row r="200" spans="1:3">
      <c r="A200" t="s">
        <v>8221</v>
      </c>
      <c r="B200">
        <v>0</v>
      </c>
      <c r="C200" t="b">
        <f>IF(OR(B200&lt;'Statistic-Analysis'!$N$3,B200&gt;'Statistic-Analysis'!$O$3),FALSE,TRUE)</f>
        <v>1</v>
      </c>
    </row>
    <row r="201" spans="1:3">
      <c r="A201" t="s">
        <v>8221</v>
      </c>
      <c r="B201">
        <v>1</v>
      </c>
      <c r="C201" t="b">
        <f>IF(OR(B201&lt;'Statistic-Analysis'!$N$3,B201&gt;'Statistic-Analysis'!$O$3),FALSE,TRUE)</f>
        <v>1</v>
      </c>
    </row>
    <row r="202" spans="1:3">
      <c r="A202" t="s">
        <v>8221</v>
      </c>
      <c r="B202">
        <v>3</v>
      </c>
      <c r="C202" t="b">
        <f>IF(OR(B202&lt;'Statistic-Analysis'!$N$3,B202&gt;'Statistic-Analysis'!$O$3),FALSE,TRUE)</f>
        <v>1</v>
      </c>
    </row>
    <row r="203" spans="1:3">
      <c r="A203" t="s">
        <v>8221</v>
      </c>
      <c r="B203">
        <v>2</v>
      </c>
      <c r="C203" t="b">
        <f>IF(OR(B203&lt;'Statistic-Analysis'!$N$3,B203&gt;'Statistic-Analysis'!$O$3),FALSE,TRUE)</f>
        <v>1</v>
      </c>
    </row>
    <row r="204" spans="1:3">
      <c r="A204" t="s">
        <v>8221</v>
      </c>
      <c r="B204">
        <v>0</v>
      </c>
      <c r="C204" t="b">
        <f>IF(OR(B204&lt;'Statistic-Analysis'!$N$3,B204&gt;'Statistic-Analysis'!$O$3),FALSE,TRUE)</f>
        <v>1</v>
      </c>
    </row>
    <row r="205" spans="1:3">
      <c r="A205" t="s">
        <v>8221</v>
      </c>
      <c r="B205">
        <v>2</v>
      </c>
      <c r="C205" t="b">
        <f>IF(OR(B205&lt;'Statistic-Analysis'!$N$3,B205&gt;'Statistic-Analysis'!$O$3),FALSE,TRUE)</f>
        <v>1</v>
      </c>
    </row>
    <row r="206" spans="1:3">
      <c r="A206" t="s">
        <v>8221</v>
      </c>
      <c r="B206">
        <v>1</v>
      </c>
      <c r="C206" t="b">
        <f>IF(OR(B206&lt;'Statistic-Analysis'!$N$3,B206&gt;'Statistic-Analysis'!$O$3),FALSE,TRUE)</f>
        <v>1</v>
      </c>
    </row>
    <row r="207" spans="1:3">
      <c r="A207" t="s">
        <v>8221</v>
      </c>
      <c r="B207">
        <v>0</v>
      </c>
      <c r="C207" t="b">
        <f>IF(OR(B207&lt;'Statistic-Analysis'!$N$3,B207&gt;'Statistic-Analysis'!$O$3),FALSE,TRUE)</f>
        <v>1</v>
      </c>
    </row>
    <row r="208" spans="1:3">
      <c r="A208" t="s">
        <v>8221</v>
      </c>
      <c r="B208">
        <v>1</v>
      </c>
      <c r="C208" t="b">
        <f>IF(OR(B208&lt;'Statistic-Analysis'!$N$3,B208&gt;'Statistic-Analysis'!$O$3),FALSE,TRUE)</f>
        <v>1</v>
      </c>
    </row>
    <row r="209" spans="1:3">
      <c r="A209" t="s">
        <v>8221</v>
      </c>
      <c r="B209">
        <v>0</v>
      </c>
      <c r="C209" t="b">
        <f>IF(OR(B209&lt;'Statistic-Analysis'!$N$3,B209&gt;'Statistic-Analysis'!$O$3),FALSE,TRUE)</f>
        <v>1</v>
      </c>
    </row>
    <row r="210" spans="1:3">
      <c r="A210" t="s">
        <v>8221</v>
      </c>
      <c r="B210">
        <v>5</v>
      </c>
      <c r="C210" t="b">
        <f>IF(OR(B210&lt;'Statistic-Analysis'!$N$3,B210&gt;'Statistic-Analysis'!$O$3),FALSE,TRUE)</f>
        <v>1</v>
      </c>
    </row>
    <row r="211" spans="1:3">
      <c r="A211" t="s">
        <v>8221</v>
      </c>
      <c r="B211">
        <v>1</v>
      </c>
      <c r="C211" t="b">
        <f>IF(OR(B211&lt;'Statistic-Analysis'!$N$3,B211&gt;'Statistic-Analysis'!$O$3),FALSE,TRUE)</f>
        <v>1</v>
      </c>
    </row>
    <row r="212" spans="1:3">
      <c r="A212" t="s">
        <v>8221</v>
      </c>
      <c r="B212">
        <v>1</v>
      </c>
      <c r="C212" t="b">
        <f>IF(OR(B212&lt;'Statistic-Analysis'!$N$3,B212&gt;'Statistic-Analysis'!$O$3),FALSE,TRUE)</f>
        <v>1</v>
      </c>
    </row>
    <row r="213" spans="1:3">
      <c r="A213" t="s">
        <v>8221</v>
      </c>
      <c r="B213">
        <v>2</v>
      </c>
      <c r="C213" t="b">
        <f>IF(OR(B213&lt;'Statistic-Analysis'!$N$3,B213&gt;'Statistic-Analysis'!$O$3),FALSE,TRUE)</f>
        <v>1</v>
      </c>
    </row>
    <row r="214" spans="1:3">
      <c r="A214" t="s">
        <v>8221</v>
      </c>
      <c r="B214">
        <v>0</v>
      </c>
      <c r="C214" t="b">
        <f>IF(OR(B214&lt;'Statistic-Analysis'!$N$3,B214&gt;'Statistic-Analysis'!$O$3),FALSE,TRUE)</f>
        <v>1</v>
      </c>
    </row>
    <row r="215" spans="1:3">
      <c r="A215" t="s">
        <v>8221</v>
      </c>
      <c r="B215">
        <v>9</v>
      </c>
      <c r="C215" t="b">
        <f>IF(OR(B215&lt;'Statistic-Analysis'!$N$3,B215&gt;'Statistic-Analysis'!$O$3),FALSE,TRUE)</f>
        <v>1</v>
      </c>
    </row>
    <row r="216" spans="1:3">
      <c r="A216" t="s">
        <v>8221</v>
      </c>
      <c r="B216">
        <v>4</v>
      </c>
      <c r="C216" t="b">
        <f>IF(OR(B216&lt;'Statistic-Analysis'!$N$3,B216&gt;'Statistic-Analysis'!$O$3),FALSE,TRUE)</f>
        <v>1</v>
      </c>
    </row>
    <row r="217" spans="1:3">
      <c r="A217" t="s">
        <v>8221</v>
      </c>
      <c r="B217">
        <v>4</v>
      </c>
      <c r="C217" t="b">
        <f>IF(OR(B217&lt;'Statistic-Analysis'!$N$3,B217&gt;'Statistic-Analysis'!$O$3),FALSE,TRUE)</f>
        <v>1</v>
      </c>
    </row>
    <row r="218" spans="1:3">
      <c r="A218" t="s">
        <v>8221</v>
      </c>
      <c r="B218">
        <v>1</v>
      </c>
      <c r="C218" t="b">
        <f>IF(OR(B218&lt;'Statistic-Analysis'!$N$3,B218&gt;'Statistic-Analysis'!$O$3),FALSE,TRUE)</f>
        <v>1</v>
      </c>
    </row>
    <row r="219" spans="1:3">
      <c r="A219" t="s">
        <v>8221</v>
      </c>
      <c r="B219">
        <v>1</v>
      </c>
      <c r="C219" t="b">
        <f>IF(OR(B219&lt;'Statistic-Analysis'!$N$3,B219&gt;'Statistic-Analysis'!$O$3),FALSE,TRUE)</f>
        <v>1</v>
      </c>
    </row>
    <row r="220" spans="1:3">
      <c r="A220" t="s">
        <v>8221</v>
      </c>
      <c r="B220">
        <v>7</v>
      </c>
      <c r="C220" t="b">
        <f>IF(OR(B220&lt;'Statistic-Analysis'!$N$3,B220&gt;'Statistic-Analysis'!$O$3),FALSE,TRUE)</f>
        <v>1</v>
      </c>
    </row>
    <row r="221" spans="1:3">
      <c r="A221" t="s">
        <v>8221</v>
      </c>
      <c r="B221">
        <v>5</v>
      </c>
      <c r="C221" t="b">
        <f>IF(OR(B221&lt;'Statistic-Analysis'!$N$3,B221&gt;'Statistic-Analysis'!$O$3),FALSE,TRUE)</f>
        <v>1</v>
      </c>
    </row>
    <row r="222" spans="1:3">
      <c r="A222" t="s">
        <v>8221</v>
      </c>
      <c r="B222">
        <v>1</v>
      </c>
      <c r="C222" t="b">
        <f>IF(OR(B222&lt;'Statistic-Analysis'!$N$3,B222&gt;'Statistic-Analysis'!$O$3),FALSE,TRUE)</f>
        <v>1</v>
      </c>
    </row>
    <row r="223" spans="1:3">
      <c r="A223" t="s">
        <v>8221</v>
      </c>
      <c r="B223">
        <v>0</v>
      </c>
      <c r="C223" t="b">
        <f>IF(OR(B223&lt;'Statistic-Analysis'!$N$3,B223&gt;'Statistic-Analysis'!$O$3),FALSE,TRUE)</f>
        <v>1</v>
      </c>
    </row>
    <row r="224" spans="1:3">
      <c r="A224" t="s">
        <v>8221</v>
      </c>
      <c r="B224">
        <v>0</v>
      </c>
      <c r="C224" t="b">
        <f>IF(OR(B224&lt;'Statistic-Analysis'!$N$3,B224&gt;'Statistic-Analysis'!$O$3),FALSE,TRUE)</f>
        <v>1</v>
      </c>
    </row>
    <row r="225" spans="1:3">
      <c r="A225" t="s">
        <v>8221</v>
      </c>
      <c r="B225">
        <v>1</v>
      </c>
      <c r="C225" t="b">
        <f>IF(OR(B225&lt;'Statistic-Analysis'!$N$3,B225&gt;'Statistic-Analysis'!$O$3),FALSE,TRUE)</f>
        <v>1</v>
      </c>
    </row>
    <row r="226" spans="1:3">
      <c r="A226" t="s">
        <v>8221</v>
      </c>
      <c r="B226">
        <v>2</v>
      </c>
      <c r="C226" t="b">
        <f>IF(OR(B226&lt;'Statistic-Analysis'!$N$3,B226&gt;'Statistic-Analysis'!$O$3),FALSE,TRUE)</f>
        <v>1</v>
      </c>
    </row>
    <row r="227" spans="1:3">
      <c r="A227" t="s">
        <v>8221</v>
      </c>
      <c r="B227">
        <v>0</v>
      </c>
      <c r="C227" t="b">
        <f>IF(OR(B227&lt;'Statistic-Analysis'!$N$3,B227&gt;'Statistic-Analysis'!$O$3),FALSE,TRUE)</f>
        <v>1</v>
      </c>
    </row>
    <row r="228" spans="1:3">
      <c r="A228" t="s">
        <v>8221</v>
      </c>
      <c r="B228">
        <v>4</v>
      </c>
      <c r="C228" t="b">
        <f>IF(OR(B228&lt;'Statistic-Analysis'!$N$3,B228&gt;'Statistic-Analysis'!$O$3),FALSE,TRUE)</f>
        <v>1</v>
      </c>
    </row>
    <row r="229" spans="1:3">
      <c r="A229" t="s">
        <v>8221</v>
      </c>
      <c r="B229">
        <v>7</v>
      </c>
      <c r="C229" t="b">
        <f>IF(OR(B229&lt;'Statistic-Analysis'!$N$3,B229&gt;'Statistic-Analysis'!$O$3),FALSE,TRUE)</f>
        <v>1</v>
      </c>
    </row>
    <row r="230" spans="1:3">
      <c r="A230" t="s">
        <v>8221</v>
      </c>
      <c r="B230">
        <v>2</v>
      </c>
      <c r="C230" t="b">
        <f>IF(OR(B230&lt;'Statistic-Analysis'!$N$3,B230&gt;'Statistic-Analysis'!$O$3),FALSE,TRUE)</f>
        <v>1</v>
      </c>
    </row>
    <row r="231" spans="1:3">
      <c r="A231" t="s">
        <v>8221</v>
      </c>
      <c r="B231">
        <v>1</v>
      </c>
      <c r="C231" t="b">
        <f>IF(OR(B231&lt;'Statistic-Analysis'!$N$3,B231&gt;'Statistic-Analysis'!$O$3),FALSE,TRUE)</f>
        <v>1</v>
      </c>
    </row>
    <row r="232" spans="1:3">
      <c r="A232" t="s">
        <v>8221</v>
      </c>
      <c r="B232">
        <v>9</v>
      </c>
      <c r="C232" t="b">
        <f>IF(OR(B232&lt;'Statistic-Analysis'!$N$3,B232&gt;'Statistic-Analysis'!$O$3),FALSE,TRUE)</f>
        <v>1</v>
      </c>
    </row>
    <row r="233" spans="1:3">
      <c r="A233" t="s">
        <v>8221</v>
      </c>
      <c r="B233">
        <v>2</v>
      </c>
      <c r="C233" t="b">
        <f>IF(OR(B233&lt;'Statistic-Analysis'!$N$3,B233&gt;'Statistic-Analysis'!$O$3),FALSE,TRUE)</f>
        <v>1</v>
      </c>
    </row>
    <row r="234" spans="1:3">
      <c r="A234" t="s">
        <v>8221</v>
      </c>
      <c r="B234">
        <v>1</v>
      </c>
      <c r="C234" t="b">
        <f>IF(OR(B234&lt;'Statistic-Analysis'!$N$3,B234&gt;'Statistic-Analysis'!$O$3),FALSE,TRUE)</f>
        <v>1</v>
      </c>
    </row>
    <row r="235" spans="1:3">
      <c r="A235" t="s">
        <v>8221</v>
      </c>
      <c r="B235">
        <v>7</v>
      </c>
      <c r="C235" t="b">
        <f>IF(OR(B235&lt;'Statistic-Analysis'!$N$3,B235&gt;'Statistic-Analysis'!$O$3),FALSE,TRUE)</f>
        <v>1</v>
      </c>
    </row>
    <row r="236" spans="1:3">
      <c r="A236" t="s">
        <v>8221</v>
      </c>
      <c r="B236">
        <v>2</v>
      </c>
      <c r="C236" t="b">
        <f>IF(OR(B236&lt;'Statistic-Analysis'!$N$3,B236&gt;'Statistic-Analysis'!$O$3),FALSE,TRUE)</f>
        <v>1</v>
      </c>
    </row>
    <row r="237" spans="1:3">
      <c r="A237" t="s">
        <v>8221</v>
      </c>
      <c r="B237">
        <v>8</v>
      </c>
      <c r="C237" t="b">
        <f>IF(OR(B237&lt;'Statistic-Analysis'!$N$3,B237&gt;'Statistic-Analysis'!$O$3),FALSE,TRUE)</f>
        <v>1</v>
      </c>
    </row>
    <row r="238" spans="1:3">
      <c r="A238" t="s">
        <v>8221</v>
      </c>
      <c r="B238">
        <v>2</v>
      </c>
      <c r="C238" t="b">
        <f>IF(OR(B238&lt;'Statistic-Analysis'!$N$3,B238&gt;'Statistic-Analysis'!$O$3),FALSE,TRUE)</f>
        <v>1</v>
      </c>
    </row>
    <row r="239" spans="1:3">
      <c r="A239" t="s">
        <v>8221</v>
      </c>
      <c r="B239">
        <v>2</v>
      </c>
      <c r="C239" t="b">
        <f>IF(OR(B239&lt;'Statistic-Analysis'!$N$3,B239&gt;'Statistic-Analysis'!$O$3),FALSE,TRUE)</f>
        <v>1</v>
      </c>
    </row>
    <row r="240" spans="1:3">
      <c r="A240" t="s">
        <v>8221</v>
      </c>
      <c r="B240">
        <v>7</v>
      </c>
      <c r="C240" t="b">
        <f>IF(OR(B240&lt;'Statistic-Analysis'!$N$3,B240&gt;'Statistic-Analysis'!$O$3),FALSE,TRUE)</f>
        <v>1</v>
      </c>
    </row>
    <row r="241" spans="1:3">
      <c r="A241" t="s">
        <v>8221</v>
      </c>
      <c r="B241">
        <v>2</v>
      </c>
      <c r="C241" t="b">
        <f>IF(OR(B241&lt;'Statistic-Analysis'!$N$3,B241&gt;'Statistic-Analysis'!$O$3),FALSE,TRUE)</f>
        <v>1</v>
      </c>
    </row>
    <row r="242" spans="1:3">
      <c r="A242" t="s">
        <v>8221</v>
      </c>
      <c r="B242">
        <v>18</v>
      </c>
      <c r="C242" t="b">
        <f>IF(OR(B242&lt;'Statistic-Analysis'!$N$3,B242&gt;'Statistic-Analysis'!$O$3),FALSE,TRUE)</f>
        <v>1</v>
      </c>
    </row>
    <row r="243" spans="1:3">
      <c r="A243" t="s">
        <v>8221</v>
      </c>
      <c r="B243">
        <v>9</v>
      </c>
      <c r="C243" t="b">
        <f>IF(OR(B243&lt;'Statistic-Analysis'!$N$3,B243&gt;'Statistic-Analysis'!$O$3),FALSE,TRUE)</f>
        <v>1</v>
      </c>
    </row>
    <row r="244" spans="1:3">
      <c r="A244" t="s">
        <v>8221</v>
      </c>
      <c r="B244">
        <v>4</v>
      </c>
      <c r="C244" t="b">
        <f>IF(OR(B244&lt;'Statistic-Analysis'!$N$3,B244&gt;'Statistic-Analysis'!$O$3),FALSE,TRUE)</f>
        <v>1</v>
      </c>
    </row>
    <row r="245" spans="1:3">
      <c r="A245" t="s">
        <v>8221</v>
      </c>
      <c r="B245">
        <v>7</v>
      </c>
      <c r="C245" t="b">
        <f>IF(OR(B245&lt;'Statistic-Analysis'!$N$3,B245&gt;'Statistic-Analysis'!$O$3),FALSE,TRUE)</f>
        <v>1</v>
      </c>
    </row>
    <row r="246" spans="1:3">
      <c r="A246" t="s">
        <v>8221</v>
      </c>
      <c r="B246">
        <v>29</v>
      </c>
      <c r="C246" t="b">
        <f>IF(OR(B246&lt;'Statistic-Analysis'!$N$3,B246&gt;'Statistic-Analysis'!$O$3),FALSE,TRUE)</f>
        <v>0</v>
      </c>
    </row>
    <row r="247" spans="1:3">
      <c r="A247" t="s">
        <v>8221</v>
      </c>
      <c r="B247">
        <v>12</v>
      </c>
      <c r="C247" t="b">
        <f>IF(OR(B247&lt;'Statistic-Analysis'!$N$3,B247&gt;'Statistic-Analysis'!$O$3),FALSE,TRUE)</f>
        <v>1</v>
      </c>
    </row>
    <row r="248" spans="1:3">
      <c r="A248" t="s">
        <v>8221</v>
      </c>
      <c r="B248">
        <v>4</v>
      </c>
      <c r="C248" t="b">
        <f>IF(OR(B248&lt;'Statistic-Analysis'!$N$3,B248&gt;'Statistic-Analysis'!$O$3),FALSE,TRUE)</f>
        <v>1</v>
      </c>
    </row>
    <row r="249" spans="1:3">
      <c r="A249" t="s">
        <v>8221</v>
      </c>
      <c r="B249">
        <v>28</v>
      </c>
      <c r="C249" t="b">
        <f>IF(OR(B249&lt;'Statistic-Analysis'!$N$3,B249&gt;'Statistic-Analysis'!$O$3),FALSE,TRUE)</f>
        <v>1</v>
      </c>
    </row>
    <row r="250" spans="1:3">
      <c r="A250" t="s">
        <v>8221</v>
      </c>
      <c r="B250">
        <v>25</v>
      </c>
      <c r="C250" t="b">
        <f>IF(OR(B250&lt;'Statistic-Analysis'!$N$3,B250&gt;'Statistic-Analysis'!$O$3),FALSE,TRUE)</f>
        <v>1</v>
      </c>
    </row>
    <row r="251" spans="1:3">
      <c r="A251" t="s">
        <v>8221</v>
      </c>
      <c r="B251">
        <v>28</v>
      </c>
      <c r="C251" t="b">
        <f>IF(OR(B251&lt;'Statistic-Analysis'!$N$3,B251&gt;'Statistic-Analysis'!$O$3),FALSE,TRUE)</f>
        <v>1</v>
      </c>
    </row>
    <row r="252" spans="1:3">
      <c r="A252" t="s">
        <v>8221</v>
      </c>
      <c r="B252">
        <v>310</v>
      </c>
      <c r="C252" t="b">
        <f>IF(OR(B252&lt;'Statistic-Analysis'!$N$3,B252&gt;'Statistic-Analysis'!$O$3),FALSE,TRUE)</f>
        <v>0</v>
      </c>
    </row>
    <row r="253" spans="1:3">
      <c r="A253" t="s">
        <v>8221</v>
      </c>
      <c r="B253">
        <v>15</v>
      </c>
      <c r="C253" t="b">
        <f>IF(OR(B253&lt;'Statistic-Analysis'!$N$3,B253&gt;'Statistic-Analysis'!$O$3),FALSE,TRUE)</f>
        <v>1</v>
      </c>
    </row>
    <row r="254" spans="1:3">
      <c r="A254" t="s">
        <v>8221</v>
      </c>
      <c r="B254">
        <v>215</v>
      </c>
      <c r="C254" t="b">
        <f>IF(OR(B254&lt;'Statistic-Analysis'!$N$3,B254&gt;'Statistic-Analysis'!$O$3),FALSE,TRUE)</f>
        <v>0</v>
      </c>
    </row>
    <row r="255" spans="1:3">
      <c r="A255" t="s">
        <v>8221</v>
      </c>
      <c r="B255">
        <v>3</v>
      </c>
      <c r="C255" t="b">
        <f>IF(OR(B255&lt;'Statistic-Analysis'!$N$3,B255&gt;'Statistic-Analysis'!$O$3),FALSE,TRUE)</f>
        <v>1</v>
      </c>
    </row>
    <row r="256" spans="1:3">
      <c r="A256" t="s">
        <v>8221</v>
      </c>
      <c r="B256">
        <v>2</v>
      </c>
      <c r="C256" t="b">
        <f>IF(OR(B256&lt;'Statistic-Analysis'!$N$3,B256&gt;'Statistic-Analysis'!$O$3),FALSE,TRUE)</f>
        <v>1</v>
      </c>
    </row>
    <row r="257" spans="1:3">
      <c r="A257" t="s">
        <v>8221</v>
      </c>
      <c r="B257">
        <v>26</v>
      </c>
      <c r="C257" t="b">
        <f>IF(OR(B257&lt;'Statistic-Analysis'!$N$3,B257&gt;'Statistic-Analysis'!$O$3),FALSE,TRUE)</f>
        <v>1</v>
      </c>
    </row>
    <row r="258" spans="1:3">
      <c r="A258" t="s">
        <v>8221</v>
      </c>
      <c r="B258">
        <v>24</v>
      </c>
      <c r="C258" t="b">
        <f>IF(OR(B258&lt;'Statistic-Analysis'!$N$3,B258&gt;'Statistic-Analysis'!$O$3),FALSE,TRUE)</f>
        <v>1</v>
      </c>
    </row>
    <row r="259" spans="1:3">
      <c r="A259" t="s">
        <v>8221</v>
      </c>
      <c r="B259">
        <v>96</v>
      </c>
      <c r="C259" t="b">
        <f>IF(OR(B259&lt;'Statistic-Analysis'!$N$3,B259&gt;'Statistic-Analysis'!$O$3),FALSE,TRUE)</f>
        <v>0</v>
      </c>
    </row>
    <row r="260" spans="1:3">
      <c r="A260" t="s">
        <v>8221</v>
      </c>
      <c r="B260">
        <v>17</v>
      </c>
      <c r="C260" t="b">
        <f>IF(OR(B260&lt;'Statistic-Analysis'!$N$3,B260&gt;'Statistic-Analysis'!$O$3),FALSE,TRUE)</f>
        <v>1</v>
      </c>
    </row>
    <row r="261" spans="1:3">
      <c r="A261" t="s">
        <v>8221</v>
      </c>
      <c r="B261">
        <v>94</v>
      </c>
      <c r="C261" t="b">
        <f>IF(OR(B261&lt;'Statistic-Analysis'!$N$3,B261&gt;'Statistic-Analysis'!$O$3),FALSE,TRUE)</f>
        <v>0</v>
      </c>
    </row>
    <row r="262" spans="1:3">
      <c r="A262" t="s">
        <v>8221</v>
      </c>
      <c r="B262">
        <v>129</v>
      </c>
      <c r="C262" t="b">
        <f>IF(OR(B262&lt;'Statistic-Analysis'!$N$3,B262&gt;'Statistic-Analysis'!$O$3),FALSE,TRUE)</f>
        <v>0</v>
      </c>
    </row>
    <row r="263" spans="1:3">
      <c r="A263" t="s">
        <v>8221</v>
      </c>
      <c r="B263">
        <v>1</v>
      </c>
      <c r="C263" t="b">
        <f>IF(OR(B263&lt;'Statistic-Analysis'!$N$3,B263&gt;'Statistic-Analysis'!$O$3),FALSE,TRUE)</f>
        <v>1</v>
      </c>
    </row>
    <row r="264" spans="1:3">
      <c r="A264" t="s">
        <v>8221</v>
      </c>
      <c r="B264">
        <v>4</v>
      </c>
      <c r="C264" t="b">
        <f>IF(OR(B264&lt;'Statistic-Analysis'!$N$3,B264&gt;'Statistic-Analysis'!$O$3),FALSE,TRUE)</f>
        <v>1</v>
      </c>
    </row>
    <row r="265" spans="1:3">
      <c r="A265" t="s">
        <v>8221</v>
      </c>
      <c r="B265">
        <v>3</v>
      </c>
      <c r="C265" t="b">
        <f>IF(OR(B265&lt;'Statistic-Analysis'!$N$3,B265&gt;'Statistic-Analysis'!$O$3),FALSE,TRUE)</f>
        <v>1</v>
      </c>
    </row>
    <row r="266" spans="1:3">
      <c r="A266" t="s">
        <v>8221</v>
      </c>
      <c r="B266">
        <v>135</v>
      </c>
      <c r="C266" t="b">
        <f>IF(OR(B266&lt;'Statistic-Analysis'!$N$3,B266&gt;'Statistic-Analysis'!$O$3),FALSE,TRUE)</f>
        <v>0</v>
      </c>
    </row>
    <row r="267" spans="1:3">
      <c r="A267" t="s">
        <v>8221</v>
      </c>
      <c r="B267">
        <v>10</v>
      </c>
      <c r="C267" t="b">
        <f>IF(OR(B267&lt;'Statistic-Analysis'!$N$3,B267&gt;'Statistic-Analysis'!$O$3),FALSE,TRUE)</f>
        <v>1</v>
      </c>
    </row>
    <row r="268" spans="1:3">
      <c r="A268" t="s">
        <v>8221</v>
      </c>
      <c r="B268">
        <v>0</v>
      </c>
      <c r="C268" t="b">
        <f>IF(OR(B268&lt;'Statistic-Analysis'!$N$3,B268&gt;'Statistic-Analysis'!$O$3),FALSE,TRUE)</f>
        <v>1</v>
      </c>
    </row>
    <row r="269" spans="1:3">
      <c r="A269" t="s">
        <v>8221</v>
      </c>
      <c r="B269">
        <v>6</v>
      </c>
      <c r="C269" t="b">
        <f>IF(OR(B269&lt;'Statistic-Analysis'!$N$3,B269&gt;'Statistic-Analysis'!$O$3),FALSE,TRUE)</f>
        <v>1</v>
      </c>
    </row>
    <row r="270" spans="1:3">
      <c r="A270" t="s">
        <v>8221</v>
      </c>
      <c r="B270">
        <v>36</v>
      </c>
      <c r="C270" t="b">
        <f>IF(OR(B270&lt;'Statistic-Analysis'!$N$3,B270&gt;'Statistic-Analysis'!$O$3),FALSE,TRUE)</f>
        <v>0</v>
      </c>
    </row>
    <row r="271" spans="1:3">
      <c r="A271" t="s">
        <v>8221</v>
      </c>
      <c r="B271">
        <v>336</v>
      </c>
      <c r="C271" t="b">
        <f>IF(OR(B271&lt;'Statistic-Analysis'!$N$3,B271&gt;'Statistic-Analysis'!$O$3),FALSE,TRUE)</f>
        <v>0</v>
      </c>
    </row>
    <row r="272" spans="1:3">
      <c r="A272" t="s">
        <v>8221</v>
      </c>
      <c r="B272">
        <v>34</v>
      </c>
      <c r="C272" t="b">
        <f>IF(OR(B272&lt;'Statistic-Analysis'!$N$3,B272&gt;'Statistic-Analysis'!$O$3),FALSE,TRUE)</f>
        <v>0</v>
      </c>
    </row>
    <row r="273" spans="1:3">
      <c r="A273" t="s">
        <v>8221</v>
      </c>
      <c r="B273">
        <v>10</v>
      </c>
      <c r="C273" t="b">
        <f>IF(OR(B273&lt;'Statistic-Analysis'!$N$3,B273&gt;'Statistic-Analysis'!$O$3),FALSE,TRUE)</f>
        <v>1</v>
      </c>
    </row>
    <row r="274" spans="1:3">
      <c r="A274" t="s">
        <v>8221</v>
      </c>
      <c r="B274">
        <v>201</v>
      </c>
      <c r="C274" t="b">
        <f>IF(OR(B274&lt;'Statistic-Analysis'!$N$3,B274&gt;'Statistic-Analysis'!$O$3),FALSE,TRUE)</f>
        <v>0</v>
      </c>
    </row>
    <row r="275" spans="1:3">
      <c r="A275" t="s">
        <v>8221</v>
      </c>
      <c r="B275">
        <v>296</v>
      </c>
      <c r="C275" t="b">
        <f>IF(OR(B275&lt;'Statistic-Analysis'!$N$3,B275&gt;'Statistic-Analysis'!$O$3),FALSE,TRUE)</f>
        <v>0</v>
      </c>
    </row>
    <row r="276" spans="1:3">
      <c r="A276" t="s">
        <v>8221</v>
      </c>
      <c r="B276">
        <v>7</v>
      </c>
      <c r="C276" t="b">
        <f>IF(OR(B276&lt;'Statistic-Analysis'!$N$3,B276&gt;'Statistic-Analysis'!$O$3),FALSE,TRUE)</f>
        <v>1</v>
      </c>
    </row>
    <row r="277" spans="1:3">
      <c r="A277" t="s">
        <v>8221</v>
      </c>
      <c r="B277">
        <v>7</v>
      </c>
      <c r="C277" t="b">
        <f>IF(OR(B277&lt;'Statistic-Analysis'!$N$3,B277&gt;'Statistic-Analysis'!$O$3),FALSE,TRUE)</f>
        <v>1</v>
      </c>
    </row>
    <row r="278" spans="1:3">
      <c r="A278" t="s">
        <v>8221</v>
      </c>
      <c r="B278">
        <v>1</v>
      </c>
      <c r="C278" t="b">
        <f>IF(OR(B278&lt;'Statistic-Analysis'!$N$3,B278&gt;'Statistic-Analysis'!$O$3),FALSE,TRUE)</f>
        <v>1</v>
      </c>
    </row>
    <row r="279" spans="1:3">
      <c r="A279" t="s">
        <v>8221</v>
      </c>
      <c r="B279">
        <v>114</v>
      </c>
      <c r="C279" t="b">
        <f>IF(OR(B279&lt;'Statistic-Analysis'!$N$3,B279&gt;'Statistic-Analysis'!$O$3),FALSE,TRUE)</f>
        <v>0</v>
      </c>
    </row>
    <row r="280" spans="1:3">
      <c r="A280" t="s">
        <v>8221</v>
      </c>
      <c r="B280">
        <v>29</v>
      </c>
      <c r="C280" t="b">
        <f>IF(OR(B280&lt;'Statistic-Analysis'!$N$3,B280&gt;'Statistic-Analysis'!$O$3),FALSE,TRUE)</f>
        <v>0</v>
      </c>
    </row>
    <row r="281" spans="1:3">
      <c r="A281" t="s">
        <v>8221</v>
      </c>
      <c r="B281">
        <v>890</v>
      </c>
      <c r="C281" t="b">
        <f>IF(OR(B281&lt;'Statistic-Analysis'!$N$3,B281&gt;'Statistic-Analysis'!$O$3),FALSE,TRUE)</f>
        <v>0</v>
      </c>
    </row>
    <row r="282" spans="1:3">
      <c r="A282" t="s">
        <v>8221</v>
      </c>
      <c r="B282">
        <v>31</v>
      </c>
      <c r="C282" t="b">
        <f>IF(OR(B282&lt;'Statistic-Analysis'!$N$3,B282&gt;'Statistic-Analysis'!$O$3),FALSE,TRUE)</f>
        <v>0</v>
      </c>
    </row>
    <row r="283" spans="1:3">
      <c r="A283" t="s">
        <v>8221</v>
      </c>
      <c r="B283">
        <v>21</v>
      </c>
      <c r="C283" t="b">
        <f>IF(OR(B283&lt;'Statistic-Analysis'!$N$3,B283&gt;'Statistic-Analysis'!$O$3),FALSE,TRUE)</f>
        <v>1</v>
      </c>
    </row>
    <row r="284" spans="1:3">
      <c r="A284" t="s">
        <v>8221</v>
      </c>
      <c r="B284">
        <v>37</v>
      </c>
      <c r="C284" t="b">
        <f>IF(OR(B284&lt;'Statistic-Analysis'!$N$3,B284&gt;'Statistic-Analysis'!$O$3),FALSE,TRUE)</f>
        <v>0</v>
      </c>
    </row>
    <row r="285" spans="1:3">
      <c r="A285" t="s">
        <v>8221</v>
      </c>
      <c r="B285">
        <v>7</v>
      </c>
      <c r="C285" t="b">
        <f>IF(OR(B285&lt;'Statistic-Analysis'!$N$3,B285&gt;'Statistic-Analysis'!$O$3),FALSE,TRUE)</f>
        <v>1</v>
      </c>
    </row>
    <row r="286" spans="1:3">
      <c r="A286" t="s">
        <v>8221</v>
      </c>
      <c r="B286">
        <v>4</v>
      </c>
      <c r="C286" t="b">
        <f>IF(OR(B286&lt;'Statistic-Analysis'!$N$3,B286&gt;'Statistic-Analysis'!$O$3),FALSE,TRUE)</f>
        <v>1</v>
      </c>
    </row>
    <row r="287" spans="1:3">
      <c r="A287" t="s">
        <v>8221</v>
      </c>
      <c r="B287">
        <v>5</v>
      </c>
      <c r="C287" t="b">
        <f>IF(OR(B287&lt;'Statistic-Analysis'!$N$3,B287&gt;'Statistic-Analysis'!$O$3),FALSE,TRUE)</f>
        <v>1</v>
      </c>
    </row>
    <row r="288" spans="1:3">
      <c r="A288" t="s">
        <v>8221</v>
      </c>
      <c r="B288">
        <v>0</v>
      </c>
      <c r="C288" t="b">
        <f>IF(OR(B288&lt;'Statistic-Analysis'!$N$3,B288&gt;'Statistic-Analysis'!$O$3),FALSE,TRUE)</f>
        <v>1</v>
      </c>
    </row>
    <row r="289" spans="1:3">
      <c r="A289" t="s">
        <v>8221</v>
      </c>
      <c r="B289">
        <v>456</v>
      </c>
      <c r="C289" t="b">
        <f>IF(OR(B289&lt;'Statistic-Analysis'!$N$3,B289&gt;'Statistic-Analysis'!$O$3),FALSE,TRUE)</f>
        <v>0</v>
      </c>
    </row>
    <row r="290" spans="1:3">
      <c r="A290" t="s">
        <v>8221</v>
      </c>
      <c r="B290">
        <v>369</v>
      </c>
      <c r="C290" t="b">
        <f>IF(OR(B290&lt;'Statistic-Analysis'!$N$3,B290&gt;'Statistic-Analysis'!$O$3),FALSE,TRUE)</f>
        <v>0</v>
      </c>
    </row>
    <row r="291" spans="1:3">
      <c r="A291" t="s">
        <v>8221</v>
      </c>
      <c r="B291">
        <v>2</v>
      </c>
      <c r="C291" t="b">
        <f>IF(OR(B291&lt;'Statistic-Analysis'!$N$3,B291&gt;'Statistic-Analysis'!$O$3),FALSE,TRUE)</f>
        <v>1</v>
      </c>
    </row>
    <row r="292" spans="1:3">
      <c r="A292" t="s">
        <v>8221</v>
      </c>
      <c r="B292">
        <v>0</v>
      </c>
      <c r="C292" t="b">
        <f>IF(OR(B292&lt;'Statistic-Analysis'!$N$3,B292&gt;'Statistic-Analysis'!$O$3),FALSE,TRUE)</f>
        <v>1</v>
      </c>
    </row>
    <row r="293" spans="1:3">
      <c r="A293" t="s">
        <v>8221</v>
      </c>
      <c r="B293">
        <v>338</v>
      </c>
      <c r="C293" t="b">
        <f>IF(OR(B293&lt;'Statistic-Analysis'!$N$3,B293&gt;'Statistic-Analysis'!$O$3),FALSE,TRUE)</f>
        <v>0</v>
      </c>
    </row>
    <row r="294" spans="1:3">
      <c r="A294" t="s">
        <v>8221</v>
      </c>
      <c r="B294">
        <v>4</v>
      </c>
      <c r="C294" t="b">
        <f>IF(OR(B294&lt;'Statistic-Analysis'!$N$3,B294&gt;'Statistic-Analysis'!$O$3),FALSE,TRUE)</f>
        <v>1</v>
      </c>
    </row>
    <row r="295" spans="1:3">
      <c r="A295" t="s">
        <v>8221</v>
      </c>
      <c r="B295">
        <v>1</v>
      </c>
      <c r="C295" t="b">
        <f>IF(OR(B295&lt;'Statistic-Analysis'!$N$3,B295&gt;'Statistic-Analysis'!$O$3),FALSE,TRUE)</f>
        <v>1</v>
      </c>
    </row>
    <row r="296" spans="1:3">
      <c r="A296" t="s">
        <v>8221</v>
      </c>
      <c r="B296">
        <v>28</v>
      </c>
      <c r="C296" t="b">
        <f>IF(OR(B296&lt;'Statistic-Analysis'!$N$3,B296&gt;'Statistic-Analysis'!$O$3),FALSE,TRUE)</f>
        <v>1</v>
      </c>
    </row>
    <row r="297" spans="1:3">
      <c r="A297" t="s">
        <v>8221</v>
      </c>
      <c r="B297">
        <v>12</v>
      </c>
      <c r="C297" t="b">
        <f>IF(OR(B297&lt;'Statistic-Analysis'!$N$3,B297&gt;'Statistic-Analysis'!$O$3),FALSE,TRUE)</f>
        <v>1</v>
      </c>
    </row>
    <row r="298" spans="1:3">
      <c r="A298" t="s">
        <v>8221</v>
      </c>
      <c r="B298">
        <v>16</v>
      </c>
      <c r="C298" t="b">
        <f>IF(OR(B298&lt;'Statistic-Analysis'!$N$3,B298&gt;'Statistic-Analysis'!$O$3),FALSE,TRUE)</f>
        <v>1</v>
      </c>
    </row>
    <row r="299" spans="1:3">
      <c r="A299" t="s">
        <v>8221</v>
      </c>
      <c r="B299">
        <v>4</v>
      </c>
      <c r="C299" t="b">
        <f>IF(OR(B299&lt;'Statistic-Analysis'!$N$3,B299&gt;'Statistic-Analysis'!$O$3),FALSE,TRUE)</f>
        <v>1</v>
      </c>
    </row>
    <row r="300" spans="1:3">
      <c r="A300" t="s">
        <v>8221</v>
      </c>
      <c r="B300">
        <v>4</v>
      </c>
      <c r="C300" t="b">
        <f>IF(OR(B300&lt;'Statistic-Analysis'!$N$3,B300&gt;'Statistic-Analysis'!$O$3),FALSE,TRUE)</f>
        <v>1</v>
      </c>
    </row>
    <row r="301" spans="1:3">
      <c r="A301" t="s">
        <v>8221</v>
      </c>
      <c r="B301">
        <v>10</v>
      </c>
      <c r="C301" t="b">
        <f>IF(OR(B301&lt;'Statistic-Analysis'!$N$3,B301&gt;'Statistic-Analysis'!$O$3),FALSE,TRUE)</f>
        <v>1</v>
      </c>
    </row>
    <row r="302" spans="1:3">
      <c r="A302" t="s">
        <v>8221</v>
      </c>
      <c r="B302">
        <v>0</v>
      </c>
      <c r="C302" t="b">
        <f>IF(OR(B302&lt;'Statistic-Analysis'!$N$3,B302&gt;'Statistic-Analysis'!$O$3),FALSE,TRUE)</f>
        <v>1</v>
      </c>
    </row>
    <row r="303" spans="1:3">
      <c r="A303" t="s">
        <v>8221</v>
      </c>
      <c r="B303">
        <v>6</v>
      </c>
      <c r="C303" t="b">
        <f>IF(OR(B303&lt;'Statistic-Analysis'!$N$3,B303&gt;'Statistic-Analysis'!$O$3),FALSE,TRUE)</f>
        <v>1</v>
      </c>
    </row>
    <row r="304" spans="1:3">
      <c r="A304" t="s">
        <v>8221</v>
      </c>
      <c r="B304">
        <v>0</v>
      </c>
      <c r="C304" t="b">
        <f>IF(OR(B304&lt;'Statistic-Analysis'!$N$3,B304&gt;'Statistic-Analysis'!$O$3),FALSE,TRUE)</f>
        <v>1</v>
      </c>
    </row>
    <row r="305" spans="1:3">
      <c r="A305" t="s">
        <v>8221</v>
      </c>
      <c r="B305">
        <v>1</v>
      </c>
      <c r="C305" t="b">
        <f>IF(OR(B305&lt;'Statistic-Analysis'!$N$3,B305&gt;'Statistic-Analysis'!$O$3),FALSE,TRUE)</f>
        <v>1</v>
      </c>
    </row>
    <row r="306" spans="1:3">
      <c r="A306" t="s">
        <v>8221</v>
      </c>
      <c r="B306">
        <v>0</v>
      </c>
      <c r="C306" t="b">
        <f>IF(OR(B306&lt;'Statistic-Analysis'!$N$3,B306&gt;'Statistic-Analysis'!$O$3),FALSE,TRUE)</f>
        <v>1</v>
      </c>
    </row>
    <row r="307" spans="1:3">
      <c r="A307" t="s">
        <v>8221</v>
      </c>
      <c r="B307">
        <v>44</v>
      </c>
      <c r="C307" t="b">
        <f>IF(OR(B307&lt;'Statistic-Analysis'!$N$3,B307&gt;'Statistic-Analysis'!$O$3),FALSE,TRUE)</f>
        <v>0</v>
      </c>
    </row>
    <row r="308" spans="1:3">
      <c r="A308" t="s">
        <v>8221</v>
      </c>
      <c r="B308">
        <v>0</v>
      </c>
      <c r="C308" t="b">
        <f>IF(OR(B308&lt;'Statistic-Analysis'!$N$3,B308&gt;'Statistic-Analysis'!$O$3),FALSE,TRUE)</f>
        <v>1</v>
      </c>
    </row>
    <row r="309" spans="1:3">
      <c r="A309" t="s">
        <v>8221</v>
      </c>
      <c r="B309">
        <v>3</v>
      </c>
      <c r="C309" t="b">
        <f>IF(OR(B309&lt;'Statistic-Analysis'!$N$3,B309&gt;'Statistic-Analysis'!$O$3),FALSE,TRUE)</f>
        <v>1</v>
      </c>
    </row>
    <row r="310" spans="1:3">
      <c r="A310" t="s">
        <v>8221</v>
      </c>
      <c r="B310">
        <v>0</v>
      </c>
      <c r="C310" t="b">
        <f>IF(OR(B310&lt;'Statistic-Analysis'!$N$3,B310&gt;'Statistic-Analysis'!$O$3),FALSE,TRUE)</f>
        <v>1</v>
      </c>
    </row>
    <row r="311" spans="1:3">
      <c r="A311" t="s">
        <v>8221</v>
      </c>
      <c r="B311">
        <v>52</v>
      </c>
      <c r="C311" t="b">
        <f>IF(OR(B311&lt;'Statistic-Analysis'!$N$3,B311&gt;'Statistic-Analysis'!$O$3),FALSE,TRUE)</f>
        <v>0</v>
      </c>
    </row>
    <row r="312" spans="1:3">
      <c r="A312" t="s">
        <v>8221</v>
      </c>
      <c r="B312">
        <v>0</v>
      </c>
      <c r="C312" t="b">
        <f>IF(OR(B312&lt;'Statistic-Analysis'!$N$3,B312&gt;'Statistic-Analysis'!$O$3),FALSE,TRUE)</f>
        <v>1</v>
      </c>
    </row>
    <row r="313" spans="1:3">
      <c r="A313" t="s">
        <v>8221</v>
      </c>
      <c r="B313">
        <v>1</v>
      </c>
      <c r="C313" t="b">
        <f>IF(OR(B313&lt;'Statistic-Analysis'!$N$3,B313&gt;'Statistic-Analysis'!$O$3),FALSE,TRUE)</f>
        <v>1</v>
      </c>
    </row>
    <row r="314" spans="1:3">
      <c r="A314" t="s">
        <v>8221</v>
      </c>
      <c r="B314">
        <v>1</v>
      </c>
      <c r="C314" t="b">
        <f>IF(OR(B314&lt;'Statistic-Analysis'!$N$3,B314&gt;'Statistic-Analysis'!$O$3),FALSE,TRUE)</f>
        <v>1</v>
      </c>
    </row>
    <row r="315" spans="1:3">
      <c r="A315" t="s">
        <v>8221</v>
      </c>
      <c r="B315">
        <v>2</v>
      </c>
      <c r="C315" t="b">
        <f>IF(OR(B315&lt;'Statistic-Analysis'!$N$3,B315&gt;'Statistic-Analysis'!$O$3),FALSE,TRUE)</f>
        <v>1</v>
      </c>
    </row>
    <row r="316" spans="1:3">
      <c r="A316" t="s">
        <v>8221</v>
      </c>
      <c r="B316">
        <v>9</v>
      </c>
      <c r="C316" t="b">
        <f>IF(OR(B316&lt;'Statistic-Analysis'!$N$3,B316&gt;'Statistic-Analysis'!$O$3),FALSE,TRUE)</f>
        <v>1</v>
      </c>
    </row>
    <row r="317" spans="1:3">
      <c r="A317" t="s">
        <v>8221</v>
      </c>
      <c r="B317">
        <v>5</v>
      </c>
      <c r="C317" t="b">
        <f>IF(OR(B317&lt;'Statistic-Analysis'!$N$3,B317&gt;'Statistic-Analysis'!$O$3),FALSE,TRUE)</f>
        <v>1</v>
      </c>
    </row>
    <row r="318" spans="1:3">
      <c r="A318" t="s">
        <v>8221</v>
      </c>
      <c r="B318">
        <v>57</v>
      </c>
      <c r="C318" t="b">
        <f>IF(OR(B318&lt;'Statistic-Analysis'!$N$3,B318&gt;'Statistic-Analysis'!$O$3),FALSE,TRUE)</f>
        <v>0</v>
      </c>
    </row>
    <row r="319" spans="1:3">
      <c r="A319" t="s">
        <v>8221</v>
      </c>
      <c r="B319">
        <v>3</v>
      </c>
      <c r="C319" t="b">
        <f>IF(OR(B319&lt;'Statistic-Analysis'!$N$3,B319&gt;'Statistic-Analysis'!$O$3),FALSE,TRUE)</f>
        <v>1</v>
      </c>
    </row>
    <row r="320" spans="1:3">
      <c r="A320" t="s">
        <v>8221</v>
      </c>
      <c r="B320">
        <v>1</v>
      </c>
      <c r="C320" t="b">
        <f>IF(OR(B320&lt;'Statistic-Analysis'!$N$3,B320&gt;'Statistic-Analysis'!$O$3),FALSE,TRUE)</f>
        <v>1</v>
      </c>
    </row>
    <row r="321" spans="1:3">
      <c r="A321" t="s">
        <v>8221</v>
      </c>
      <c r="B321">
        <v>6</v>
      </c>
      <c r="C321" t="b">
        <f>IF(OR(B321&lt;'Statistic-Analysis'!$N$3,B321&gt;'Statistic-Analysis'!$O$3),FALSE,TRUE)</f>
        <v>1</v>
      </c>
    </row>
    <row r="322" spans="1:3">
      <c r="A322" t="s">
        <v>8221</v>
      </c>
      <c r="B322">
        <v>48</v>
      </c>
      <c r="C322" t="b">
        <f>IF(OR(B322&lt;'Statistic-Analysis'!$N$3,B322&gt;'Statistic-Analysis'!$O$3),FALSE,TRUE)</f>
        <v>0</v>
      </c>
    </row>
    <row r="323" spans="1:3">
      <c r="A323" t="s">
        <v>8221</v>
      </c>
      <c r="B323">
        <v>2</v>
      </c>
      <c r="C323" t="b">
        <f>IF(OR(B323&lt;'Statistic-Analysis'!$N$3,B323&gt;'Statistic-Analysis'!$O$3),FALSE,TRUE)</f>
        <v>1</v>
      </c>
    </row>
    <row r="324" spans="1:3">
      <c r="A324" t="s">
        <v>8221</v>
      </c>
      <c r="B324">
        <v>4</v>
      </c>
      <c r="C324" t="b">
        <f>IF(OR(B324&lt;'Statistic-Analysis'!$N$3,B324&gt;'Statistic-Analysis'!$O$3),FALSE,TRUE)</f>
        <v>1</v>
      </c>
    </row>
    <row r="325" spans="1:3">
      <c r="A325" t="s">
        <v>8221</v>
      </c>
      <c r="B325">
        <v>5</v>
      </c>
      <c r="C325" t="b">
        <f>IF(OR(B325&lt;'Statistic-Analysis'!$N$3,B325&gt;'Statistic-Analysis'!$O$3),FALSE,TRUE)</f>
        <v>1</v>
      </c>
    </row>
    <row r="326" spans="1:3">
      <c r="A326" t="s">
        <v>8221</v>
      </c>
      <c r="B326">
        <v>79</v>
      </c>
      <c r="C326" t="b">
        <f>IF(OR(B326&lt;'Statistic-Analysis'!$N$3,B326&gt;'Statistic-Analysis'!$O$3),FALSE,TRUE)</f>
        <v>0</v>
      </c>
    </row>
    <row r="327" spans="1:3">
      <c r="A327" t="s">
        <v>8221</v>
      </c>
      <c r="B327">
        <v>2</v>
      </c>
      <c r="C327" t="b">
        <f>IF(OR(B327&lt;'Statistic-Analysis'!$N$3,B327&gt;'Statistic-Analysis'!$O$3),FALSE,TRUE)</f>
        <v>1</v>
      </c>
    </row>
    <row r="328" spans="1:3">
      <c r="A328" t="s">
        <v>8221</v>
      </c>
      <c r="B328">
        <v>11</v>
      </c>
      <c r="C328" t="b">
        <f>IF(OR(B328&lt;'Statistic-Analysis'!$N$3,B328&gt;'Statistic-Analysis'!$O$3),FALSE,TRUE)</f>
        <v>1</v>
      </c>
    </row>
    <row r="329" spans="1:3">
      <c r="A329" t="s">
        <v>8221</v>
      </c>
      <c r="B329">
        <v>11</v>
      </c>
      <c r="C329" t="b">
        <f>IF(OR(B329&lt;'Statistic-Analysis'!$N$3,B329&gt;'Statistic-Analysis'!$O$3),FALSE,TRUE)</f>
        <v>1</v>
      </c>
    </row>
    <row r="330" spans="1:3">
      <c r="A330" t="s">
        <v>8221</v>
      </c>
      <c r="B330">
        <v>1</v>
      </c>
      <c r="C330" t="b">
        <f>IF(OR(B330&lt;'Statistic-Analysis'!$N$3,B330&gt;'Statistic-Analysis'!$O$3),FALSE,TRUE)</f>
        <v>1</v>
      </c>
    </row>
    <row r="331" spans="1:3">
      <c r="A331" t="s">
        <v>8221</v>
      </c>
      <c r="B331">
        <v>3</v>
      </c>
      <c r="C331" t="b">
        <f>IF(OR(B331&lt;'Statistic-Analysis'!$N$3,B331&gt;'Statistic-Analysis'!$O$3),FALSE,TRUE)</f>
        <v>1</v>
      </c>
    </row>
    <row r="332" spans="1:3">
      <c r="A332" t="s">
        <v>8221</v>
      </c>
      <c r="B332">
        <v>5</v>
      </c>
      <c r="C332" t="b">
        <f>IF(OR(B332&lt;'Statistic-Analysis'!$N$3,B332&gt;'Statistic-Analysis'!$O$3),FALSE,TRUE)</f>
        <v>1</v>
      </c>
    </row>
    <row r="333" spans="1:3">
      <c r="A333" t="s">
        <v>8221</v>
      </c>
      <c r="B333">
        <v>12</v>
      </c>
      <c r="C333" t="b">
        <f>IF(OR(B333&lt;'Statistic-Analysis'!$N$3,B333&gt;'Statistic-Analysis'!$O$3),FALSE,TRUE)</f>
        <v>1</v>
      </c>
    </row>
    <row r="334" spans="1:3">
      <c r="A334" t="s">
        <v>8221</v>
      </c>
      <c r="B334">
        <v>2</v>
      </c>
      <c r="C334" t="b">
        <f>IF(OR(B334&lt;'Statistic-Analysis'!$N$3,B334&gt;'Statistic-Analysis'!$O$3),FALSE,TRUE)</f>
        <v>1</v>
      </c>
    </row>
    <row r="335" spans="1:3">
      <c r="A335" t="s">
        <v>8221</v>
      </c>
      <c r="B335">
        <v>5</v>
      </c>
      <c r="C335" t="b">
        <f>IF(OR(B335&lt;'Statistic-Analysis'!$N$3,B335&gt;'Statistic-Analysis'!$O$3),FALSE,TRUE)</f>
        <v>1</v>
      </c>
    </row>
    <row r="336" spans="1:3">
      <c r="A336" t="s">
        <v>8221</v>
      </c>
      <c r="B336">
        <v>21</v>
      </c>
      <c r="C336" t="b">
        <f>IF(OR(B336&lt;'Statistic-Analysis'!$N$3,B336&gt;'Statistic-Analysis'!$O$3),FALSE,TRUE)</f>
        <v>1</v>
      </c>
    </row>
    <row r="337" spans="1:3">
      <c r="A337" t="s">
        <v>8221</v>
      </c>
      <c r="B337">
        <v>0</v>
      </c>
      <c r="C337" t="b">
        <f>IF(OR(B337&lt;'Statistic-Analysis'!$N$3,B337&gt;'Statistic-Analysis'!$O$3),FALSE,TRUE)</f>
        <v>1</v>
      </c>
    </row>
    <row r="338" spans="1:3">
      <c r="A338" t="s">
        <v>8221</v>
      </c>
      <c r="B338">
        <v>45</v>
      </c>
      <c r="C338" t="b">
        <f>IF(OR(B338&lt;'Statistic-Analysis'!$N$3,B338&gt;'Statistic-Analysis'!$O$3),FALSE,TRUE)</f>
        <v>0</v>
      </c>
    </row>
    <row r="339" spans="1:3">
      <c r="A339" t="s">
        <v>8221</v>
      </c>
      <c r="B339">
        <v>29</v>
      </c>
      <c r="C339" t="b">
        <f>IF(OR(B339&lt;'Statistic-Analysis'!$N$3,B339&gt;'Statistic-Analysis'!$O$3),FALSE,TRUE)</f>
        <v>0</v>
      </c>
    </row>
    <row r="340" spans="1:3">
      <c r="A340" t="s">
        <v>8221</v>
      </c>
      <c r="B340">
        <v>2</v>
      </c>
      <c r="C340" t="b">
        <f>IF(OR(B340&lt;'Statistic-Analysis'!$N$3,B340&gt;'Statistic-Analysis'!$O$3),FALSE,TRUE)</f>
        <v>1</v>
      </c>
    </row>
    <row r="341" spans="1:3">
      <c r="A341" t="s">
        <v>8221</v>
      </c>
      <c r="B341">
        <v>30</v>
      </c>
      <c r="C341" t="b">
        <f>IF(OR(B341&lt;'Statistic-Analysis'!$N$3,B341&gt;'Statistic-Analysis'!$O$3),FALSE,TRUE)</f>
        <v>0</v>
      </c>
    </row>
    <row r="342" spans="1:3">
      <c r="A342" t="s">
        <v>8221</v>
      </c>
      <c r="B342">
        <v>8</v>
      </c>
      <c r="C342" t="b">
        <f>IF(OR(B342&lt;'Statistic-Analysis'!$N$3,B342&gt;'Statistic-Analysis'!$O$3),FALSE,TRUE)</f>
        <v>1</v>
      </c>
    </row>
    <row r="343" spans="1:3">
      <c r="A343" t="s">
        <v>8221</v>
      </c>
      <c r="B343">
        <v>1</v>
      </c>
      <c r="C343" t="b">
        <f>IF(OR(B343&lt;'Statistic-Analysis'!$N$3,B343&gt;'Statistic-Analysis'!$O$3),FALSE,TRUE)</f>
        <v>1</v>
      </c>
    </row>
    <row r="344" spans="1:3">
      <c r="A344" t="s">
        <v>8221</v>
      </c>
      <c r="B344">
        <v>14</v>
      </c>
      <c r="C344" t="b">
        <f>IF(OR(B344&lt;'Statistic-Analysis'!$N$3,B344&gt;'Statistic-Analysis'!$O$3),FALSE,TRUE)</f>
        <v>1</v>
      </c>
    </row>
    <row r="345" spans="1:3">
      <c r="A345" t="s">
        <v>8221</v>
      </c>
      <c r="B345">
        <v>24</v>
      </c>
      <c r="C345" t="b">
        <f>IF(OR(B345&lt;'Statistic-Analysis'!$N$3,B345&gt;'Statistic-Analysis'!$O$3),FALSE,TRUE)</f>
        <v>1</v>
      </c>
    </row>
    <row r="346" spans="1:3">
      <c r="A346" t="s">
        <v>8221</v>
      </c>
      <c r="B346">
        <v>2</v>
      </c>
      <c r="C346" t="b">
        <f>IF(OR(B346&lt;'Statistic-Analysis'!$N$3,B346&gt;'Statistic-Analysis'!$O$3),FALSE,TRUE)</f>
        <v>1</v>
      </c>
    </row>
    <row r="347" spans="1:3">
      <c r="A347" t="s">
        <v>8221</v>
      </c>
      <c r="B347">
        <v>21</v>
      </c>
      <c r="C347" t="b">
        <f>IF(OR(B347&lt;'Statistic-Analysis'!$N$3,B347&gt;'Statistic-Analysis'!$O$3),FALSE,TRUE)</f>
        <v>1</v>
      </c>
    </row>
    <row r="348" spans="1:3">
      <c r="A348" t="s">
        <v>8221</v>
      </c>
      <c r="B348">
        <v>7</v>
      </c>
      <c r="C348" t="b">
        <f>IF(OR(B348&lt;'Statistic-Analysis'!$N$3,B348&gt;'Statistic-Analysis'!$O$3),FALSE,TRUE)</f>
        <v>1</v>
      </c>
    </row>
    <row r="349" spans="1:3">
      <c r="A349" t="s">
        <v>8221</v>
      </c>
      <c r="B349">
        <v>0</v>
      </c>
      <c r="C349" t="b">
        <f>IF(OR(B349&lt;'Statistic-Analysis'!$N$3,B349&gt;'Statistic-Analysis'!$O$3),FALSE,TRUE)</f>
        <v>1</v>
      </c>
    </row>
    <row r="350" spans="1:3">
      <c r="A350" t="s">
        <v>8221</v>
      </c>
      <c r="B350">
        <v>4</v>
      </c>
      <c r="C350" t="b">
        <f>IF(OR(B350&lt;'Statistic-Analysis'!$N$3,B350&gt;'Statistic-Analysis'!$O$3),FALSE,TRUE)</f>
        <v>1</v>
      </c>
    </row>
    <row r="351" spans="1:3">
      <c r="A351" t="s">
        <v>8221</v>
      </c>
      <c r="B351">
        <v>32</v>
      </c>
      <c r="C351" t="b">
        <f>IF(OR(B351&lt;'Statistic-Analysis'!$N$3,B351&gt;'Statistic-Analysis'!$O$3),FALSE,TRUE)</f>
        <v>0</v>
      </c>
    </row>
    <row r="352" spans="1:3">
      <c r="A352" t="s">
        <v>8221</v>
      </c>
      <c r="B352">
        <v>4</v>
      </c>
      <c r="C352" t="b">
        <f>IF(OR(B352&lt;'Statistic-Analysis'!$N$3,B352&gt;'Statistic-Analysis'!$O$3),FALSE,TRUE)</f>
        <v>1</v>
      </c>
    </row>
    <row r="353" spans="1:3">
      <c r="A353" t="s">
        <v>8221</v>
      </c>
      <c r="B353">
        <v>9</v>
      </c>
      <c r="C353" t="b">
        <f>IF(OR(B353&lt;'Statistic-Analysis'!$N$3,B353&gt;'Statistic-Analysis'!$O$3),FALSE,TRUE)</f>
        <v>1</v>
      </c>
    </row>
    <row r="354" spans="1:3">
      <c r="A354" t="s">
        <v>8221</v>
      </c>
      <c r="B354">
        <v>17</v>
      </c>
      <c r="C354" t="b">
        <f>IF(OR(B354&lt;'Statistic-Analysis'!$N$3,B354&gt;'Statistic-Analysis'!$O$3),FALSE,TRUE)</f>
        <v>1</v>
      </c>
    </row>
    <row r="355" spans="1:3">
      <c r="A355" t="s">
        <v>8221</v>
      </c>
      <c r="B355">
        <v>5</v>
      </c>
      <c r="C355" t="b">
        <f>IF(OR(B355&lt;'Statistic-Analysis'!$N$3,B355&gt;'Statistic-Analysis'!$O$3),FALSE,TRUE)</f>
        <v>1</v>
      </c>
    </row>
    <row r="356" spans="1:3">
      <c r="A356" t="s">
        <v>8221</v>
      </c>
      <c r="B356">
        <v>53</v>
      </c>
      <c r="C356" t="b">
        <f>IF(OR(B356&lt;'Statistic-Analysis'!$N$3,B356&gt;'Statistic-Analysis'!$O$3),FALSE,TRUE)</f>
        <v>0</v>
      </c>
    </row>
    <row r="357" spans="1:3">
      <c r="A357" t="s">
        <v>8221</v>
      </c>
      <c r="B357">
        <v>7</v>
      </c>
      <c r="C357" t="b">
        <f>IF(OR(B357&lt;'Statistic-Analysis'!$N$3,B357&gt;'Statistic-Analysis'!$O$3),FALSE,TRUE)</f>
        <v>1</v>
      </c>
    </row>
    <row r="358" spans="1:3">
      <c r="A358" t="s">
        <v>8221</v>
      </c>
      <c r="B358">
        <v>72</v>
      </c>
      <c r="C358" t="b">
        <f>IF(OR(B358&lt;'Statistic-Analysis'!$N$3,B358&gt;'Statistic-Analysis'!$O$3),FALSE,TRUE)</f>
        <v>0</v>
      </c>
    </row>
    <row r="359" spans="1:3">
      <c r="A359" t="s">
        <v>8221</v>
      </c>
      <c r="B359">
        <v>0</v>
      </c>
      <c r="C359" t="b">
        <f>IF(OR(B359&lt;'Statistic-Analysis'!$N$3,B359&gt;'Statistic-Analysis'!$O$3),FALSE,TRUE)</f>
        <v>1</v>
      </c>
    </row>
    <row r="360" spans="1:3">
      <c r="A360" t="s">
        <v>8221</v>
      </c>
      <c r="B360">
        <v>2</v>
      </c>
      <c r="C360" t="b">
        <f>IF(OR(B360&lt;'Statistic-Analysis'!$N$3,B360&gt;'Statistic-Analysis'!$O$3),FALSE,TRUE)</f>
        <v>1</v>
      </c>
    </row>
    <row r="361" spans="1:3">
      <c r="A361" t="s">
        <v>8221</v>
      </c>
      <c r="B361">
        <v>8</v>
      </c>
      <c r="C361" t="b">
        <f>IF(OR(B361&lt;'Statistic-Analysis'!$N$3,B361&gt;'Statistic-Analysis'!$O$3),FALSE,TRUE)</f>
        <v>1</v>
      </c>
    </row>
    <row r="362" spans="1:3">
      <c r="A362" t="s">
        <v>8221</v>
      </c>
      <c r="B362">
        <v>2</v>
      </c>
      <c r="C362" t="b">
        <f>IF(OR(B362&lt;'Statistic-Analysis'!$N$3,B362&gt;'Statistic-Analysis'!$O$3),FALSE,TRUE)</f>
        <v>1</v>
      </c>
    </row>
    <row r="363" spans="1:3">
      <c r="A363" t="s">
        <v>8221</v>
      </c>
      <c r="B363">
        <v>0</v>
      </c>
      <c r="C363" t="b">
        <f>IF(OR(B363&lt;'Statistic-Analysis'!$N$3,B363&gt;'Statistic-Analysis'!$O$3),FALSE,TRUE)</f>
        <v>1</v>
      </c>
    </row>
    <row r="364" spans="1:3">
      <c r="A364" t="s">
        <v>8221</v>
      </c>
      <c r="B364">
        <v>3</v>
      </c>
      <c r="C364" t="b">
        <f>IF(OR(B364&lt;'Statistic-Analysis'!$N$3,B364&gt;'Statistic-Analysis'!$O$3),FALSE,TRUE)</f>
        <v>1</v>
      </c>
    </row>
    <row r="365" spans="1:3">
      <c r="A365" t="s">
        <v>8221</v>
      </c>
      <c r="B365">
        <v>4</v>
      </c>
      <c r="C365" t="b">
        <f>IF(OR(B365&lt;'Statistic-Analysis'!$N$3,B365&gt;'Statistic-Analysis'!$O$3),FALSE,TRUE)</f>
        <v>1</v>
      </c>
    </row>
    <row r="366" spans="1:3">
      <c r="A366" t="s">
        <v>8221</v>
      </c>
      <c r="B366">
        <v>3</v>
      </c>
      <c r="C366" t="b">
        <f>IF(OR(B366&lt;'Statistic-Analysis'!$N$3,B366&gt;'Statistic-Analysis'!$O$3),FALSE,TRUE)</f>
        <v>1</v>
      </c>
    </row>
    <row r="367" spans="1:3">
      <c r="A367" t="s">
        <v>8221</v>
      </c>
      <c r="B367">
        <v>6</v>
      </c>
      <c r="C367" t="b">
        <f>IF(OR(B367&lt;'Statistic-Analysis'!$N$3,B367&gt;'Statistic-Analysis'!$O$3),FALSE,TRUE)</f>
        <v>1</v>
      </c>
    </row>
    <row r="368" spans="1:3">
      <c r="A368" t="s">
        <v>8221</v>
      </c>
      <c r="B368">
        <v>0</v>
      </c>
      <c r="C368" t="b">
        <f>IF(OR(B368&lt;'Statistic-Analysis'!$N$3,B368&gt;'Statistic-Analysis'!$O$3),FALSE,TRUE)</f>
        <v>1</v>
      </c>
    </row>
    <row r="369" spans="1:3">
      <c r="A369" t="s">
        <v>8221</v>
      </c>
      <c r="B369">
        <v>0</v>
      </c>
      <c r="C369" t="b">
        <f>IF(OR(B369&lt;'Statistic-Analysis'!$N$3,B369&gt;'Statistic-Analysis'!$O$3),FALSE,TRUE)</f>
        <v>1</v>
      </c>
    </row>
    <row r="370" spans="1:3">
      <c r="A370" t="s">
        <v>8221</v>
      </c>
      <c r="B370">
        <v>0</v>
      </c>
      <c r="C370" t="b">
        <f>IF(OR(B370&lt;'Statistic-Analysis'!$N$3,B370&gt;'Statistic-Analysis'!$O$3),FALSE,TRUE)</f>
        <v>1</v>
      </c>
    </row>
    <row r="371" spans="1:3">
      <c r="A371" t="s">
        <v>8221</v>
      </c>
      <c r="B371">
        <v>8</v>
      </c>
      <c r="C371" t="b">
        <f>IF(OR(B371&lt;'Statistic-Analysis'!$N$3,B371&gt;'Statistic-Analysis'!$O$3),FALSE,TRUE)</f>
        <v>1</v>
      </c>
    </row>
    <row r="372" spans="1:3">
      <c r="A372" t="s">
        <v>8221</v>
      </c>
      <c r="B372">
        <v>5</v>
      </c>
      <c r="C372" t="b">
        <f>IF(OR(B372&lt;'Statistic-Analysis'!$N$3,B372&gt;'Statistic-Analysis'!$O$3),FALSE,TRUE)</f>
        <v>1</v>
      </c>
    </row>
    <row r="373" spans="1:3">
      <c r="A373" t="s">
        <v>8221</v>
      </c>
      <c r="B373">
        <v>0</v>
      </c>
      <c r="C373" t="b">
        <f>IF(OR(B373&lt;'Statistic-Analysis'!$N$3,B373&gt;'Statistic-Analysis'!$O$3),FALSE,TRUE)</f>
        <v>1</v>
      </c>
    </row>
    <row r="374" spans="1:3">
      <c r="A374" t="s">
        <v>8221</v>
      </c>
      <c r="B374">
        <v>2</v>
      </c>
      <c r="C374" t="b">
        <f>IF(OR(B374&lt;'Statistic-Analysis'!$N$3,B374&gt;'Statistic-Analysis'!$O$3),FALSE,TRUE)</f>
        <v>1</v>
      </c>
    </row>
    <row r="375" spans="1:3">
      <c r="A375" t="s">
        <v>8221</v>
      </c>
      <c r="B375">
        <v>24</v>
      </c>
      <c r="C375" t="b">
        <f>IF(OR(B375&lt;'Statistic-Analysis'!$N$3,B375&gt;'Statistic-Analysis'!$O$3),FALSE,TRUE)</f>
        <v>1</v>
      </c>
    </row>
    <row r="376" spans="1:3">
      <c r="A376" t="s">
        <v>8221</v>
      </c>
      <c r="B376">
        <v>0</v>
      </c>
      <c r="C376" t="b">
        <f>IF(OR(B376&lt;'Statistic-Analysis'!$N$3,B376&gt;'Statistic-Analysis'!$O$3),FALSE,TRUE)</f>
        <v>1</v>
      </c>
    </row>
    <row r="377" spans="1:3">
      <c r="A377" t="s">
        <v>8221</v>
      </c>
      <c r="B377">
        <v>9</v>
      </c>
      <c r="C377" t="b">
        <f>IF(OR(B377&lt;'Statistic-Analysis'!$N$3,B377&gt;'Statistic-Analysis'!$O$3),FALSE,TRUE)</f>
        <v>1</v>
      </c>
    </row>
    <row r="378" spans="1:3">
      <c r="A378" t="s">
        <v>8221</v>
      </c>
      <c r="B378">
        <v>0</v>
      </c>
      <c r="C378" t="b">
        <f>IF(OR(B378&lt;'Statistic-Analysis'!$N$3,B378&gt;'Statistic-Analysis'!$O$3),FALSE,TRUE)</f>
        <v>1</v>
      </c>
    </row>
    <row r="379" spans="1:3">
      <c r="A379" t="s">
        <v>8221</v>
      </c>
      <c r="B379">
        <v>1</v>
      </c>
      <c r="C379" t="b">
        <f>IF(OR(B379&lt;'Statistic-Analysis'!$N$3,B379&gt;'Statistic-Analysis'!$O$3),FALSE,TRUE)</f>
        <v>1</v>
      </c>
    </row>
    <row r="380" spans="1:3">
      <c r="A380" t="s">
        <v>8221</v>
      </c>
      <c r="B380">
        <v>10</v>
      </c>
      <c r="C380" t="b">
        <f>IF(OR(B380&lt;'Statistic-Analysis'!$N$3,B380&gt;'Statistic-Analysis'!$O$3),FALSE,TRUE)</f>
        <v>1</v>
      </c>
    </row>
    <row r="381" spans="1:3">
      <c r="A381" t="s">
        <v>8221</v>
      </c>
      <c r="B381">
        <v>1</v>
      </c>
      <c r="C381" t="b">
        <f>IF(OR(B381&lt;'Statistic-Analysis'!$N$3,B381&gt;'Statistic-Analysis'!$O$3),FALSE,TRUE)</f>
        <v>1</v>
      </c>
    </row>
    <row r="382" spans="1:3">
      <c r="A382" t="s">
        <v>8221</v>
      </c>
      <c r="B382">
        <v>0</v>
      </c>
      <c r="C382" t="b">
        <f>IF(OR(B382&lt;'Statistic-Analysis'!$N$3,B382&gt;'Statistic-Analysis'!$O$3),FALSE,TRUE)</f>
        <v>1</v>
      </c>
    </row>
    <row r="383" spans="1:3">
      <c r="A383" t="s">
        <v>8221</v>
      </c>
      <c r="B383">
        <v>20</v>
      </c>
      <c r="C383" t="b">
        <f>IF(OR(B383&lt;'Statistic-Analysis'!$N$3,B383&gt;'Statistic-Analysis'!$O$3),FALSE,TRUE)</f>
        <v>1</v>
      </c>
    </row>
    <row r="384" spans="1:3">
      <c r="A384" t="s">
        <v>8221</v>
      </c>
      <c r="B384">
        <v>30</v>
      </c>
      <c r="C384" t="b">
        <f>IF(OR(B384&lt;'Statistic-Analysis'!$N$3,B384&gt;'Statistic-Analysis'!$O$3),FALSE,TRUE)</f>
        <v>0</v>
      </c>
    </row>
    <row r="385" spans="1:3">
      <c r="A385" t="s">
        <v>8221</v>
      </c>
      <c r="B385">
        <v>6</v>
      </c>
      <c r="C385" t="b">
        <f>IF(OR(B385&lt;'Statistic-Analysis'!$N$3,B385&gt;'Statistic-Analysis'!$O$3),FALSE,TRUE)</f>
        <v>1</v>
      </c>
    </row>
    <row r="386" spans="1:3">
      <c r="A386" t="s">
        <v>8221</v>
      </c>
      <c r="B386">
        <v>15</v>
      </c>
      <c r="C386" t="b">
        <f>IF(OR(B386&lt;'Statistic-Analysis'!$N$3,B386&gt;'Statistic-Analysis'!$O$3),FALSE,TRUE)</f>
        <v>1</v>
      </c>
    </row>
    <row r="387" spans="1:3">
      <c r="A387" t="s">
        <v>8221</v>
      </c>
      <c r="B387">
        <v>5</v>
      </c>
      <c r="C387" t="b">
        <f>IF(OR(B387&lt;'Statistic-Analysis'!$N$3,B387&gt;'Statistic-Analysis'!$O$3),FALSE,TRUE)</f>
        <v>1</v>
      </c>
    </row>
    <row r="388" spans="1:3">
      <c r="A388" t="s">
        <v>8221</v>
      </c>
      <c r="B388">
        <v>0</v>
      </c>
      <c r="C388" t="b">
        <f>IF(OR(B388&lt;'Statistic-Analysis'!$N$3,B388&gt;'Statistic-Analysis'!$O$3),FALSE,TRUE)</f>
        <v>1</v>
      </c>
    </row>
    <row r="389" spans="1:3">
      <c r="A389" t="s">
        <v>8221</v>
      </c>
      <c r="B389">
        <v>0</v>
      </c>
      <c r="C389" t="b">
        <f>IF(OR(B389&lt;'Statistic-Analysis'!$N$3,B389&gt;'Statistic-Analysis'!$O$3),FALSE,TRUE)</f>
        <v>1</v>
      </c>
    </row>
    <row r="390" spans="1:3">
      <c r="A390" t="s">
        <v>8221</v>
      </c>
      <c r="B390">
        <v>28</v>
      </c>
      <c r="C390" t="b">
        <f>IF(OR(B390&lt;'Statistic-Analysis'!$N$3,B390&gt;'Statistic-Analysis'!$O$3),FALSE,TRUE)</f>
        <v>1</v>
      </c>
    </row>
    <row r="391" spans="1:3">
      <c r="A391" t="s">
        <v>8221</v>
      </c>
      <c r="B391">
        <v>0</v>
      </c>
      <c r="C391" t="b">
        <f>IF(OR(B391&lt;'Statistic-Analysis'!$N$3,B391&gt;'Statistic-Analysis'!$O$3),FALSE,TRUE)</f>
        <v>1</v>
      </c>
    </row>
    <row r="392" spans="1:3">
      <c r="A392" t="s">
        <v>8221</v>
      </c>
      <c r="B392">
        <v>5</v>
      </c>
      <c r="C392" t="b">
        <f>IF(OR(B392&lt;'Statistic-Analysis'!$N$3,B392&gt;'Statistic-Analysis'!$O$3),FALSE,TRUE)</f>
        <v>1</v>
      </c>
    </row>
    <row r="393" spans="1:3">
      <c r="A393" t="s">
        <v>8221</v>
      </c>
      <c r="B393">
        <v>7</v>
      </c>
      <c r="C393" t="b">
        <f>IF(OR(B393&lt;'Statistic-Analysis'!$N$3,B393&gt;'Statistic-Analysis'!$O$3),FALSE,TRUE)</f>
        <v>1</v>
      </c>
    </row>
    <row r="394" spans="1:3">
      <c r="A394" t="s">
        <v>8221</v>
      </c>
      <c r="B394">
        <v>30</v>
      </c>
      <c r="C394" t="b">
        <f>IF(OR(B394&lt;'Statistic-Analysis'!$N$3,B394&gt;'Statistic-Analysis'!$O$3),FALSE,TRUE)</f>
        <v>0</v>
      </c>
    </row>
    <row r="395" spans="1:3">
      <c r="A395" t="s">
        <v>8221</v>
      </c>
      <c r="B395">
        <v>2</v>
      </c>
      <c r="C395" t="b">
        <f>IF(OR(B395&lt;'Statistic-Analysis'!$N$3,B395&gt;'Statistic-Analysis'!$O$3),FALSE,TRUE)</f>
        <v>1</v>
      </c>
    </row>
    <row r="396" spans="1:3">
      <c r="A396" t="s">
        <v>8221</v>
      </c>
      <c r="B396">
        <v>30</v>
      </c>
      <c r="C396" t="b">
        <f>IF(OR(B396&lt;'Statistic-Analysis'!$N$3,B396&gt;'Statistic-Analysis'!$O$3),FALSE,TRUE)</f>
        <v>0</v>
      </c>
    </row>
    <row r="397" spans="1:3">
      <c r="A397" t="s">
        <v>8221</v>
      </c>
      <c r="B397">
        <v>2</v>
      </c>
      <c r="C397" t="b">
        <f>IF(OR(B397&lt;'Statistic-Analysis'!$N$3,B397&gt;'Statistic-Analysis'!$O$3),FALSE,TRUE)</f>
        <v>1</v>
      </c>
    </row>
    <row r="398" spans="1:3">
      <c r="A398" t="s">
        <v>8221</v>
      </c>
      <c r="B398">
        <v>0</v>
      </c>
      <c r="C398" t="b">
        <f>IF(OR(B398&lt;'Statistic-Analysis'!$N$3,B398&gt;'Statistic-Analysis'!$O$3),FALSE,TRUE)</f>
        <v>1</v>
      </c>
    </row>
    <row r="399" spans="1:3">
      <c r="A399" t="s">
        <v>8221</v>
      </c>
      <c r="B399">
        <v>2</v>
      </c>
      <c r="C399" t="b">
        <f>IF(OR(B399&lt;'Statistic-Analysis'!$N$3,B399&gt;'Statistic-Analysis'!$O$3),FALSE,TRUE)</f>
        <v>1</v>
      </c>
    </row>
    <row r="400" spans="1:3">
      <c r="A400" t="s">
        <v>8221</v>
      </c>
      <c r="B400">
        <v>1</v>
      </c>
      <c r="C400" t="b">
        <f>IF(OR(B400&lt;'Statistic-Analysis'!$N$3,B400&gt;'Statistic-Analysis'!$O$3),FALSE,TRUE)</f>
        <v>1</v>
      </c>
    </row>
    <row r="401" spans="1:3">
      <c r="A401" t="s">
        <v>8221</v>
      </c>
      <c r="B401">
        <v>2</v>
      </c>
      <c r="C401" t="b">
        <f>IF(OR(B401&lt;'Statistic-Analysis'!$N$3,B401&gt;'Statistic-Analysis'!$O$3),FALSE,TRUE)</f>
        <v>1</v>
      </c>
    </row>
    <row r="402" spans="1:3">
      <c r="A402" t="s">
        <v>8221</v>
      </c>
      <c r="B402">
        <v>14</v>
      </c>
      <c r="C402" t="b">
        <f>IF(OR(B402&lt;'Statistic-Analysis'!$N$3,B402&gt;'Statistic-Analysis'!$O$3),FALSE,TRUE)</f>
        <v>1</v>
      </c>
    </row>
    <row r="403" spans="1:3">
      <c r="A403" t="s">
        <v>8221</v>
      </c>
      <c r="B403">
        <v>31</v>
      </c>
      <c r="C403" t="b">
        <f>IF(OR(B403&lt;'Statistic-Analysis'!$N$3,B403&gt;'Statistic-Analysis'!$O$3),FALSE,TRUE)</f>
        <v>0</v>
      </c>
    </row>
    <row r="404" spans="1:3">
      <c r="A404" t="s">
        <v>8221</v>
      </c>
      <c r="B404">
        <v>16</v>
      </c>
      <c r="C404" t="b">
        <f>IF(OR(B404&lt;'Statistic-Analysis'!$N$3,B404&gt;'Statistic-Analysis'!$O$3),FALSE,TRUE)</f>
        <v>1</v>
      </c>
    </row>
    <row r="405" spans="1:3">
      <c r="A405" t="s">
        <v>8221</v>
      </c>
      <c r="B405">
        <v>12</v>
      </c>
      <c r="C405" t="b">
        <f>IF(OR(B405&lt;'Statistic-Analysis'!$N$3,B405&gt;'Statistic-Analysis'!$O$3),FALSE,TRUE)</f>
        <v>1</v>
      </c>
    </row>
    <row r="406" spans="1:3">
      <c r="A406" t="s">
        <v>8221</v>
      </c>
      <c r="B406">
        <v>96</v>
      </c>
      <c r="C406" t="b">
        <f>IF(OR(B406&lt;'Statistic-Analysis'!$N$3,B406&gt;'Statistic-Analysis'!$O$3),FALSE,TRUE)</f>
        <v>0</v>
      </c>
    </row>
    <row r="407" spans="1:3">
      <c r="A407" t="s">
        <v>8221</v>
      </c>
      <c r="B407">
        <v>16</v>
      </c>
      <c r="C407" t="b">
        <f>IF(OR(B407&lt;'Statistic-Analysis'!$N$3,B407&gt;'Statistic-Analysis'!$O$3),FALSE,TRUE)</f>
        <v>1</v>
      </c>
    </row>
    <row r="408" spans="1:3">
      <c r="A408" t="s">
        <v>8221</v>
      </c>
      <c r="B408">
        <v>5</v>
      </c>
      <c r="C408" t="b">
        <f>IF(OR(B408&lt;'Statistic-Analysis'!$N$3,B408&gt;'Statistic-Analysis'!$O$3),FALSE,TRUE)</f>
        <v>1</v>
      </c>
    </row>
    <row r="409" spans="1:3">
      <c r="A409" t="s">
        <v>8221</v>
      </c>
      <c r="B409">
        <v>0</v>
      </c>
      <c r="C409" t="b">
        <f>IF(OR(B409&lt;'Statistic-Analysis'!$N$3,B409&gt;'Statistic-Analysis'!$O$3),FALSE,TRUE)</f>
        <v>1</v>
      </c>
    </row>
    <row r="410" spans="1:3">
      <c r="A410" t="s">
        <v>8221</v>
      </c>
      <c r="B410">
        <v>8</v>
      </c>
      <c r="C410" t="b">
        <f>IF(OR(B410&lt;'Statistic-Analysis'!$N$3,B410&gt;'Statistic-Analysis'!$O$3),FALSE,TRUE)</f>
        <v>1</v>
      </c>
    </row>
    <row r="411" spans="1:3">
      <c r="A411" t="s">
        <v>8221</v>
      </c>
      <c r="B411">
        <v>7</v>
      </c>
      <c r="C411" t="b">
        <f>IF(OR(B411&lt;'Statistic-Analysis'!$N$3,B411&gt;'Statistic-Analysis'!$O$3),FALSE,TRUE)</f>
        <v>1</v>
      </c>
    </row>
    <row r="412" spans="1:3">
      <c r="A412" t="s">
        <v>8221</v>
      </c>
      <c r="B412">
        <v>24</v>
      </c>
      <c r="C412" t="b">
        <f>IF(OR(B412&lt;'Statistic-Analysis'!$N$3,B412&gt;'Statistic-Analysis'!$O$3),FALSE,TRUE)</f>
        <v>1</v>
      </c>
    </row>
    <row r="413" spans="1:3">
      <c r="A413" t="s">
        <v>8221</v>
      </c>
      <c r="B413">
        <v>121</v>
      </c>
      <c r="C413" t="b">
        <f>IF(OR(B413&lt;'Statistic-Analysis'!$N$3,B413&gt;'Statistic-Analysis'!$O$3),FALSE,TRUE)</f>
        <v>0</v>
      </c>
    </row>
    <row r="414" spans="1:3">
      <c r="A414" t="s">
        <v>8221</v>
      </c>
      <c r="B414">
        <v>196</v>
      </c>
      <c r="C414" t="b">
        <f>IF(OR(B414&lt;'Statistic-Analysis'!$N$3,B414&gt;'Statistic-Analysis'!$O$3),FALSE,TRUE)</f>
        <v>0</v>
      </c>
    </row>
    <row r="415" spans="1:3">
      <c r="A415" t="s">
        <v>8221</v>
      </c>
      <c r="B415">
        <v>5</v>
      </c>
      <c r="C415" t="b">
        <f>IF(OR(B415&lt;'Statistic-Analysis'!$N$3,B415&gt;'Statistic-Analysis'!$O$3),FALSE,TRUE)</f>
        <v>1</v>
      </c>
    </row>
    <row r="416" spans="1:3">
      <c r="A416" t="s">
        <v>8221</v>
      </c>
      <c r="B416">
        <v>73</v>
      </c>
      <c r="C416" t="b">
        <f>IF(OR(B416&lt;'Statistic-Analysis'!$N$3,B416&gt;'Statistic-Analysis'!$O$3),FALSE,TRUE)</f>
        <v>0</v>
      </c>
    </row>
    <row r="417" spans="1:3">
      <c r="A417" t="s">
        <v>8221</v>
      </c>
      <c r="B417">
        <v>93</v>
      </c>
      <c r="C417" t="b">
        <f>IF(OR(B417&lt;'Statistic-Analysis'!$N$3,B417&gt;'Statistic-Analysis'!$O$3),FALSE,TRUE)</f>
        <v>0</v>
      </c>
    </row>
    <row r="418" spans="1:3">
      <c r="A418" t="s">
        <v>8221</v>
      </c>
      <c r="B418">
        <v>17</v>
      </c>
      <c r="C418" t="b">
        <f>IF(OR(B418&lt;'Statistic-Analysis'!$N$3,B418&gt;'Statistic-Analysis'!$O$3),FALSE,TRUE)</f>
        <v>1</v>
      </c>
    </row>
    <row r="419" spans="1:3">
      <c r="A419" t="s">
        <v>8221</v>
      </c>
      <c r="B419">
        <v>7</v>
      </c>
      <c r="C419" t="b">
        <f>IF(OR(B419&lt;'Statistic-Analysis'!$N$3,B419&gt;'Statistic-Analysis'!$O$3),FALSE,TRUE)</f>
        <v>1</v>
      </c>
    </row>
    <row r="420" spans="1:3">
      <c r="A420" t="s">
        <v>8221</v>
      </c>
      <c r="B420">
        <v>17</v>
      </c>
      <c r="C420" t="b">
        <f>IF(OR(B420&lt;'Statistic-Analysis'!$N$3,B420&gt;'Statistic-Analysis'!$O$3),FALSE,TRUE)</f>
        <v>1</v>
      </c>
    </row>
    <row r="421" spans="1:3">
      <c r="A421" t="s">
        <v>8221</v>
      </c>
      <c r="B421">
        <v>171</v>
      </c>
      <c r="C421" t="b">
        <f>IF(OR(B421&lt;'Statistic-Analysis'!$N$3,B421&gt;'Statistic-Analysis'!$O$3),FALSE,TRUE)</f>
        <v>0</v>
      </c>
    </row>
    <row r="422" spans="1:3">
      <c r="A422" t="s">
        <v>8221</v>
      </c>
      <c r="B422">
        <v>188</v>
      </c>
      <c r="C422" t="b">
        <f>IF(OR(B422&lt;'Statistic-Analysis'!$N$3,B422&gt;'Statistic-Analysis'!$O$3),FALSE,TRUE)</f>
        <v>0</v>
      </c>
    </row>
    <row r="423" spans="1:3">
      <c r="A423" t="s">
        <v>8221</v>
      </c>
      <c r="B423">
        <v>110</v>
      </c>
      <c r="C423" t="b">
        <f>IF(OR(B423&lt;'Statistic-Analysis'!$N$3,B423&gt;'Statistic-Analysis'!$O$3),FALSE,TRUE)</f>
        <v>0</v>
      </c>
    </row>
    <row r="424" spans="1:3">
      <c r="A424" t="s">
        <v>8221</v>
      </c>
      <c r="B424">
        <v>37</v>
      </c>
      <c r="C424" t="b">
        <f>IF(OR(B424&lt;'Statistic-Analysis'!$N$3,B424&gt;'Statistic-Analysis'!$O$3),FALSE,TRUE)</f>
        <v>0</v>
      </c>
    </row>
    <row r="425" spans="1:3">
      <c r="A425" t="s">
        <v>8221</v>
      </c>
      <c r="B425">
        <v>9</v>
      </c>
      <c r="C425" t="b">
        <f>IF(OR(B425&lt;'Statistic-Analysis'!$N$3,B425&gt;'Statistic-Analysis'!$O$3),FALSE,TRUE)</f>
        <v>1</v>
      </c>
    </row>
    <row r="426" spans="1:3">
      <c r="A426" t="s">
        <v>8221</v>
      </c>
      <c r="B426">
        <v>29</v>
      </c>
      <c r="C426" t="b">
        <f>IF(OR(B426&lt;'Statistic-Analysis'!$N$3,B426&gt;'Statistic-Analysis'!$O$3),FALSE,TRUE)</f>
        <v>0</v>
      </c>
    </row>
    <row r="427" spans="1:3">
      <c r="A427" t="s">
        <v>8221</v>
      </c>
      <c r="B427">
        <v>6</v>
      </c>
      <c r="C427" t="b">
        <f>IF(OR(B427&lt;'Statistic-Analysis'!$N$3,B427&gt;'Statistic-Analysis'!$O$3),FALSE,TRUE)</f>
        <v>1</v>
      </c>
    </row>
    <row r="428" spans="1:3">
      <c r="A428" t="s">
        <v>8221</v>
      </c>
      <c r="B428">
        <v>30</v>
      </c>
      <c r="C428" t="b">
        <f>IF(OR(B428&lt;'Statistic-Analysis'!$N$3,B428&gt;'Statistic-Analysis'!$O$3),FALSE,TRUE)</f>
        <v>0</v>
      </c>
    </row>
    <row r="429" spans="1:3">
      <c r="A429" t="s">
        <v>8221</v>
      </c>
      <c r="B429">
        <v>81</v>
      </c>
      <c r="C429" t="b">
        <f>IF(OR(B429&lt;'Statistic-Analysis'!$N$3,B429&gt;'Statistic-Analysis'!$O$3),FALSE,TRUE)</f>
        <v>0</v>
      </c>
    </row>
    <row r="430" spans="1:3">
      <c r="A430" t="s">
        <v>8221</v>
      </c>
      <c r="B430">
        <v>4</v>
      </c>
      <c r="C430" t="b">
        <f>IF(OR(B430&lt;'Statistic-Analysis'!$N$3,B430&gt;'Statistic-Analysis'!$O$3),FALSE,TRUE)</f>
        <v>1</v>
      </c>
    </row>
    <row r="431" spans="1:3">
      <c r="A431" t="s">
        <v>8221</v>
      </c>
      <c r="B431">
        <v>11</v>
      </c>
      <c r="C431" t="b">
        <f>IF(OR(B431&lt;'Statistic-Analysis'!$N$3,B431&gt;'Statistic-Analysis'!$O$3),FALSE,TRUE)</f>
        <v>1</v>
      </c>
    </row>
    <row r="432" spans="1:3">
      <c r="A432" t="s">
        <v>8221</v>
      </c>
      <c r="B432">
        <v>14</v>
      </c>
      <c r="C432" t="b">
        <f>IF(OR(B432&lt;'Statistic-Analysis'!$N$3,B432&gt;'Statistic-Analysis'!$O$3),FALSE,TRUE)</f>
        <v>1</v>
      </c>
    </row>
    <row r="433" spans="1:3">
      <c r="A433" t="s">
        <v>8221</v>
      </c>
      <c r="B433">
        <v>5</v>
      </c>
      <c r="C433" t="b">
        <f>IF(OR(B433&lt;'Statistic-Analysis'!$N$3,B433&gt;'Statistic-Analysis'!$O$3),FALSE,TRUE)</f>
        <v>1</v>
      </c>
    </row>
    <row r="434" spans="1:3">
      <c r="A434" t="s">
        <v>8221</v>
      </c>
      <c r="B434">
        <v>45</v>
      </c>
      <c r="C434" t="b">
        <f>IF(OR(B434&lt;'Statistic-Analysis'!$N$3,B434&gt;'Statistic-Analysis'!$O$3),FALSE,TRUE)</f>
        <v>0</v>
      </c>
    </row>
    <row r="435" spans="1:3">
      <c r="A435" t="s">
        <v>8221</v>
      </c>
      <c r="B435">
        <v>8</v>
      </c>
      <c r="C435" t="b">
        <f>IF(OR(B435&lt;'Statistic-Analysis'!$N$3,B435&gt;'Statistic-Analysis'!$O$3),FALSE,TRUE)</f>
        <v>1</v>
      </c>
    </row>
    <row r="436" spans="1:3">
      <c r="A436" t="s">
        <v>8221</v>
      </c>
      <c r="B436">
        <v>3</v>
      </c>
      <c r="C436" t="b">
        <f>IF(OR(B436&lt;'Statistic-Analysis'!$N$3,B436&gt;'Statistic-Analysis'!$O$3),FALSE,TRUE)</f>
        <v>1</v>
      </c>
    </row>
    <row r="437" spans="1:3">
      <c r="A437" t="s">
        <v>8221</v>
      </c>
      <c r="B437">
        <v>24</v>
      </c>
      <c r="C437" t="b">
        <f>IF(OR(B437&lt;'Statistic-Analysis'!$N$3,B437&gt;'Statistic-Analysis'!$O$3),FALSE,TRUE)</f>
        <v>1</v>
      </c>
    </row>
    <row r="438" spans="1:3">
      <c r="A438" t="s">
        <v>8221</v>
      </c>
      <c r="B438">
        <v>18</v>
      </c>
      <c r="C438" t="b">
        <f>IF(OR(B438&lt;'Statistic-Analysis'!$N$3,B438&gt;'Statistic-Analysis'!$O$3),FALSE,TRUE)</f>
        <v>1</v>
      </c>
    </row>
    <row r="439" spans="1:3">
      <c r="A439" t="s">
        <v>8221</v>
      </c>
      <c r="B439">
        <v>12</v>
      </c>
      <c r="C439" t="b">
        <f>IF(OR(B439&lt;'Statistic-Analysis'!$N$3,B439&gt;'Statistic-Analysis'!$O$3),FALSE,TRUE)</f>
        <v>1</v>
      </c>
    </row>
    <row r="440" spans="1:3">
      <c r="A440" t="s">
        <v>8221</v>
      </c>
      <c r="B440">
        <v>123</v>
      </c>
      <c r="C440" t="b">
        <f>IF(OR(B440&lt;'Statistic-Analysis'!$N$3,B440&gt;'Statistic-Analysis'!$O$3),FALSE,TRUE)</f>
        <v>0</v>
      </c>
    </row>
    <row r="441" spans="1:3">
      <c r="A441" t="s">
        <v>8221</v>
      </c>
      <c r="B441">
        <v>96</v>
      </c>
      <c r="C441" t="b">
        <f>IF(OR(B441&lt;'Statistic-Analysis'!$N$3,B441&gt;'Statistic-Analysis'!$O$3),FALSE,TRUE)</f>
        <v>0</v>
      </c>
    </row>
    <row r="442" spans="1:3">
      <c r="A442" t="s">
        <v>8221</v>
      </c>
      <c r="B442">
        <v>31</v>
      </c>
      <c r="C442" t="b">
        <f>IF(OR(B442&lt;'Statistic-Analysis'!$N$3,B442&gt;'Statistic-Analysis'!$O$3),FALSE,TRUE)</f>
        <v>0</v>
      </c>
    </row>
    <row r="443" spans="1:3">
      <c r="A443" t="s">
        <v>8221</v>
      </c>
      <c r="B443">
        <v>4</v>
      </c>
      <c r="C443" t="b">
        <f>IF(OR(B443&lt;'Statistic-Analysis'!$N$3,B443&gt;'Statistic-Analysis'!$O$3),FALSE,TRUE)</f>
        <v>1</v>
      </c>
    </row>
    <row r="444" spans="1:3">
      <c r="A444" t="s">
        <v>8221</v>
      </c>
      <c r="B444">
        <v>3</v>
      </c>
      <c r="C444" t="b">
        <f>IF(OR(B444&lt;'Statistic-Analysis'!$N$3,B444&gt;'Statistic-Analysis'!$O$3),FALSE,TRUE)</f>
        <v>1</v>
      </c>
    </row>
    <row r="445" spans="1:3">
      <c r="A445" t="s">
        <v>8221</v>
      </c>
      <c r="B445">
        <v>179</v>
      </c>
      <c r="C445" t="b">
        <f>IF(OR(B445&lt;'Statistic-Analysis'!$N$3,B445&gt;'Statistic-Analysis'!$O$3),FALSE,TRUE)</f>
        <v>0</v>
      </c>
    </row>
    <row r="446" spans="1:3">
      <c r="A446" t="s">
        <v>8221</v>
      </c>
      <c r="B446">
        <v>3</v>
      </c>
      <c r="C446" t="b">
        <f>IF(OR(B446&lt;'Statistic-Analysis'!$N$3,B446&gt;'Statistic-Analysis'!$O$3),FALSE,TRUE)</f>
        <v>1</v>
      </c>
    </row>
    <row r="447" spans="1:3">
      <c r="A447" t="s">
        <v>8221</v>
      </c>
      <c r="B447">
        <v>23</v>
      </c>
      <c r="C447" t="b">
        <f>IF(OR(B447&lt;'Statistic-Analysis'!$N$3,B447&gt;'Statistic-Analysis'!$O$3),FALSE,TRUE)</f>
        <v>1</v>
      </c>
    </row>
    <row r="448" spans="1:3">
      <c r="A448" t="s">
        <v>8221</v>
      </c>
      <c r="B448">
        <v>23</v>
      </c>
      <c r="C448" t="b">
        <f>IF(OR(B448&lt;'Statistic-Analysis'!$N$3,B448&gt;'Statistic-Analysis'!$O$3),FALSE,TRUE)</f>
        <v>1</v>
      </c>
    </row>
    <row r="449" spans="1:3">
      <c r="A449" t="s">
        <v>8221</v>
      </c>
      <c r="B449">
        <v>41</v>
      </c>
      <c r="C449" t="b">
        <f>IF(OR(B449&lt;'Statistic-Analysis'!$N$3,B449&gt;'Statistic-Analysis'!$O$3),FALSE,TRUE)</f>
        <v>0</v>
      </c>
    </row>
    <row r="450" spans="1:3">
      <c r="A450" t="s">
        <v>8221</v>
      </c>
      <c r="B450">
        <v>0</v>
      </c>
      <c r="C450" t="b">
        <f>IF(OR(B450&lt;'Statistic-Analysis'!$N$3,B450&gt;'Statistic-Analysis'!$O$3),FALSE,TRUE)</f>
        <v>1</v>
      </c>
    </row>
    <row r="451" spans="1:3">
      <c r="A451" t="s">
        <v>8221</v>
      </c>
      <c r="B451">
        <v>32</v>
      </c>
      <c r="C451" t="b">
        <f>IF(OR(B451&lt;'Statistic-Analysis'!$N$3,B451&gt;'Statistic-Analysis'!$O$3),FALSE,TRUE)</f>
        <v>0</v>
      </c>
    </row>
    <row r="452" spans="1:3">
      <c r="A452" t="s">
        <v>8221</v>
      </c>
      <c r="B452">
        <v>2</v>
      </c>
      <c r="C452" t="b">
        <f>IF(OR(B452&lt;'Statistic-Analysis'!$N$3,B452&gt;'Statistic-Analysis'!$O$3),FALSE,TRUE)</f>
        <v>1</v>
      </c>
    </row>
    <row r="453" spans="1:3">
      <c r="A453" t="s">
        <v>8221</v>
      </c>
      <c r="B453">
        <v>7</v>
      </c>
      <c r="C453" t="b">
        <f>IF(OR(B453&lt;'Statistic-Analysis'!$N$3,B453&gt;'Statistic-Analysis'!$O$3),FALSE,TRUE)</f>
        <v>1</v>
      </c>
    </row>
    <row r="454" spans="1:3">
      <c r="A454" t="s">
        <v>8221</v>
      </c>
      <c r="B454">
        <v>4</v>
      </c>
      <c r="C454" t="b">
        <f>IF(OR(B454&lt;'Statistic-Analysis'!$N$3,B454&gt;'Statistic-Analysis'!$O$3),FALSE,TRUE)</f>
        <v>1</v>
      </c>
    </row>
    <row r="455" spans="1:3">
      <c r="A455" t="s">
        <v>8221</v>
      </c>
      <c r="B455">
        <v>196</v>
      </c>
      <c r="C455" t="b">
        <f>IF(OR(B455&lt;'Statistic-Analysis'!$N$3,B455&gt;'Statistic-Analysis'!$O$3),FALSE,TRUE)</f>
        <v>0</v>
      </c>
    </row>
    <row r="456" spans="1:3">
      <c r="A456" t="s">
        <v>8221</v>
      </c>
      <c r="B456">
        <v>11</v>
      </c>
      <c r="C456" t="b">
        <f>IF(OR(B456&lt;'Statistic-Analysis'!$N$3,B456&gt;'Statistic-Analysis'!$O$3),FALSE,TRUE)</f>
        <v>1</v>
      </c>
    </row>
    <row r="457" spans="1:3">
      <c r="A457" t="s">
        <v>8221</v>
      </c>
      <c r="B457">
        <v>9</v>
      </c>
      <c r="C457" t="b">
        <f>IF(OR(B457&lt;'Statistic-Analysis'!$N$3,B457&gt;'Statistic-Analysis'!$O$3),FALSE,TRUE)</f>
        <v>1</v>
      </c>
    </row>
    <row r="458" spans="1:3">
      <c r="A458" t="s">
        <v>8221</v>
      </c>
      <c r="B458">
        <v>5</v>
      </c>
      <c r="C458" t="b">
        <f>IF(OR(B458&lt;'Statistic-Analysis'!$N$3,B458&gt;'Statistic-Analysis'!$O$3),FALSE,TRUE)</f>
        <v>1</v>
      </c>
    </row>
    <row r="459" spans="1:3">
      <c r="A459" t="s">
        <v>8221</v>
      </c>
      <c r="B459">
        <v>8</v>
      </c>
      <c r="C459" t="b">
        <f>IF(OR(B459&lt;'Statistic-Analysis'!$N$3,B459&gt;'Statistic-Analysis'!$O$3),FALSE,TRUE)</f>
        <v>1</v>
      </c>
    </row>
    <row r="460" spans="1:3">
      <c r="A460" t="s">
        <v>8221</v>
      </c>
      <c r="B460">
        <v>229</v>
      </c>
      <c r="C460" t="b">
        <f>IF(OR(B460&lt;'Statistic-Analysis'!$N$3,B460&gt;'Statistic-Analysis'!$O$3),FALSE,TRUE)</f>
        <v>0</v>
      </c>
    </row>
    <row r="461" spans="1:3">
      <c r="A461" t="s">
        <v>8221</v>
      </c>
      <c r="B461">
        <v>40</v>
      </c>
      <c r="C461" t="b">
        <f>IF(OR(B461&lt;'Statistic-Analysis'!$N$3,B461&gt;'Statistic-Analysis'!$O$3),FALSE,TRUE)</f>
        <v>0</v>
      </c>
    </row>
    <row r="462" spans="1:3">
      <c r="A462" t="s">
        <v>8221</v>
      </c>
      <c r="B462">
        <v>123</v>
      </c>
      <c r="C462" t="b">
        <f>IF(OR(B462&lt;'Statistic-Analysis'!$N$3,B462&gt;'Statistic-Analysis'!$O$3),FALSE,TRUE)</f>
        <v>0</v>
      </c>
    </row>
    <row r="463" spans="1:3">
      <c r="A463" t="s">
        <v>8221</v>
      </c>
      <c r="B463">
        <v>5</v>
      </c>
      <c r="C463" t="b">
        <f>IF(OR(B463&lt;'Statistic-Analysis'!$N$3,B463&gt;'Statistic-Analysis'!$O$3),FALSE,TRUE)</f>
        <v>1</v>
      </c>
    </row>
    <row r="464" spans="1:3">
      <c r="A464" t="s">
        <v>8221</v>
      </c>
      <c r="B464">
        <v>148</v>
      </c>
      <c r="C464" t="b">
        <f>IF(OR(B464&lt;'Statistic-Analysis'!$N$3,B464&gt;'Statistic-Analysis'!$O$3),FALSE,TRUE)</f>
        <v>0</v>
      </c>
    </row>
    <row r="465" spans="1:3">
      <c r="A465" t="s">
        <v>8221</v>
      </c>
      <c r="B465">
        <v>10</v>
      </c>
      <c r="C465" t="b">
        <f>IF(OR(B465&lt;'Statistic-Analysis'!$N$3,B465&gt;'Statistic-Analysis'!$O$3),FALSE,TRUE)</f>
        <v>1</v>
      </c>
    </row>
    <row r="466" spans="1:3">
      <c r="A466" t="s">
        <v>8221</v>
      </c>
      <c r="B466">
        <v>4</v>
      </c>
      <c r="C466" t="b">
        <f>IF(OR(B466&lt;'Statistic-Analysis'!$N$3,B466&gt;'Statistic-Analysis'!$O$3),FALSE,TRUE)</f>
        <v>1</v>
      </c>
    </row>
    <row r="467" spans="1:3">
      <c r="A467" t="s">
        <v>8221</v>
      </c>
      <c r="B467">
        <v>21</v>
      </c>
      <c r="C467" t="b">
        <f>IF(OR(B467&lt;'Statistic-Analysis'!$N$3,B467&gt;'Statistic-Analysis'!$O$3),FALSE,TRUE)</f>
        <v>1</v>
      </c>
    </row>
    <row r="468" spans="1:3">
      <c r="A468" t="s">
        <v>8221</v>
      </c>
      <c r="B468">
        <v>2</v>
      </c>
      <c r="C468" t="b">
        <f>IF(OR(B468&lt;'Statistic-Analysis'!$N$3,B468&gt;'Statistic-Analysis'!$O$3),FALSE,TRUE)</f>
        <v>1</v>
      </c>
    </row>
    <row r="469" spans="1:3">
      <c r="A469" t="s">
        <v>8221</v>
      </c>
      <c r="B469">
        <v>0</v>
      </c>
      <c r="C469" t="b">
        <f>IF(OR(B469&lt;'Statistic-Analysis'!$N$3,B469&gt;'Statistic-Analysis'!$O$3),FALSE,TRUE)</f>
        <v>1</v>
      </c>
    </row>
    <row r="470" spans="1:3">
      <c r="A470" t="s">
        <v>8221</v>
      </c>
      <c r="B470">
        <v>4</v>
      </c>
      <c r="C470" t="b">
        <f>IF(OR(B470&lt;'Statistic-Analysis'!$N$3,B470&gt;'Statistic-Analysis'!$O$3),FALSE,TRUE)</f>
        <v>1</v>
      </c>
    </row>
    <row r="471" spans="1:3">
      <c r="A471" t="s">
        <v>8221</v>
      </c>
      <c r="B471">
        <v>1</v>
      </c>
      <c r="C471" t="b">
        <f>IF(OR(B471&lt;'Statistic-Analysis'!$N$3,B471&gt;'Statistic-Analysis'!$O$3),FALSE,TRUE)</f>
        <v>1</v>
      </c>
    </row>
    <row r="472" spans="1:3">
      <c r="A472" t="s">
        <v>8221</v>
      </c>
      <c r="B472">
        <v>30</v>
      </c>
      <c r="C472" t="b">
        <f>IF(OR(B472&lt;'Statistic-Analysis'!$N$3,B472&gt;'Statistic-Analysis'!$O$3),FALSE,TRUE)</f>
        <v>0</v>
      </c>
    </row>
    <row r="473" spans="1:3">
      <c r="A473" t="s">
        <v>8221</v>
      </c>
      <c r="B473">
        <v>3</v>
      </c>
      <c r="C473" t="b">
        <f>IF(OR(B473&lt;'Statistic-Analysis'!$N$3,B473&gt;'Statistic-Analysis'!$O$3),FALSE,TRUE)</f>
        <v>1</v>
      </c>
    </row>
    <row r="474" spans="1:3">
      <c r="A474" t="s">
        <v>8221</v>
      </c>
      <c r="B474">
        <v>975</v>
      </c>
      <c r="C474" t="b">
        <f>IF(OR(B474&lt;'Statistic-Analysis'!$N$3,B474&gt;'Statistic-Analysis'!$O$3),FALSE,TRUE)</f>
        <v>0</v>
      </c>
    </row>
    <row r="475" spans="1:3">
      <c r="A475" t="s">
        <v>8221</v>
      </c>
      <c r="B475">
        <v>167</v>
      </c>
      <c r="C475" t="b">
        <f>IF(OR(B475&lt;'Statistic-Analysis'!$N$3,B475&gt;'Statistic-Analysis'!$O$3),FALSE,TRUE)</f>
        <v>0</v>
      </c>
    </row>
    <row r="476" spans="1:3">
      <c r="A476" t="s">
        <v>8221</v>
      </c>
      <c r="B476">
        <v>5</v>
      </c>
      <c r="C476" t="b">
        <f>IF(OR(B476&lt;'Statistic-Analysis'!$N$3,B476&gt;'Statistic-Analysis'!$O$3),FALSE,TRUE)</f>
        <v>1</v>
      </c>
    </row>
    <row r="477" spans="1:3">
      <c r="A477" t="s">
        <v>8221</v>
      </c>
      <c r="B477">
        <v>18</v>
      </c>
      <c r="C477" t="b">
        <f>IF(OR(B477&lt;'Statistic-Analysis'!$N$3,B477&gt;'Statistic-Analysis'!$O$3),FALSE,TRUE)</f>
        <v>1</v>
      </c>
    </row>
    <row r="478" spans="1:3">
      <c r="A478" t="s">
        <v>8221</v>
      </c>
      <c r="B478">
        <v>98</v>
      </c>
      <c r="C478" t="b">
        <f>IF(OR(B478&lt;'Statistic-Analysis'!$N$3,B478&gt;'Statistic-Analysis'!$O$3),FALSE,TRUE)</f>
        <v>0</v>
      </c>
    </row>
    <row r="479" spans="1:3">
      <c r="A479" t="s">
        <v>8221</v>
      </c>
      <c r="B479">
        <v>4</v>
      </c>
      <c r="C479" t="b">
        <f>IF(OR(B479&lt;'Statistic-Analysis'!$N$3,B479&gt;'Statistic-Analysis'!$O$3),FALSE,TRUE)</f>
        <v>1</v>
      </c>
    </row>
    <row r="480" spans="1:3">
      <c r="A480" t="s">
        <v>8221</v>
      </c>
      <c r="B480">
        <v>3</v>
      </c>
      <c r="C480" t="b">
        <f>IF(OR(B480&lt;'Statistic-Analysis'!$N$3,B480&gt;'Statistic-Analysis'!$O$3),FALSE,TRUE)</f>
        <v>1</v>
      </c>
    </row>
    <row r="481" spans="1:3">
      <c r="A481" t="s">
        <v>8221</v>
      </c>
      <c r="B481">
        <v>1</v>
      </c>
      <c r="C481" t="b">
        <f>IF(OR(B481&lt;'Statistic-Analysis'!$N$3,B481&gt;'Statistic-Analysis'!$O$3),FALSE,TRUE)</f>
        <v>1</v>
      </c>
    </row>
    <row r="482" spans="1:3">
      <c r="A482" t="s">
        <v>8221</v>
      </c>
      <c r="B482">
        <v>0</v>
      </c>
      <c r="C482" t="b">
        <f>IF(OR(B482&lt;'Statistic-Analysis'!$N$3,B482&gt;'Statistic-Analysis'!$O$3),FALSE,TRUE)</f>
        <v>1</v>
      </c>
    </row>
    <row r="483" spans="1:3">
      <c r="A483" t="s">
        <v>8221</v>
      </c>
      <c r="B483">
        <v>9</v>
      </c>
      <c r="C483" t="b">
        <f>IF(OR(B483&lt;'Statistic-Analysis'!$N$3,B483&gt;'Statistic-Analysis'!$O$3),FALSE,TRUE)</f>
        <v>1</v>
      </c>
    </row>
    <row r="484" spans="1:3">
      <c r="A484" t="s">
        <v>8221</v>
      </c>
      <c r="B484">
        <v>2</v>
      </c>
      <c r="C484" t="b">
        <f>IF(OR(B484&lt;'Statistic-Analysis'!$N$3,B484&gt;'Statistic-Analysis'!$O$3),FALSE,TRUE)</f>
        <v>1</v>
      </c>
    </row>
    <row r="485" spans="1:3">
      <c r="A485" t="s">
        <v>8221</v>
      </c>
      <c r="B485">
        <v>0</v>
      </c>
      <c r="C485" t="b">
        <f>IF(OR(B485&lt;'Statistic-Analysis'!$N$3,B485&gt;'Statistic-Analysis'!$O$3),FALSE,TRUE)</f>
        <v>1</v>
      </c>
    </row>
    <row r="486" spans="1:3">
      <c r="A486" t="s">
        <v>8221</v>
      </c>
      <c r="B486">
        <v>147</v>
      </c>
      <c r="C486" t="b">
        <f>IF(OR(B486&lt;'Statistic-Analysis'!$N$3,B486&gt;'Statistic-Analysis'!$O$3),FALSE,TRUE)</f>
        <v>0</v>
      </c>
    </row>
    <row r="487" spans="1:3">
      <c r="A487" t="s">
        <v>8221</v>
      </c>
      <c r="B487">
        <v>49</v>
      </c>
      <c r="C487" t="b">
        <f>IF(OR(B487&lt;'Statistic-Analysis'!$N$3,B487&gt;'Statistic-Analysis'!$O$3),FALSE,TRUE)</f>
        <v>0</v>
      </c>
    </row>
    <row r="488" spans="1:3">
      <c r="A488" t="s">
        <v>8221</v>
      </c>
      <c r="B488">
        <v>1</v>
      </c>
      <c r="C488" t="b">
        <f>IF(OR(B488&lt;'Statistic-Analysis'!$N$3,B488&gt;'Statistic-Analysis'!$O$3),FALSE,TRUE)</f>
        <v>1</v>
      </c>
    </row>
    <row r="489" spans="1:3">
      <c r="A489" t="s">
        <v>8221</v>
      </c>
      <c r="B489">
        <v>2</v>
      </c>
      <c r="C489" t="b">
        <f>IF(OR(B489&lt;'Statistic-Analysis'!$N$3,B489&gt;'Statistic-Analysis'!$O$3),FALSE,TRUE)</f>
        <v>1</v>
      </c>
    </row>
    <row r="490" spans="1:3">
      <c r="A490" t="s">
        <v>8221</v>
      </c>
      <c r="B490">
        <v>7</v>
      </c>
      <c r="C490" t="b">
        <f>IF(OR(B490&lt;'Statistic-Analysis'!$N$3,B490&gt;'Statistic-Analysis'!$O$3),FALSE,TRUE)</f>
        <v>1</v>
      </c>
    </row>
    <row r="491" spans="1:3">
      <c r="A491" t="s">
        <v>8221</v>
      </c>
      <c r="B491">
        <v>4</v>
      </c>
      <c r="C491" t="b">
        <f>IF(OR(B491&lt;'Statistic-Analysis'!$N$3,B491&gt;'Statistic-Analysis'!$O$3),FALSE,TRUE)</f>
        <v>1</v>
      </c>
    </row>
    <row r="492" spans="1:3">
      <c r="A492" t="s">
        <v>8221</v>
      </c>
      <c r="B492">
        <v>27</v>
      </c>
      <c r="C492" t="b">
        <f>IF(OR(B492&lt;'Statistic-Analysis'!$N$3,B492&gt;'Statistic-Analysis'!$O$3),FALSE,TRUE)</f>
        <v>1</v>
      </c>
    </row>
    <row r="493" spans="1:3">
      <c r="A493" t="s">
        <v>8221</v>
      </c>
      <c r="B493">
        <v>94</v>
      </c>
      <c r="C493" t="b">
        <f>IF(OR(B493&lt;'Statistic-Analysis'!$N$3,B493&gt;'Statistic-Analysis'!$O$3),FALSE,TRUE)</f>
        <v>0</v>
      </c>
    </row>
    <row r="494" spans="1:3">
      <c r="A494" t="s">
        <v>8221</v>
      </c>
      <c r="B494">
        <v>29</v>
      </c>
      <c r="C494" t="b">
        <f>IF(OR(B494&lt;'Statistic-Analysis'!$N$3,B494&gt;'Statistic-Analysis'!$O$3),FALSE,TRUE)</f>
        <v>0</v>
      </c>
    </row>
    <row r="495" spans="1:3">
      <c r="A495" t="s">
        <v>8221</v>
      </c>
      <c r="B495">
        <v>7</v>
      </c>
      <c r="C495" t="b">
        <f>IF(OR(B495&lt;'Statistic-Analysis'!$N$3,B495&gt;'Statistic-Analysis'!$O$3),FALSE,TRUE)</f>
        <v>1</v>
      </c>
    </row>
    <row r="496" spans="1:3">
      <c r="A496" t="s">
        <v>8221</v>
      </c>
      <c r="B496">
        <v>22</v>
      </c>
      <c r="C496" t="b">
        <f>IF(OR(B496&lt;'Statistic-Analysis'!$N$3,B496&gt;'Statistic-Analysis'!$O$3),FALSE,TRUE)</f>
        <v>1</v>
      </c>
    </row>
    <row r="497" spans="1:3">
      <c r="A497" t="s">
        <v>8221</v>
      </c>
      <c r="B497">
        <v>1</v>
      </c>
      <c r="C497" t="b">
        <f>IF(OR(B497&lt;'Statistic-Analysis'!$N$3,B497&gt;'Statistic-Analysis'!$O$3),FALSE,TRUE)</f>
        <v>1</v>
      </c>
    </row>
    <row r="498" spans="1:3">
      <c r="A498" t="s">
        <v>8221</v>
      </c>
      <c r="B498">
        <v>10</v>
      </c>
      <c r="C498" t="b">
        <f>IF(OR(B498&lt;'Statistic-Analysis'!$N$3,B498&gt;'Statistic-Analysis'!$O$3),FALSE,TRUE)</f>
        <v>1</v>
      </c>
    </row>
    <row r="499" spans="1:3">
      <c r="A499" t="s">
        <v>8221</v>
      </c>
      <c r="B499">
        <v>6</v>
      </c>
      <c r="C499" t="b">
        <f>IF(OR(B499&lt;'Statistic-Analysis'!$N$3,B499&gt;'Statistic-Analysis'!$O$3),FALSE,TRUE)</f>
        <v>1</v>
      </c>
    </row>
    <row r="500" spans="1:3">
      <c r="A500" t="s">
        <v>8221</v>
      </c>
      <c r="B500">
        <v>24</v>
      </c>
      <c r="C500" t="b">
        <f>IF(OR(B500&lt;'Statistic-Analysis'!$N$3,B500&gt;'Statistic-Analysis'!$O$3),FALSE,TRUE)</f>
        <v>1</v>
      </c>
    </row>
    <row r="501" spans="1:3">
      <c r="A501" t="s">
        <v>8221</v>
      </c>
      <c r="B501">
        <v>15</v>
      </c>
      <c r="C501" t="b">
        <f>IF(OR(B501&lt;'Statistic-Analysis'!$N$3,B501&gt;'Statistic-Analysis'!$O$3),FALSE,TRUE)</f>
        <v>1</v>
      </c>
    </row>
    <row r="502" spans="1:3">
      <c r="A502" t="s">
        <v>8221</v>
      </c>
      <c r="B502">
        <v>37</v>
      </c>
      <c r="C502" t="b">
        <f>IF(OR(B502&lt;'Statistic-Analysis'!$N$3,B502&gt;'Statistic-Analysis'!$O$3),FALSE,TRUE)</f>
        <v>0</v>
      </c>
    </row>
    <row r="503" spans="1:3">
      <c r="A503" t="s">
        <v>8221</v>
      </c>
      <c r="B503">
        <v>20</v>
      </c>
      <c r="C503" t="b">
        <f>IF(OR(B503&lt;'Statistic-Analysis'!$N$3,B503&gt;'Statistic-Analysis'!$O$3),FALSE,TRUE)</f>
        <v>1</v>
      </c>
    </row>
    <row r="504" spans="1:3">
      <c r="A504" t="s">
        <v>8221</v>
      </c>
      <c r="B504">
        <v>7</v>
      </c>
      <c r="C504" t="b">
        <f>IF(OR(B504&lt;'Statistic-Analysis'!$N$3,B504&gt;'Statistic-Analysis'!$O$3),FALSE,TRUE)</f>
        <v>1</v>
      </c>
    </row>
    <row r="505" spans="1:3">
      <c r="A505" t="s">
        <v>8221</v>
      </c>
      <c r="B505">
        <v>0</v>
      </c>
      <c r="C505" t="b">
        <f>IF(OR(B505&lt;'Statistic-Analysis'!$N$3,B505&gt;'Statistic-Analysis'!$O$3),FALSE,TRUE)</f>
        <v>1</v>
      </c>
    </row>
    <row r="506" spans="1:3">
      <c r="A506" t="s">
        <v>8221</v>
      </c>
      <c r="B506">
        <v>21</v>
      </c>
      <c r="C506" t="b">
        <f>IF(OR(B506&lt;'Statistic-Analysis'!$N$3,B506&gt;'Statistic-Analysis'!$O$3),FALSE,TRUE)</f>
        <v>1</v>
      </c>
    </row>
    <row r="507" spans="1:3">
      <c r="A507" t="s">
        <v>8221</v>
      </c>
      <c r="B507">
        <v>3</v>
      </c>
      <c r="C507" t="b">
        <f>IF(OR(B507&lt;'Statistic-Analysis'!$N$3,B507&gt;'Statistic-Analysis'!$O$3),FALSE,TRUE)</f>
        <v>1</v>
      </c>
    </row>
    <row r="508" spans="1:3">
      <c r="A508" t="s">
        <v>8221</v>
      </c>
      <c r="B508">
        <v>11</v>
      </c>
      <c r="C508" t="b">
        <f>IF(OR(B508&lt;'Statistic-Analysis'!$N$3,B508&gt;'Statistic-Analysis'!$O$3),FALSE,TRUE)</f>
        <v>1</v>
      </c>
    </row>
    <row r="509" spans="1:3">
      <c r="A509" t="s">
        <v>8221</v>
      </c>
      <c r="B509">
        <v>1</v>
      </c>
      <c r="C509" t="b">
        <f>IF(OR(B509&lt;'Statistic-Analysis'!$N$3,B509&gt;'Statistic-Analysis'!$O$3),FALSE,TRUE)</f>
        <v>1</v>
      </c>
    </row>
    <row r="510" spans="1:3">
      <c r="A510" t="s">
        <v>8221</v>
      </c>
      <c r="B510">
        <v>312</v>
      </c>
      <c r="C510" t="b">
        <f>IF(OR(B510&lt;'Statistic-Analysis'!$N$3,B510&gt;'Statistic-Analysis'!$O$3),FALSE,TRUE)</f>
        <v>0</v>
      </c>
    </row>
    <row r="511" spans="1:3">
      <c r="A511" t="s">
        <v>8221</v>
      </c>
      <c r="B511">
        <v>1</v>
      </c>
      <c r="C511" t="b">
        <f>IF(OR(B511&lt;'Statistic-Analysis'!$N$3,B511&gt;'Statistic-Analysis'!$O$3),FALSE,TRUE)</f>
        <v>1</v>
      </c>
    </row>
    <row r="512" spans="1:3">
      <c r="A512" t="s">
        <v>8221</v>
      </c>
      <c r="B512">
        <v>3</v>
      </c>
      <c r="C512" t="b">
        <f>IF(OR(B512&lt;'Statistic-Analysis'!$N$3,B512&gt;'Statistic-Analysis'!$O$3),FALSE,TRUE)</f>
        <v>1</v>
      </c>
    </row>
    <row r="513" spans="1:3">
      <c r="A513" t="s">
        <v>8221</v>
      </c>
      <c r="B513">
        <v>4</v>
      </c>
      <c r="C513" t="b">
        <f>IF(OR(B513&lt;'Statistic-Analysis'!$N$3,B513&gt;'Statistic-Analysis'!$O$3),FALSE,TRUE)</f>
        <v>1</v>
      </c>
    </row>
    <row r="514" spans="1:3">
      <c r="A514" t="s">
        <v>8221</v>
      </c>
      <c r="B514">
        <v>10</v>
      </c>
      <c r="C514" t="b">
        <f>IF(OR(B514&lt;'Statistic-Analysis'!$N$3,B514&gt;'Statistic-Analysis'!$O$3),FALSE,TRUE)</f>
        <v>1</v>
      </c>
    </row>
    <row r="515" spans="1:3">
      <c r="A515" t="s">
        <v>8221</v>
      </c>
      <c r="B515">
        <v>8</v>
      </c>
      <c r="C515" t="b">
        <f>IF(OR(B515&lt;'Statistic-Analysis'!$N$3,B515&gt;'Statistic-Analysis'!$O$3),FALSE,TRUE)</f>
        <v>1</v>
      </c>
    </row>
    <row r="516" spans="1:3">
      <c r="A516" t="s">
        <v>8221</v>
      </c>
      <c r="B516">
        <v>3</v>
      </c>
      <c r="C516" t="b">
        <f>IF(OR(B516&lt;'Statistic-Analysis'!$N$3,B516&gt;'Statistic-Analysis'!$O$3),FALSE,TRUE)</f>
        <v>1</v>
      </c>
    </row>
    <row r="517" spans="1:3">
      <c r="A517" t="s">
        <v>8221</v>
      </c>
      <c r="B517">
        <v>1</v>
      </c>
      <c r="C517" t="b">
        <f>IF(OR(B517&lt;'Statistic-Analysis'!$N$3,B517&gt;'Statistic-Analysis'!$O$3),FALSE,TRUE)</f>
        <v>1</v>
      </c>
    </row>
    <row r="518" spans="1:3">
      <c r="A518" t="s">
        <v>8221</v>
      </c>
      <c r="B518">
        <v>0</v>
      </c>
      <c r="C518" t="b">
        <f>IF(OR(B518&lt;'Statistic-Analysis'!$N$3,B518&gt;'Statistic-Analysis'!$O$3),FALSE,TRUE)</f>
        <v>1</v>
      </c>
    </row>
    <row r="519" spans="1:3">
      <c r="A519" t="s">
        <v>8221</v>
      </c>
      <c r="B519">
        <v>5</v>
      </c>
      <c r="C519" t="b">
        <f>IF(OR(B519&lt;'Statistic-Analysis'!$N$3,B519&gt;'Statistic-Analysis'!$O$3),FALSE,TRUE)</f>
        <v>1</v>
      </c>
    </row>
    <row r="520" spans="1:3">
      <c r="A520" t="s">
        <v>8221</v>
      </c>
      <c r="B520">
        <v>0</v>
      </c>
      <c r="C520" t="b">
        <f>IF(OR(B520&lt;'Statistic-Analysis'!$N$3,B520&gt;'Statistic-Analysis'!$O$3),FALSE,TRUE)</f>
        <v>1</v>
      </c>
    </row>
    <row r="521" spans="1:3">
      <c r="A521" t="s">
        <v>8221</v>
      </c>
      <c r="B521">
        <v>3</v>
      </c>
      <c r="C521" t="b">
        <f>IF(OR(B521&lt;'Statistic-Analysis'!$N$3,B521&gt;'Statistic-Analysis'!$O$3),FALSE,TRUE)</f>
        <v>1</v>
      </c>
    </row>
    <row r="522" spans="1:3">
      <c r="A522" t="s">
        <v>8221</v>
      </c>
      <c r="B522">
        <v>7</v>
      </c>
      <c r="C522" t="b">
        <f>IF(OR(B522&lt;'Statistic-Analysis'!$N$3,B522&gt;'Statistic-Analysis'!$O$3),FALSE,TRUE)</f>
        <v>1</v>
      </c>
    </row>
    <row r="523" spans="1:3">
      <c r="A523" t="s">
        <v>8221</v>
      </c>
      <c r="B523">
        <v>0</v>
      </c>
      <c r="C523" t="b">
        <f>IF(OR(B523&lt;'Statistic-Analysis'!$N$3,B523&gt;'Statistic-Analysis'!$O$3),FALSE,TRUE)</f>
        <v>1</v>
      </c>
    </row>
    <row r="524" spans="1:3">
      <c r="A524" t="s">
        <v>8221</v>
      </c>
      <c r="B524">
        <v>2</v>
      </c>
      <c r="C524" t="b">
        <f>IF(OR(B524&lt;'Statistic-Analysis'!$N$3,B524&gt;'Statistic-Analysis'!$O$3),FALSE,TRUE)</f>
        <v>1</v>
      </c>
    </row>
    <row r="525" spans="1:3">
      <c r="A525" t="s">
        <v>8221</v>
      </c>
      <c r="B525">
        <v>23</v>
      </c>
      <c r="C525" t="b">
        <f>IF(OR(B525&lt;'Statistic-Analysis'!$N$3,B525&gt;'Statistic-Analysis'!$O$3),FALSE,TRUE)</f>
        <v>1</v>
      </c>
    </row>
    <row r="526" spans="1:3">
      <c r="A526" t="s">
        <v>8221</v>
      </c>
      <c r="B526">
        <v>1</v>
      </c>
      <c r="C526" t="b">
        <f>IF(OR(B526&lt;'Statistic-Analysis'!$N$3,B526&gt;'Statistic-Analysis'!$O$3),FALSE,TRUE)</f>
        <v>1</v>
      </c>
    </row>
    <row r="527" spans="1:3">
      <c r="A527" t="s">
        <v>8221</v>
      </c>
      <c r="B527">
        <v>2</v>
      </c>
      <c r="C527" t="b">
        <f>IF(OR(B527&lt;'Statistic-Analysis'!$N$3,B527&gt;'Statistic-Analysis'!$O$3),FALSE,TRUE)</f>
        <v>1</v>
      </c>
    </row>
    <row r="528" spans="1:3">
      <c r="A528" t="s">
        <v>8221</v>
      </c>
      <c r="B528">
        <v>3</v>
      </c>
      <c r="C528" t="b">
        <f>IF(OR(B528&lt;'Statistic-Analysis'!$N$3,B528&gt;'Statistic-Analysis'!$O$3),FALSE,TRUE)</f>
        <v>1</v>
      </c>
    </row>
    <row r="529" spans="1:3">
      <c r="A529" t="s">
        <v>8221</v>
      </c>
      <c r="B529">
        <v>0</v>
      </c>
      <c r="C529" t="b">
        <f>IF(OR(B529&lt;'Statistic-Analysis'!$N$3,B529&gt;'Statistic-Analysis'!$O$3),FALSE,TRUE)</f>
        <v>1</v>
      </c>
    </row>
    <row r="530" spans="1:3">
      <c r="A530" t="s">
        <v>8221</v>
      </c>
      <c r="B530">
        <v>13</v>
      </c>
      <c r="C530" t="b">
        <f>IF(OR(B530&lt;'Statistic-Analysis'!$N$3,B530&gt;'Statistic-Analysis'!$O$3),FALSE,TRUE)</f>
        <v>1</v>
      </c>
    </row>
    <row r="531" spans="1:3">
      <c r="A531" t="s">
        <v>8221</v>
      </c>
      <c r="B531">
        <v>1</v>
      </c>
      <c r="C531" t="b">
        <f>IF(OR(B531&lt;'Statistic-Analysis'!$N$3,B531&gt;'Statistic-Analysis'!$O$3),FALSE,TRUE)</f>
        <v>1</v>
      </c>
    </row>
    <row r="532" spans="1:3">
      <c r="A532" t="s">
        <v>8221</v>
      </c>
      <c r="B532">
        <v>1</v>
      </c>
      <c r="C532" t="b">
        <f>IF(OR(B532&lt;'Statistic-Analysis'!$N$3,B532&gt;'Statistic-Analysis'!$O$3),FALSE,TRUE)</f>
        <v>1</v>
      </c>
    </row>
    <row r="533" spans="1:3">
      <c r="A533" t="s">
        <v>8221</v>
      </c>
      <c r="B533">
        <v>1</v>
      </c>
      <c r="C533" t="b">
        <f>IF(OR(B533&lt;'Statistic-Analysis'!$N$3,B533&gt;'Statistic-Analysis'!$O$3),FALSE,TRUE)</f>
        <v>1</v>
      </c>
    </row>
    <row r="534" spans="1:3">
      <c r="A534" t="s">
        <v>8221</v>
      </c>
      <c r="B534">
        <v>6</v>
      </c>
      <c r="C534" t="b">
        <f>IF(OR(B534&lt;'Statistic-Analysis'!$N$3,B534&gt;'Statistic-Analysis'!$O$3),FALSE,TRUE)</f>
        <v>1</v>
      </c>
    </row>
    <row r="535" spans="1:3">
      <c r="A535" t="s">
        <v>8221</v>
      </c>
      <c r="B535">
        <v>39</v>
      </c>
      <c r="C535" t="b">
        <f>IF(OR(B535&lt;'Statistic-Analysis'!$N$3,B535&gt;'Statistic-Analysis'!$O$3),FALSE,TRUE)</f>
        <v>0</v>
      </c>
    </row>
    <row r="536" spans="1:3">
      <c r="A536" t="s">
        <v>8221</v>
      </c>
      <c r="B536">
        <v>4</v>
      </c>
      <c r="C536" t="b">
        <f>IF(OR(B536&lt;'Statistic-Analysis'!$N$3,B536&gt;'Statistic-Analysis'!$O$3),FALSE,TRUE)</f>
        <v>1</v>
      </c>
    </row>
    <row r="537" spans="1:3">
      <c r="A537" t="s">
        <v>8221</v>
      </c>
      <c r="B537">
        <v>1</v>
      </c>
      <c r="C537" t="b">
        <f>IF(OR(B537&lt;'Statistic-Analysis'!$N$3,B537&gt;'Statistic-Analysis'!$O$3),FALSE,TRUE)</f>
        <v>1</v>
      </c>
    </row>
    <row r="538" spans="1:3">
      <c r="A538" t="s">
        <v>8221</v>
      </c>
      <c r="B538">
        <v>0</v>
      </c>
      <c r="C538" t="b">
        <f>IF(OR(B538&lt;'Statistic-Analysis'!$N$3,B538&gt;'Statistic-Analysis'!$O$3),FALSE,TRUE)</f>
        <v>1</v>
      </c>
    </row>
    <row r="539" spans="1:3">
      <c r="A539" t="s">
        <v>8221</v>
      </c>
      <c r="B539">
        <v>0</v>
      </c>
      <c r="C539" t="b">
        <f>IF(OR(B539&lt;'Statistic-Analysis'!$N$3,B539&gt;'Statistic-Analysis'!$O$3),FALSE,TRUE)</f>
        <v>1</v>
      </c>
    </row>
    <row r="540" spans="1:3">
      <c r="A540" t="s">
        <v>8221</v>
      </c>
      <c r="B540">
        <v>0</v>
      </c>
      <c r="C540" t="b">
        <f>IF(OR(B540&lt;'Statistic-Analysis'!$N$3,B540&gt;'Statistic-Analysis'!$O$3),FALSE,TRUE)</f>
        <v>1</v>
      </c>
    </row>
    <row r="541" spans="1:3">
      <c r="A541" t="s">
        <v>8221</v>
      </c>
      <c r="B541">
        <v>8</v>
      </c>
      <c r="C541" t="b">
        <f>IF(OR(B541&lt;'Statistic-Analysis'!$N$3,B541&gt;'Statistic-Analysis'!$O$3),FALSE,TRUE)</f>
        <v>1</v>
      </c>
    </row>
    <row r="542" spans="1:3">
      <c r="A542" t="s">
        <v>8221</v>
      </c>
      <c r="B542">
        <v>0</v>
      </c>
      <c r="C542" t="b">
        <f>IF(OR(B542&lt;'Statistic-Analysis'!$N$3,B542&gt;'Statistic-Analysis'!$O$3),FALSE,TRUE)</f>
        <v>1</v>
      </c>
    </row>
    <row r="543" spans="1:3">
      <c r="A543" t="s">
        <v>8221</v>
      </c>
      <c r="B543">
        <v>1</v>
      </c>
      <c r="C543" t="b">
        <f>IF(OR(B543&lt;'Statistic-Analysis'!$N$3,B543&gt;'Statistic-Analysis'!$O$3),FALSE,TRUE)</f>
        <v>1</v>
      </c>
    </row>
    <row r="544" spans="1:3">
      <c r="A544" t="s">
        <v>8221</v>
      </c>
      <c r="B544">
        <v>12</v>
      </c>
      <c r="C544" t="b">
        <f>IF(OR(B544&lt;'Statistic-Analysis'!$N$3,B544&gt;'Statistic-Analysis'!$O$3),FALSE,TRUE)</f>
        <v>1</v>
      </c>
    </row>
    <row r="545" spans="1:3">
      <c r="A545" t="s">
        <v>8221</v>
      </c>
      <c r="B545">
        <v>0</v>
      </c>
      <c r="C545" t="b">
        <f>IF(OR(B545&lt;'Statistic-Analysis'!$N$3,B545&gt;'Statistic-Analysis'!$O$3),FALSE,TRUE)</f>
        <v>1</v>
      </c>
    </row>
    <row r="546" spans="1:3">
      <c r="A546" t="s">
        <v>8221</v>
      </c>
      <c r="B546">
        <v>3</v>
      </c>
      <c r="C546" t="b">
        <f>IF(OR(B546&lt;'Statistic-Analysis'!$N$3,B546&gt;'Statistic-Analysis'!$O$3),FALSE,TRUE)</f>
        <v>1</v>
      </c>
    </row>
    <row r="547" spans="1:3">
      <c r="A547" t="s">
        <v>8221</v>
      </c>
      <c r="B547">
        <v>2</v>
      </c>
      <c r="C547" t="b">
        <f>IF(OR(B547&lt;'Statistic-Analysis'!$N$3,B547&gt;'Statistic-Analysis'!$O$3),FALSE,TRUE)</f>
        <v>1</v>
      </c>
    </row>
    <row r="548" spans="1:3">
      <c r="A548" t="s">
        <v>8221</v>
      </c>
      <c r="B548">
        <v>6</v>
      </c>
      <c r="C548" t="b">
        <f>IF(OR(B548&lt;'Statistic-Analysis'!$N$3,B548&gt;'Statistic-Analysis'!$O$3),FALSE,TRUE)</f>
        <v>1</v>
      </c>
    </row>
    <row r="549" spans="1:3">
      <c r="A549" t="s">
        <v>8221</v>
      </c>
      <c r="B549">
        <v>0</v>
      </c>
      <c r="C549" t="b">
        <f>IF(OR(B549&lt;'Statistic-Analysis'!$N$3,B549&gt;'Statistic-Analysis'!$O$3),FALSE,TRUE)</f>
        <v>1</v>
      </c>
    </row>
    <row r="550" spans="1:3">
      <c r="A550" t="s">
        <v>8221</v>
      </c>
      <c r="B550">
        <v>15</v>
      </c>
      <c r="C550" t="b">
        <f>IF(OR(B550&lt;'Statistic-Analysis'!$N$3,B550&gt;'Statistic-Analysis'!$O$3),FALSE,TRUE)</f>
        <v>1</v>
      </c>
    </row>
    <row r="551" spans="1:3">
      <c r="A551" t="s">
        <v>8221</v>
      </c>
      <c r="B551">
        <v>1</v>
      </c>
      <c r="C551" t="b">
        <f>IF(OR(B551&lt;'Statistic-Analysis'!$N$3,B551&gt;'Statistic-Analysis'!$O$3),FALSE,TRUE)</f>
        <v>1</v>
      </c>
    </row>
    <row r="552" spans="1:3">
      <c r="A552" t="s">
        <v>8221</v>
      </c>
      <c r="B552">
        <v>3</v>
      </c>
      <c r="C552" t="b">
        <f>IF(OR(B552&lt;'Statistic-Analysis'!$N$3,B552&gt;'Statistic-Analysis'!$O$3),FALSE,TRUE)</f>
        <v>1</v>
      </c>
    </row>
    <row r="553" spans="1:3">
      <c r="A553" t="s">
        <v>8221</v>
      </c>
      <c r="B553">
        <v>8</v>
      </c>
      <c r="C553" t="b">
        <f>IF(OR(B553&lt;'Statistic-Analysis'!$N$3,B553&gt;'Statistic-Analysis'!$O$3),FALSE,TRUE)</f>
        <v>1</v>
      </c>
    </row>
    <row r="554" spans="1:3">
      <c r="A554" t="s">
        <v>8221</v>
      </c>
      <c r="B554">
        <v>0</v>
      </c>
      <c r="C554" t="b">
        <f>IF(OR(B554&lt;'Statistic-Analysis'!$N$3,B554&gt;'Statistic-Analysis'!$O$3),FALSE,TRUE)</f>
        <v>1</v>
      </c>
    </row>
    <row r="555" spans="1:3">
      <c r="A555" t="s">
        <v>8221</v>
      </c>
      <c r="B555">
        <v>3</v>
      </c>
      <c r="C555" t="b">
        <f>IF(OR(B555&lt;'Statistic-Analysis'!$N$3,B555&gt;'Statistic-Analysis'!$O$3),FALSE,TRUE)</f>
        <v>1</v>
      </c>
    </row>
    <row r="556" spans="1:3">
      <c r="A556" t="s">
        <v>8221</v>
      </c>
      <c r="B556">
        <v>3</v>
      </c>
      <c r="C556" t="b">
        <f>IF(OR(B556&lt;'Statistic-Analysis'!$N$3,B556&gt;'Statistic-Analysis'!$O$3),FALSE,TRUE)</f>
        <v>1</v>
      </c>
    </row>
    <row r="557" spans="1:3">
      <c r="A557" t="s">
        <v>8221</v>
      </c>
      <c r="B557">
        <v>0</v>
      </c>
      <c r="C557" t="b">
        <f>IF(OR(B557&lt;'Statistic-Analysis'!$N$3,B557&gt;'Statistic-Analysis'!$O$3),FALSE,TRUE)</f>
        <v>1</v>
      </c>
    </row>
    <row r="558" spans="1:3">
      <c r="A558" t="s">
        <v>8221</v>
      </c>
      <c r="B558">
        <v>19</v>
      </c>
      <c r="C558" t="b">
        <f>IF(OR(B558&lt;'Statistic-Analysis'!$N$3,B558&gt;'Statistic-Analysis'!$O$3),FALSE,TRUE)</f>
        <v>1</v>
      </c>
    </row>
    <row r="559" spans="1:3">
      <c r="A559" t="s">
        <v>8221</v>
      </c>
      <c r="B559">
        <v>0</v>
      </c>
      <c r="C559" t="b">
        <f>IF(OR(B559&lt;'Statistic-Analysis'!$N$3,B559&gt;'Statistic-Analysis'!$O$3),FALSE,TRUE)</f>
        <v>1</v>
      </c>
    </row>
    <row r="560" spans="1:3">
      <c r="A560" t="s">
        <v>8221</v>
      </c>
      <c r="B560">
        <v>2</v>
      </c>
      <c r="C560" t="b">
        <f>IF(OR(B560&lt;'Statistic-Analysis'!$N$3,B560&gt;'Statistic-Analysis'!$O$3),FALSE,TRUE)</f>
        <v>1</v>
      </c>
    </row>
    <row r="561" spans="1:3">
      <c r="A561" t="s">
        <v>8221</v>
      </c>
      <c r="B561">
        <v>0</v>
      </c>
      <c r="C561" t="b">
        <f>IF(OR(B561&lt;'Statistic-Analysis'!$N$3,B561&gt;'Statistic-Analysis'!$O$3),FALSE,TRUE)</f>
        <v>1</v>
      </c>
    </row>
    <row r="562" spans="1:3">
      <c r="A562" t="s">
        <v>8221</v>
      </c>
      <c r="B562">
        <v>0</v>
      </c>
      <c r="C562" t="b">
        <f>IF(OR(B562&lt;'Statistic-Analysis'!$N$3,B562&gt;'Statistic-Analysis'!$O$3),FALSE,TRUE)</f>
        <v>1</v>
      </c>
    </row>
    <row r="563" spans="1:3">
      <c r="A563" t="s">
        <v>8221</v>
      </c>
      <c r="B563">
        <v>25</v>
      </c>
      <c r="C563" t="b">
        <f>IF(OR(B563&lt;'Statistic-Analysis'!$N$3,B563&gt;'Statistic-Analysis'!$O$3),FALSE,TRUE)</f>
        <v>1</v>
      </c>
    </row>
    <row r="564" spans="1:3">
      <c r="A564" t="s">
        <v>8221</v>
      </c>
      <c r="B564">
        <v>8</v>
      </c>
      <c r="C564" t="b">
        <f>IF(OR(B564&lt;'Statistic-Analysis'!$N$3,B564&gt;'Statistic-Analysis'!$O$3),FALSE,TRUE)</f>
        <v>1</v>
      </c>
    </row>
    <row r="565" spans="1:3">
      <c r="A565" t="s">
        <v>8221</v>
      </c>
      <c r="B565">
        <v>16</v>
      </c>
      <c r="C565" t="b">
        <f>IF(OR(B565&lt;'Statistic-Analysis'!$N$3,B565&gt;'Statistic-Analysis'!$O$3),FALSE,TRUE)</f>
        <v>1</v>
      </c>
    </row>
    <row r="566" spans="1:3">
      <c r="A566" t="s">
        <v>8221</v>
      </c>
      <c r="B566">
        <v>3</v>
      </c>
      <c r="C566" t="b">
        <f>IF(OR(B566&lt;'Statistic-Analysis'!$N$3,B566&gt;'Statistic-Analysis'!$O$3),FALSE,TRUE)</f>
        <v>1</v>
      </c>
    </row>
    <row r="567" spans="1:3">
      <c r="A567" t="s">
        <v>8221</v>
      </c>
      <c r="B567">
        <v>3</v>
      </c>
      <c r="C567" t="b">
        <f>IF(OR(B567&lt;'Statistic-Analysis'!$N$3,B567&gt;'Statistic-Analysis'!$O$3),FALSE,TRUE)</f>
        <v>1</v>
      </c>
    </row>
    <row r="568" spans="1:3">
      <c r="A568" t="s">
        <v>8221</v>
      </c>
      <c r="B568">
        <v>2</v>
      </c>
      <c r="C568" t="b">
        <f>IF(OR(B568&lt;'Statistic-Analysis'!$N$3,B568&gt;'Statistic-Analysis'!$O$3),FALSE,TRUE)</f>
        <v>1</v>
      </c>
    </row>
    <row r="569" spans="1:3">
      <c r="A569" t="s">
        <v>8221</v>
      </c>
      <c r="B569">
        <v>1</v>
      </c>
      <c r="C569" t="b">
        <f>IF(OR(B569&lt;'Statistic-Analysis'!$N$3,B569&gt;'Statistic-Analysis'!$O$3),FALSE,TRUE)</f>
        <v>1</v>
      </c>
    </row>
    <row r="570" spans="1:3">
      <c r="A570" t="s">
        <v>8221</v>
      </c>
      <c r="B570">
        <v>0</v>
      </c>
      <c r="C570" t="b">
        <f>IF(OR(B570&lt;'Statistic-Analysis'!$N$3,B570&gt;'Statistic-Analysis'!$O$3),FALSE,TRUE)</f>
        <v>1</v>
      </c>
    </row>
    <row r="571" spans="1:3">
      <c r="A571" t="s">
        <v>8221</v>
      </c>
      <c r="B571">
        <v>1</v>
      </c>
      <c r="C571" t="b">
        <f>IF(OR(B571&lt;'Statistic-Analysis'!$N$3,B571&gt;'Statistic-Analysis'!$O$3),FALSE,TRUE)</f>
        <v>1</v>
      </c>
    </row>
    <row r="572" spans="1:3">
      <c r="A572" t="s">
        <v>8221</v>
      </c>
      <c r="B572">
        <v>19</v>
      </c>
      <c r="C572" t="b">
        <f>IF(OR(B572&lt;'Statistic-Analysis'!$N$3,B572&gt;'Statistic-Analysis'!$O$3),FALSE,TRUE)</f>
        <v>1</v>
      </c>
    </row>
    <row r="573" spans="1:3">
      <c r="A573" t="s">
        <v>8221</v>
      </c>
      <c r="B573">
        <v>9</v>
      </c>
      <c r="C573" t="b">
        <f>IF(OR(B573&lt;'Statistic-Analysis'!$N$3,B573&gt;'Statistic-Analysis'!$O$3),FALSE,TRUE)</f>
        <v>1</v>
      </c>
    </row>
    <row r="574" spans="1:3">
      <c r="A574" t="s">
        <v>8221</v>
      </c>
      <c r="B574">
        <v>1</v>
      </c>
      <c r="C574" t="b">
        <f>IF(OR(B574&lt;'Statistic-Analysis'!$N$3,B574&gt;'Statistic-Analysis'!$O$3),FALSE,TRUE)</f>
        <v>1</v>
      </c>
    </row>
    <row r="575" spans="1:3">
      <c r="A575" t="s">
        <v>8221</v>
      </c>
      <c r="B575">
        <v>0</v>
      </c>
      <c r="C575" t="b">
        <f>IF(OR(B575&lt;'Statistic-Analysis'!$N$3,B575&gt;'Statistic-Analysis'!$O$3),FALSE,TRUE)</f>
        <v>1</v>
      </c>
    </row>
    <row r="576" spans="1:3">
      <c r="A576" t="s">
        <v>8221</v>
      </c>
      <c r="B576">
        <v>1</v>
      </c>
      <c r="C576" t="b">
        <f>IF(OR(B576&lt;'Statistic-Analysis'!$N$3,B576&gt;'Statistic-Analysis'!$O$3),FALSE,TRUE)</f>
        <v>1</v>
      </c>
    </row>
    <row r="577" spans="1:3">
      <c r="A577" t="s">
        <v>8221</v>
      </c>
      <c r="B577">
        <v>5</v>
      </c>
      <c r="C577" t="b">
        <f>IF(OR(B577&lt;'Statistic-Analysis'!$N$3,B577&gt;'Statistic-Analysis'!$O$3),FALSE,TRUE)</f>
        <v>1</v>
      </c>
    </row>
    <row r="578" spans="1:3">
      <c r="A578" t="s">
        <v>8221</v>
      </c>
      <c r="B578">
        <v>85</v>
      </c>
      <c r="C578" t="b">
        <f>IF(OR(B578&lt;'Statistic-Analysis'!$N$3,B578&gt;'Statistic-Analysis'!$O$3),FALSE,TRUE)</f>
        <v>0</v>
      </c>
    </row>
    <row r="579" spans="1:3">
      <c r="A579" t="s">
        <v>8221</v>
      </c>
      <c r="B579">
        <v>3</v>
      </c>
      <c r="C579" t="b">
        <f>IF(OR(B579&lt;'Statistic-Analysis'!$N$3,B579&gt;'Statistic-Analysis'!$O$3),FALSE,TRUE)</f>
        <v>1</v>
      </c>
    </row>
    <row r="580" spans="1:3">
      <c r="A580" t="s">
        <v>8221</v>
      </c>
      <c r="B580">
        <v>4</v>
      </c>
      <c r="C580" t="b">
        <f>IF(OR(B580&lt;'Statistic-Analysis'!$N$3,B580&gt;'Statistic-Analysis'!$O$3),FALSE,TRUE)</f>
        <v>1</v>
      </c>
    </row>
    <row r="581" spans="1:3">
      <c r="A581" t="s">
        <v>8221</v>
      </c>
      <c r="B581">
        <v>3</v>
      </c>
      <c r="C581" t="b">
        <f>IF(OR(B581&lt;'Statistic-Analysis'!$N$3,B581&gt;'Statistic-Analysis'!$O$3),FALSE,TRUE)</f>
        <v>1</v>
      </c>
    </row>
    <row r="582" spans="1:3">
      <c r="A582" t="s">
        <v>8221</v>
      </c>
      <c r="B582">
        <v>5</v>
      </c>
      <c r="C582" t="b">
        <f>IF(OR(B582&lt;'Statistic-Analysis'!$N$3,B582&gt;'Statistic-Analysis'!$O$3),FALSE,TRUE)</f>
        <v>1</v>
      </c>
    </row>
    <row r="583" spans="1:3">
      <c r="A583" t="s">
        <v>8221</v>
      </c>
      <c r="B583">
        <v>17</v>
      </c>
      <c r="C583" t="b">
        <f>IF(OR(B583&lt;'Statistic-Analysis'!$N$3,B583&gt;'Statistic-Analysis'!$O$3),FALSE,TRUE)</f>
        <v>1</v>
      </c>
    </row>
    <row r="584" spans="1:3">
      <c r="A584" t="s">
        <v>8221</v>
      </c>
      <c r="B584">
        <v>3</v>
      </c>
      <c r="C584" t="b">
        <f>IF(OR(B584&lt;'Statistic-Analysis'!$N$3,B584&gt;'Statistic-Analysis'!$O$3),FALSE,TRUE)</f>
        <v>1</v>
      </c>
    </row>
    <row r="585" spans="1:3">
      <c r="A585" t="s">
        <v>8221</v>
      </c>
      <c r="B585">
        <v>2</v>
      </c>
      <c r="C585" t="b">
        <f>IF(OR(B585&lt;'Statistic-Analysis'!$N$3,B585&gt;'Statistic-Analysis'!$O$3),FALSE,TRUE)</f>
        <v>1</v>
      </c>
    </row>
    <row r="586" spans="1:3">
      <c r="A586" t="s">
        <v>8221</v>
      </c>
      <c r="B586">
        <v>6</v>
      </c>
      <c r="C586" t="b">
        <f>IF(OR(B586&lt;'Statistic-Analysis'!$N$3,B586&gt;'Statistic-Analysis'!$O$3),FALSE,TRUE)</f>
        <v>1</v>
      </c>
    </row>
    <row r="587" spans="1:3">
      <c r="A587" t="s">
        <v>8221</v>
      </c>
      <c r="B587">
        <v>0</v>
      </c>
      <c r="C587" t="b">
        <f>IF(OR(B587&lt;'Statistic-Analysis'!$N$3,B587&gt;'Statistic-Analysis'!$O$3),FALSE,TRUE)</f>
        <v>1</v>
      </c>
    </row>
    <row r="588" spans="1:3">
      <c r="A588" t="s">
        <v>8221</v>
      </c>
      <c r="B588">
        <v>1</v>
      </c>
      <c r="C588" t="b">
        <f>IF(OR(B588&lt;'Statistic-Analysis'!$N$3,B588&gt;'Statistic-Analysis'!$O$3),FALSE,TRUE)</f>
        <v>1</v>
      </c>
    </row>
    <row r="589" spans="1:3">
      <c r="A589" t="s">
        <v>8221</v>
      </c>
      <c r="B589">
        <v>3</v>
      </c>
      <c r="C589" t="b">
        <f>IF(OR(B589&lt;'Statistic-Analysis'!$N$3,B589&gt;'Statistic-Analysis'!$O$3),FALSE,TRUE)</f>
        <v>1</v>
      </c>
    </row>
    <row r="590" spans="1:3">
      <c r="A590" t="s">
        <v>8221</v>
      </c>
      <c r="B590">
        <v>13</v>
      </c>
      <c r="C590" t="b">
        <f>IF(OR(B590&lt;'Statistic-Analysis'!$N$3,B590&gt;'Statistic-Analysis'!$O$3),FALSE,TRUE)</f>
        <v>1</v>
      </c>
    </row>
    <row r="591" spans="1:3">
      <c r="A591" t="s">
        <v>8221</v>
      </c>
      <c r="B591">
        <v>1</v>
      </c>
      <c r="C591" t="b">
        <f>IF(OR(B591&lt;'Statistic-Analysis'!$N$3,B591&gt;'Statistic-Analysis'!$O$3),FALSE,TRUE)</f>
        <v>1</v>
      </c>
    </row>
    <row r="592" spans="1:3">
      <c r="A592" t="s">
        <v>8221</v>
      </c>
      <c r="B592">
        <v>1</v>
      </c>
      <c r="C592" t="b">
        <f>IF(OR(B592&lt;'Statistic-Analysis'!$N$3,B592&gt;'Statistic-Analysis'!$O$3),FALSE,TRUE)</f>
        <v>1</v>
      </c>
    </row>
    <row r="593" spans="1:3">
      <c r="A593" t="s">
        <v>8221</v>
      </c>
      <c r="B593">
        <v>9</v>
      </c>
      <c r="C593" t="b">
        <f>IF(OR(B593&lt;'Statistic-Analysis'!$N$3,B593&gt;'Statistic-Analysis'!$O$3),FALSE,TRUE)</f>
        <v>1</v>
      </c>
    </row>
    <row r="594" spans="1:3">
      <c r="A594" t="s">
        <v>8221</v>
      </c>
      <c r="B594">
        <v>0</v>
      </c>
      <c r="C594" t="b">
        <f>IF(OR(B594&lt;'Statistic-Analysis'!$N$3,B594&gt;'Statistic-Analysis'!$O$3),FALSE,TRUE)</f>
        <v>1</v>
      </c>
    </row>
    <row r="595" spans="1:3">
      <c r="A595" t="s">
        <v>8221</v>
      </c>
      <c r="B595">
        <v>2</v>
      </c>
      <c r="C595" t="b">
        <f>IF(OR(B595&lt;'Statistic-Analysis'!$N$3,B595&gt;'Statistic-Analysis'!$O$3),FALSE,TRUE)</f>
        <v>1</v>
      </c>
    </row>
    <row r="596" spans="1:3">
      <c r="A596" t="s">
        <v>8221</v>
      </c>
      <c r="B596">
        <v>1</v>
      </c>
      <c r="C596" t="b">
        <f>IF(OR(B596&lt;'Statistic-Analysis'!$N$3,B596&gt;'Statistic-Analysis'!$O$3),FALSE,TRUE)</f>
        <v>1</v>
      </c>
    </row>
    <row r="597" spans="1:3">
      <c r="A597" t="s">
        <v>8221</v>
      </c>
      <c r="B597">
        <v>10</v>
      </c>
      <c r="C597" t="b">
        <f>IF(OR(B597&lt;'Statistic-Analysis'!$N$3,B597&gt;'Statistic-Analysis'!$O$3),FALSE,TRUE)</f>
        <v>1</v>
      </c>
    </row>
    <row r="598" spans="1:3">
      <c r="A598" t="s">
        <v>8221</v>
      </c>
      <c r="B598">
        <v>3</v>
      </c>
      <c r="C598" t="b">
        <f>IF(OR(B598&lt;'Statistic-Analysis'!$N$3,B598&gt;'Statistic-Analysis'!$O$3),FALSE,TRUE)</f>
        <v>1</v>
      </c>
    </row>
    <row r="599" spans="1:3">
      <c r="A599" t="s">
        <v>8221</v>
      </c>
      <c r="B599">
        <v>2</v>
      </c>
      <c r="C599" t="b">
        <f>IF(OR(B599&lt;'Statistic-Analysis'!$N$3,B599&gt;'Statistic-Analysis'!$O$3),FALSE,TRUE)</f>
        <v>1</v>
      </c>
    </row>
    <row r="600" spans="1:3">
      <c r="A600" t="s">
        <v>8221</v>
      </c>
      <c r="B600">
        <v>2</v>
      </c>
      <c r="C600" t="b">
        <f>IF(OR(B600&lt;'Statistic-Analysis'!$N$3,B600&gt;'Statistic-Analysis'!$O$3),FALSE,TRUE)</f>
        <v>1</v>
      </c>
    </row>
    <row r="601" spans="1:3">
      <c r="A601" t="s">
        <v>8221</v>
      </c>
      <c r="B601">
        <v>1</v>
      </c>
      <c r="C601" t="b">
        <f>IF(OR(B601&lt;'Statistic-Analysis'!$N$3,B601&gt;'Statistic-Analysis'!$O$3),FALSE,TRUE)</f>
        <v>1</v>
      </c>
    </row>
    <row r="602" spans="1:3">
      <c r="A602" t="s">
        <v>8221</v>
      </c>
      <c r="B602">
        <v>14</v>
      </c>
      <c r="C602" t="b">
        <f>IF(OR(B602&lt;'Statistic-Analysis'!$N$3,B602&gt;'Statistic-Analysis'!$O$3),FALSE,TRUE)</f>
        <v>1</v>
      </c>
    </row>
    <row r="603" spans="1:3">
      <c r="A603" t="s">
        <v>8221</v>
      </c>
      <c r="B603">
        <v>0</v>
      </c>
      <c r="C603" t="b">
        <f>IF(OR(B603&lt;'Statistic-Analysis'!$N$3,B603&gt;'Statistic-Analysis'!$O$3),FALSE,TRUE)</f>
        <v>1</v>
      </c>
    </row>
    <row r="604" spans="1:3">
      <c r="A604" t="s">
        <v>8221</v>
      </c>
      <c r="B604">
        <v>0</v>
      </c>
      <c r="C604" t="b">
        <f>IF(OR(B604&lt;'Statistic-Analysis'!$N$3,B604&gt;'Statistic-Analysis'!$O$3),FALSE,TRUE)</f>
        <v>1</v>
      </c>
    </row>
    <row r="605" spans="1:3">
      <c r="A605" t="s">
        <v>8221</v>
      </c>
      <c r="B605">
        <v>4</v>
      </c>
      <c r="C605" t="b">
        <f>IF(OR(B605&lt;'Statistic-Analysis'!$N$3,B605&gt;'Statistic-Analysis'!$O$3),FALSE,TRUE)</f>
        <v>1</v>
      </c>
    </row>
    <row r="606" spans="1:3">
      <c r="A606" t="s">
        <v>8221</v>
      </c>
      <c r="B606">
        <v>3</v>
      </c>
      <c r="C606" t="b">
        <f>IF(OR(B606&lt;'Statistic-Analysis'!$N$3,B606&gt;'Statistic-Analysis'!$O$3),FALSE,TRUE)</f>
        <v>1</v>
      </c>
    </row>
    <row r="607" spans="1:3">
      <c r="A607" t="s">
        <v>8221</v>
      </c>
      <c r="B607">
        <v>0</v>
      </c>
      <c r="C607" t="b">
        <f>IF(OR(B607&lt;'Statistic-Analysis'!$N$3,B607&gt;'Statistic-Analysis'!$O$3),FALSE,TRUE)</f>
        <v>1</v>
      </c>
    </row>
    <row r="608" spans="1:3">
      <c r="A608" t="s">
        <v>8221</v>
      </c>
      <c r="B608">
        <v>5</v>
      </c>
      <c r="C608" t="b">
        <f>IF(OR(B608&lt;'Statistic-Analysis'!$N$3,B608&gt;'Statistic-Analysis'!$O$3),FALSE,TRUE)</f>
        <v>1</v>
      </c>
    </row>
    <row r="609" spans="1:3">
      <c r="A609" t="s">
        <v>8221</v>
      </c>
      <c r="B609">
        <v>47</v>
      </c>
      <c r="C609" t="b">
        <f>IF(OR(B609&lt;'Statistic-Analysis'!$N$3,B609&gt;'Statistic-Analysis'!$O$3),FALSE,TRUE)</f>
        <v>0</v>
      </c>
    </row>
    <row r="610" spans="1:3">
      <c r="A610" t="s">
        <v>8221</v>
      </c>
      <c r="B610">
        <v>0</v>
      </c>
      <c r="C610" t="b">
        <f>IF(OR(B610&lt;'Statistic-Analysis'!$N$3,B610&gt;'Statistic-Analysis'!$O$3),FALSE,TRUE)</f>
        <v>1</v>
      </c>
    </row>
    <row r="611" spans="1:3">
      <c r="A611" t="s">
        <v>8221</v>
      </c>
      <c r="B611">
        <v>10</v>
      </c>
      <c r="C611" t="b">
        <f>IF(OR(B611&lt;'Statistic-Analysis'!$N$3,B611&gt;'Statistic-Analysis'!$O$3),FALSE,TRUE)</f>
        <v>1</v>
      </c>
    </row>
    <row r="612" spans="1:3">
      <c r="A612" t="s">
        <v>8221</v>
      </c>
      <c r="B612">
        <v>11</v>
      </c>
      <c r="C612" t="b">
        <f>IF(OR(B612&lt;'Statistic-Analysis'!$N$3,B612&gt;'Statistic-Analysis'!$O$3),FALSE,TRUE)</f>
        <v>1</v>
      </c>
    </row>
    <row r="613" spans="1:3">
      <c r="A613" t="s">
        <v>8221</v>
      </c>
      <c r="B613">
        <v>2</v>
      </c>
      <c r="C613" t="b">
        <f>IF(OR(B613&lt;'Statistic-Analysis'!$N$3,B613&gt;'Statistic-Analysis'!$O$3),FALSE,TRUE)</f>
        <v>1</v>
      </c>
    </row>
    <row r="614" spans="1:3">
      <c r="A614" t="s">
        <v>8221</v>
      </c>
      <c r="B614">
        <v>2</v>
      </c>
      <c r="C614" t="b">
        <f>IF(OR(B614&lt;'Statistic-Analysis'!$N$3,B614&gt;'Statistic-Analysis'!$O$3),FALSE,TRUE)</f>
        <v>1</v>
      </c>
    </row>
    <row r="615" spans="1:3">
      <c r="A615" t="s">
        <v>8221</v>
      </c>
      <c r="B615">
        <v>22</v>
      </c>
      <c r="C615" t="b">
        <f>IF(OR(B615&lt;'Statistic-Analysis'!$N$3,B615&gt;'Statistic-Analysis'!$O$3),FALSE,TRUE)</f>
        <v>1</v>
      </c>
    </row>
    <row r="616" spans="1:3">
      <c r="A616" t="s">
        <v>8221</v>
      </c>
      <c r="B616">
        <v>8</v>
      </c>
      <c r="C616" t="b">
        <f>IF(OR(B616&lt;'Statistic-Analysis'!$N$3,B616&gt;'Statistic-Analysis'!$O$3),FALSE,TRUE)</f>
        <v>1</v>
      </c>
    </row>
    <row r="617" spans="1:3">
      <c r="A617" t="s">
        <v>8221</v>
      </c>
      <c r="B617">
        <v>6</v>
      </c>
      <c r="C617" t="b">
        <f>IF(OR(B617&lt;'Statistic-Analysis'!$N$3,B617&gt;'Statistic-Analysis'!$O$3),FALSE,TRUE)</f>
        <v>1</v>
      </c>
    </row>
    <row r="618" spans="1:3">
      <c r="A618" t="s">
        <v>8221</v>
      </c>
      <c r="B618">
        <v>1</v>
      </c>
      <c r="C618" t="b">
        <f>IF(OR(B618&lt;'Statistic-Analysis'!$N$3,B618&gt;'Statistic-Analysis'!$O$3),FALSE,TRUE)</f>
        <v>1</v>
      </c>
    </row>
    <row r="619" spans="1:3">
      <c r="A619" t="s">
        <v>8221</v>
      </c>
      <c r="B619">
        <v>3</v>
      </c>
      <c r="C619" t="b">
        <f>IF(OR(B619&lt;'Statistic-Analysis'!$N$3,B619&gt;'Statistic-Analysis'!$O$3),FALSE,TRUE)</f>
        <v>1</v>
      </c>
    </row>
    <row r="620" spans="1:3">
      <c r="A620" t="s">
        <v>8221</v>
      </c>
      <c r="B620">
        <v>0</v>
      </c>
      <c r="C620" t="b">
        <f>IF(OR(B620&lt;'Statistic-Analysis'!$N$3,B620&gt;'Statistic-Analysis'!$O$3),FALSE,TRUE)</f>
        <v>1</v>
      </c>
    </row>
    <row r="621" spans="1:3">
      <c r="A621" t="s">
        <v>8221</v>
      </c>
      <c r="B621">
        <v>0</v>
      </c>
      <c r="C621" t="b">
        <f>IF(OR(B621&lt;'Statistic-Analysis'!$N$3,B621&gt;'Statistic-Analysis'!$O$3),FALSE,TRUE)</f>
        <v>1</v>
      </c>
    </row>
    <row r="622" spans="1:3">
      <c r="A622" t="s">
        <v>8221</v>
      </c>
      <c r="B622">
        <v>0</v>
      </c>
      <c r="C622" t="b">
        <f>IF(OR(B622&lt;'Statistic-Analysis'!$N$3,B622&gt;'Statistic-Analysis'!$O$3),FALSE,TRUE)</f>
        <v>1</v>
      </c>
    </row>
    <row r="623" spans="1:3">
      <c r="A623" t="s">
        <v>8221</v>
      </c>
      <c r="B623">
        <v>0</v>
      </c>
      <c r="C623" t="b">
        <f>IF(OR(B623&lt;'Statistic-Analysis'!$N$3,B623&gt;'Statistic-Analysis'!$O$3),FALSE,TRUE)</f>
        <v>1</v>
      </c>
    </row>
    <row r="624" spans="1:3">
      <c r="A624" t="s">
        <v>8221</v>
      </c>
      <c r="B624">
        <v>0</v>
      </c>
      <c r="C624" t="b">
        <f>IF(OR(B624&lt;'Statistic-Analysis'!$N$3,B624&gt;'Statistic-Analysis'!$O$3),FALSE,TRUE)</f>
        <v>1</v>
      </c>
    </row>
    <row r="625" spans="1:3">
      <c r="A625" t="s">
        <v>8221</v>
      </c>
      <c r="B625">
        <v>3</v>
      </c>
      <c r="C625" t="b">
        <f>IF(OR(B625&lt;'Statistic-Analysis'!$N$3,B625&gt;'Statistic-Analysis'!$O$3),FALSE,TRUE)</f>
        <v>1</v>
      </c>
    </row>
    <row r="626" spans="1:3">
      <c r="A626" t="s">
        <v>8221</v>
      </c>
      <c r="B626">
        <v>0</v>
      </c>
      <c r="C626" t="b">
        <f>IF(OR(B626&lt;'Statistic-Analysis'!$N$3,B626&gt;'Statistic-Analysis'!$O$3),FALSE,TRUE)</f>
        <v>1</v>
      </c>
    </row>
    <row r="627" spans="1:3">
      <c r="A627" t="s">
        <v>8221</v>
      </c>
      <c r="B627">
        <v>0</v>
      </c>
      <c r="C627" t="b">
        <f>IF(OR(B627&lt;'Statistic-Analysis'!$N$3,B627&gt;'Statistic-Analysis'!$O$3),FALSE,TRUE)</f>
        <v>1</v>
      </c>
    </row>
    <row r="628" spans="1:3">
      <c r="A628" t="s">
        <v>8221</v>
      </c>
      <c r="B628">
        <v>1</v>
      </c>
      <c r="C628" t="b">
        <f>IF(OR(B628&lt;'Statistic-Analysis'!$N$3,B628&gt;'Statistic-Analysis'!$O$3),FALSE,TRUE)</f>
        <v>1</v>
      </c>
    </row>
    <row r="629" spans="1:3">
      <c r="A629" t="s">
        <v>8221</v>
      </c>
      <c r="B629">
        <v>6</v>
      </c>
      <c r="C629" t="b">
        <f>IF(OR(B629&lt;'Statistic-Analysis'!$N$3,B629&gt;'Statistic-Analysis'!$O$3),FALSE,TRUE)</f>
        <v>1</v>
      </c>
    </row>
    <row r="630" spans="1:3">
      <c r="A630" t="s">
        <v>8221</v>
      </c>
      <c r="B630">
        <v>1</v>
      </c>
      <c r="C630" t="b">
        <f>IF(OR(B630&lt;'Statistic-Analysis'!$N$3,B630&gt;'Statistic-Analysis'!$O$3),FALSE,TRUE)</f>
        <v>1</v>
      </c>
    </row>
    <row r="631" spans="1:3">
      <c r="A631" t="s">
        <v>8221</v>
      </c>
      <c r="B631">
        <v>2</v>
      </c>
      <c r="C631" t="b">
        <f>IF(OR(B631&lt;'Statistic-Analysis'!$N$3,B631&gt;'Statistic-Analysis'!$O$3),FALSE,TRUE)</f>
        <v>1</v>
      </c>
    </row>
    <row r="632" spans="1:3">
      <c r="A632" t="s">
        <v>8221</v>
      </c>
      <c r="B632">
        <v>0</v>
      </c>
      <c r="C632" t="b">
        <f>IF(OR(B632&lt;'Statistic-Analysis'!$N$3,B632&gt;'Statistic-Analysis'!$O$3),FALSE,TRUE)</f>
        <v>1</v>
      </c>
    </row>
    <row r="633" spans="1:3">
      <c r="A633" t="s">
        <v>8221</v>
      </c>
      <c r="B633">
        <v>3</v>
      </c>
      <c r="C633" t="b">
        <f>IF(OR(B633&lt;'Statistic-Analysis'!$N$3,B633&gt;'Statistic-Analysis'!$O$3),FALSE,TRUE)</f>
        <v>1</v>
      </c>
    </row>
    <row r="634" spans="1:3">
      <c r="A634" t="s">
        <v>8221</v>
      </c>
      <c r="B634">
        <v>3</v>
      </c>
      <c r="C634" t="b">
        <f>IF(OR(B634&lt;'Statistic-Analysis'!$N$3,B634&gt;'Statistic-Analysis'!$O$3),FALSE,TRUE)</f>
        <v>1</v>
      </c>
    </row>
    <row r="635" spans="1:3">
      <c r="A635" t="s">
        <v>8221</v>
      </c>
      <c r="B635">
        <v>0</v>
      </c>
      <c r="C635" t="b">
        <f>IF(OR(B635&lt;'Statistic-Analysis'!$N$3,B635&gt;'Statistic-Analysis'!$O$3),FALSE,TRUE)</f>
        <v>1</v>
      </c>
    </row>
    <row r="636" spans="1:3">
      <c r="A636" t="s">
        <v>8221</v>
      </c>
      <c r="B636">
        <v>6</v>
      </c>
      <c r="C636" t="b">
        <f>IF(OR(B636&lt;'Statistic-Analysis'!$N$3,B636&gt;'Statistic-Analysis'!$O$3),FALSE,TRUE)</f>
        <v>1</v>
      </c>
    </row>
    <row r="637" spans="1:3">
      <c r="A637" t="s">
        <v>8221</v>
      </c>
      <c r="B637">
        <v>0</v>
      </c>
      <c r="C637" t="b">
        <f>IF(OR(B637&lt;'Statistic-Analysis'!$N$3,B637&gt;'Statistic-Analysis'!$O$3),FALSE,TRUE)</f>
        <v>1</v>
      </c>
    </row>
    <row r="638" spans="1:3">
      <c r="A638" t="s">
        <v>8221</v>
      </c>
      <c r="B638">
        <v>19</v>
      </c>
      <c r="C638" t="b">
        <f>IF(OR(B638&lt;'Statistic-Analysis'!$N$3,B638&gt;'Statistic-Analysis'!$O$3),FALSE,TRUE)</f>
        <v>1</v>
      </c>
    </row>
    <row r="639" spans="1:3">
      <c r="A639" t="s">
        <v>8221</v>
      </c>
      <c r="B639">
        <v>1</v>
      </c>
      <c r="C639" t="b">
        <f>IF(OR(B639&lt;'Statistic-Analysis'!$N$3,B639&gt;'Statistic-Analysis'!$O$3),FALSE,TRUE)</f>
        <v>1</v>
      </c>
    </row>
    <row r="640" spans="1:3">
      <c r="A640" t="s">
        <v>8221</v>
      </c>
      <c r="B640">
        <v>2</v>
      </c>
      <c r="C640" t="b">
        <f>IF(OR(B640&lt;'Statistic-Analysis'!$N$3,B640&gt;'Statistic-Analysis'!$O$3),FALSE,TRUE)</f>
        <v>1</v>
      </c>
    </row>
    <row r="641" spans="1:3">
      <c r="A641" t="s">
        <v>8221</v>
      </c>
      <c r="B641">
        <v>0</v>
      </c>
      <c r="C641" t="b">
        <f>IF(OR(B641&lt;'Statistic-Analysis'!$N$3,B641&gt;'Statistic-Analysis'!$O$3),FALSE,TRUE)</f>
        <v>1</v>
      </c>
    </row>
    <row r="642" spans="1:3">
      <c r="A642" t="s">
        <v>8221</v>
      </c>
      <c r="B642">
        <v>11</v>
      </c>
      <c r="C642" t="b">
        <f>IF(OR(B642&lt;'Statistic-Analysis'!$N$3,B642&gt;'Statistic-Analysis'!$O$3),FALSE,TRUE)</f>
        <v>1</v>
      </c>
    </row>
    <row r="643" spans="1:3">
      <c r="A643" t="s">
        <v>8221</v>
      </c>
      <c r="B643">
        <v>0</v>
      </c>
      <c r="C643" t="b">
        <f>IF(OR(B643&lt;'Statistic-Analysis'!$N$3,B643&gt;'Statistic-Analysis'!$O$3),FALSE,TRUE)</f>
        <v>1</v>
      </c>
    </row>
    <row r="644" spans="1:3">
      <c r="A644" t="s">
        <v>8221</v>
      </c>
      <c r="B644">
        <v>0</v>
      </c>
      <c r="C644" t="b">
        <f>IF(OR(B644&lt;'Statistic-Analysis'!$N$3,B644&gt;'Statistic-Analysis'!$O$3),FALSE,TRUE)</f>
        <v>1</v>
      </c>
    </row>
    <row r="645" spans="1:3">
      <c r="A645" t="s">
        <v>8221</v>
      </c>
      <c r="B645">
        <v>1</v>
      </c>
      <c r="C645" t="b">
        <f>IF(OR(B645&lt;'Statistic-Analysis'!$N$3,B645&gt;'Statistic-Analysis'!$O$3),FALSE,TRUE)</f>
        <v>1</v>
      </c>
    </row>
    <row r="646" spans="1:3">
      <c r="A646" t="s">
        <v>8221</v>
      </c>
      <c r="B646">
        <v>3</v>
      </c>
      <c r="C646" t="b">
        <f>IF(OR(B646&lt;'Statistic-Analysis'!$N$3,B646&gt;'Statistic-Analysis'!$O$3),FALSE,TRUE)</f>
        <v>1</v>
      </c>
    </row>
    <row r="647" spans="1:3">
      <c r="A647" t="s">
        <v>8221</v>
      </c>
      <c r="B647">
        <v>1</v>
      </c>
      <c r="C647" t="b">
        <f>IF(OR(B647&lt;'Statistic-Analysis'!$N$3,B647&gt;'Statistic-Analysis'!$O$3),FALSE,TRUE)</f>
        <v>1</v>
      </c>
    </row>
    <row r="648" spans="1:3">
      <c r="A648" t="s">
        <v>8221</v>
      </c>
      <c r="B648">
        <v>15</v>
      </c>
      <c r="C648" t="b">
        <f>IF(OR(B648&lt;'Statistic-Analysis'!$N$3,B648&gt;'Statistic-Analysis'!$O$3),FALSE,TRUE)</f>
        <v>1</v>
      </c>
    </row>
    <row r="649" spans="1:3">
      <c r="A649" t="s">
        <v>8221</v>
      </c>
      <c r="B649">
        <v>2</v>
      </c>
      <c r="C649" t="b">
        <f>IF(OR(B649&lt;'Statistic-Analysis'!$N$3,B649&gt;'Statistic-Analysis'!$O$3),FALSE,TRUE)</f>
        <v>1</v>
      </c>
    </row>
    <row r="650" spans="1:3">
      <c r="A650" t="s">
        <v>8221</v>
      </c>
      <c r="B650">
        <v>1</v>
      </c>
      <c r="C650" t="b">
        <f>IF(OR(B650&lt;'Statistic-Analysis'!$N$3,B650&gt;'Statistic-Analysis'!$O$3),FALSE,TRUE)</f>
        <v>1</v>
      </c>
    </row>
    <row r="651" spans="1:3">
      <c r="A651" t="s">
        <v>8221</v>
      </c>
      <c r="B651">
        <v>1</v>
      </c>
      <c r="C651" t="b">
        <f>IF(OR(B651&lt;'Statistic-Analysis'!$N$3,B651&gt;'Statistic-Analysis'!$O$3),FALSE,TRUE)</f>
        <v>1</v>
      </c>
    </row>
    <row r="652" spans="1:3">
      <c r="A652" t="s">
        <v>8221</v>
      </c>
      <c r="B652">
        <v>0</v>
      </c>
      <c r="C652" t="b">
        <f>IF(OR(B652&lt;'Statistic-Analysis'!$N$3,B652&gt;'Statistic-Analysis'!$O$3),FALSE,TRUE)</f>
        <v>1</v>
      </c>
    </row>
    <row r="653" spans="1:3">
      <c r="A653" t="s">
        <v>8221</v>
      </c>
      <c r="B653">
        <v>1</v>
      </c>
      <c r="C653" t="b">
        <f>IF(OR(B653&lt;'Statistic-Analysis'!$N$3,B653&gt;'Statistic-Analysis'!$O$3),FALSE,TRUE)</f>
        <v>1</v>
      </c>
    </row>
    <row r="654" spans="1:3">
      <c r="A654" t="s">
        <v>8221</v>
      </c>
      <c r="B654">
        <v>11</v>
      </c>
      <c r="C654" t="b">
        <f>IF(OR(B654&lt;'Statistic-Analysis'!$N$3,B654&gt;'Statistic-Analysis'!$O$3),FALSE,TRUE)</f>
        <v>1</v>
      </c>
    </row>
    <row r="655" spans="1:3">
      <c r="A655" t="s">
        <v>8221</v>
      </c>
      <c r="B655">
        <v>0</v>
      </c>
      <c r="C655" t="b">
        <f>IF(OR(B655&lt;'Statistic-Analysis'!$N$3,B655&gt;'Statistic-Analysis'!$O$3),FALSE,TRUE)</f>
        <v>1</v>
      </c>
    </row>
    <row r="656" spans="1:3">
      <c r="A656" t="s">
        <v>8221</v>
      </c>
      <c r="B656">
        <v>1</v>
      </c>
      <c r="C656" t="b">
        <f>IF(OR(B656&lt;'Statistic-Analysis'!$N$3,B656&gt;'Statistic-Analysis'!$O$3),FALSE,TRUE)</f>
        <v>1</v>
      </c>
    </row>
    <row r="657" spans="1:3">
      <c r="A657" t="s">
        <v>8221</v>
      </c>
      <c r="B657">
        <v>6</v>
      </c>
      <c r="C657" t="b">
        <f>IF(OR(B657&lt;'Statistic-Analysis'!$N$3,B657&gt;'Statistic-Analysis'!$O$3),FALSE,TRUE)</f>
        <v>1</v>
      </c>
    </row>
    <row r="658" spans="1:3">
      <c r="A658" t="s">
        <v>8221</v>
      </c>
      <c r="B658">
        <v>7</v>
      </c>
      <c r="C658" t="b">
        <f>IF(OR(B658&lt;'Statistic-Analysis'!$N$3,B658&gt;'Statistic-Analysis'!$O$3),FALSE,TRUE)</f>
        <v>1</v>
      </c>
    </row>
    <row r="659" spans="1:3">
      <c r="A659" t="s">
        <v>8221</v>
      </c>
      <c r="B659">
        <v>0</v>
      </c>
      <c r="C659" t="b">
        <f>IF(OR(B659&lt;'Statistic-Analysis'!$N$3,B659&gt;'Statistic-Analysis'!$O$3),FALSE,TRUE)</f>
        <v>1</v>
      </c>
    </row>
    <row r="660" spans="1:3">
      <c r="A660" t="s">
        <v>8221</v>
      </c>
      <c r="B660">
        <v>16</v>
      </c>
      <c r="C660" t="b">
        <f>IF(OR(B660&lt;'Statistic-Analysis'!$N$3,B660&gt;'Statistic-Analysis'!$O$3),FALSE,TRUE)</f>
        <v>1</v>
      </c>
    </row>
    <row r="661" spans="1:3">
      <c r="A661" t="s">
        <v>8221</v>
      </c>
      <c r="B661">
        <v>0</v>
      </c>
      <c r="C661" t="b">
        <f>IF(OR(B661&lt;'Statistic-Analysis'!$N$3,B661&gt;'Statistic-Analysis'!$O$3),FALSE,TRUE)</f>
        <v>1</v>
      </c>
    </row>
    <row r="662" spans="1:3">
      <c r="A662" t="s">
        <v>8221</v>
      </c>
      <c r="B662">
        <v>0</v>
      </c>
      <c r="C662" t="b">
        <f>IF(OR(B662&lt;'Statistic-Analysis'!$N$3,B662&gt;'Statistic-Analysis'!$O$3),FALSE,TRUE)</f>
        <v>1</v>
      </c>
    </row>
    <row r="663" spans="1:3">
      <c r="A663" t="s">
        <v>8221</v>
      </c>
      <c r="B663">
        <v>0</v>
      </c>
      <c r="C663" t="b">
        <f>IF(OR(B663&lt;'Statistic-Analysis'!$N$3,B663&gt;'Statistic-Analysis'!$O$3),FALSE,TRUE)</f>
        <v>1</v>
      </c>
    </row>
    <row r="664" spans="1:3">
      <c r="A664" t="s">
        <v>8221</v>
      </c>
      <c r="B664">
        <v>12</v>
      </c>
      <c r="C664" t="b">
        <f>IF(OR(B664&lt;'Statistic-Analysis'!$N$3,B664&gt;'Statistic-Analysis'!$O$3),FALSE,TRUE)</f>
        <v>1</v>
      </c>
    </row>
    <row r="665" spans="1:3">
      <c r="A665" t="s">
        <v>8221</v>
      </c>
      <c r="B665">
        <v>1</v>
      </c>
      <c r="C665" t="b">
        <f>IF(OR(B665&lt;'Statistic-Analysis'!$N$3,B665&gt;'Statistic-Analysis'!$O$3),FALSE,TRUE)</f>
        <v>1</v>
      </c>
    </row>
    <row r="666" spans="1:3">
      <c r="A666" t="s">
        <v>8221</v>
      </c>
      <c r="B666">
        <v>3</v>
      </c>
      <c r="C666" t="b">
        <f>IF(OR(B666&lt;'Statistic-Analysis'!$N$3,B666&gt;'Statistic-Analysis'!$O$3),FALSE,TRUE)</f>
        <v>1</v>
      </c>
    </row>
    <row r="667" spans="1:3">
      <c r="A667" t="s">
        <v>8221</v>
      </c>
      <c r="B667">
        <v>1</v>
      </c>
      <c r="C667" t="b">
        <f>IF(OR(B667&lt;'Statistic-Analysis'!$N$3,B667&gt;'Statistic-Analysis'!$O$3),FALSE,TRUE)</f>
        <v>1</v>
      </c>
    </row>
    <row r="668" spans="1:3">
      <c r="A668" t="s">
        <v>8221</v>
      </c>
      <c r="B668">
        <v>4</v>
      </c>
      <c r="C668" t="b">
        <f>IF(OR(B668&lt;'Statistic-Analysis'!$N$3,B668&gt;'Statistic-Analysis'!$O$3),FALSE,TRUE)</f>
        <v>1</v>
      </c>
    </row>
    <row r="669" spans="1:3">
      <c r="A669" t="s">
        <v>8221</v>
      </c>
      <c r="B669">
        <v>1</v>
      </c>
      <c r="C669" t="b">
        <f>IF(OR(B669&lt;'Statistic-Analysis'!$N$3,B669&gt;'Statistic-Analysis'!$O$3),FALSE,TRUE)</f>
        <v>1</v>
      </c>
    </row>
    <row r="670" spans="1:3">
      <c r="A670" t="s">
        <v>8221</v>
      </c>
      <c r="B670">
        <v>3</v>
      </c>
      <c r="C670" t="b">
        <f>IF(OR(B670&lt;'Statistic-Analysis'!$N$3,B670&gt;'Statistic-Analysis'!$O$3),FALSE,TRUE)</f>
        <v>1</v>
      </c>
    </row>
    <row r="671" spans="1:3">
      <c r="A671" t="s">
        <v>8221</v>
      </c>
      <c r="B671">
        <v>1</v>
      </c>
      <c r="C671" t="b">
        <f>IF(OR(B671&lt;'Statistic-Analysis'!$N$3,B671&gt;'Statistic-Analysis'!$O$3),FALSE,TRUE)</f>
        <v>1</v>
      </c>
    </row>
    <row r="672" spans="1:3">
      <c r="A672" t="s">
        <v>8221</v>
      </c>
      <c r="B672">
        <v>0</v>
      </c>
      <c r="C672" t="b">
        <f>IF(OR(B672&lt;'Statistic-Analysis'!$N$3,B672&gt;'Statistic-Analysis'!$O$3),FALSE,TRUE)</f>
        <v>1</v>
      </c>
    </row>
    <row r="673" spans="1:3">
      <c r="A673" t="s">
        <v>8221</v>
      </c>
      <c r="B673">
        <v>12</v>
      </c>
      <c r="C673" t="b">
        <f>IF(OR(B673&lt;'Statistic-Analysis'!$N$3,B673&gt;'Statistic-Analysis'!$O$3),FALSE,TRUE)</f>
        <v>1</v>
      </c>
    </row>
    <row r="674" spans="1:3">
      <c r="A674" t="s">
        <v>8221</v>
      </c>
      <c r="B674">
        <v>0</v>
      </c>
      <c r="C674" t="b">
        <f>IF(OR(B674&lt;'Statistic-Analysis'!$N$3,B674&gt;'Statistic-Analysis'!$O$3),FALSE,TRUE)</f>
        <v>1</v>
      </c>
    </row>
    <row r="675" spans="1:3">
      <c r="A675" t="s">
        <v>8221</v>
      </c>
      <c r="B675">
        <v>1</v>
      </c>
      <c r="C675" t="b">
        <f>IF(OR(B675&lt;'Statistic-Analysis'!$N$3,B675&gt;'Statistic-Analysis'!$O$3),FALSE,TRUE)</f>
        <v>1</v>
      </c>
    </row>
    <row r="676" spans="1:3">
      <c r="A676" t="s">
        <v>8221</v>
      </c>
      <c r="B676">
        <v>0</v>
      </c>
      <c r="C676" t="b">
        <f>IF(OR(B676&lt;'Statistic-Analysis'!$N$3,B676&gt;'Statistic-Analysis'!$O$3),FALSE,TRUE)</f>
        <v>1</v>
      </c>
    </row>
    <row r="677" spans="1:3">
      <c r="A677" t="s">
        <v>8221</v>
      </c>
      <c r="B677">
        <v>0</v>
      </c>
      <c r="C677" t="b">
        <f>IF(OR(B677&lt;'Statistic-Analysis'!$N$3,B677&gt;'Statistic-Analysis'!$O$3),FALSE,TRUE)</f>
        <v>1</v>
      </c>
    </row>
    <row r="678" spans="1:3">
      <c r="A678" t="s">
        <v>8221</v>
      </c>
      <c r="B678">
        <v>2</v>
      </c>
      <c r="C678" t="b">
        <f>IF(OR(B678&lt;'Statistic-Analysis'!$N$3,B678&gt;'Statistic-Analysis'!$O$3),FALSE,TRUE)</f>
        <v>1</v>
      </c>
    </row>
    <row r="679" spans="1:3">
      <c r="A679" t="s">
        <v>8221</v>
      </c>
      <c r="B679">
        <v>92</v>
      </c>
      <c r="C679" t="b">
        <f>IF(OR(B679&lt;'Statistic-Analysis'!$N$3,B679&gt;'Statistic-Analysis'!$O$3),FALSE,TRUE)</f>
        <v>0</v>
      </c>
    </row>
    <row r="680" spans="1:3">
      <c r="A680" t="s">
        <v>8221</v>
      </c>
      <c r="B680">
        <v>0</v>
      </c>
      <c r="C680" t="b">
        <f>IF(OR(B680&lt;'Statistic-Analysis'!$N$3,B680&gt;'Statistic-Analysis'!$O$3),FALSE,TRUE)</f>
        <v>1</v>
      </c>
    </row>
    <row r="681" spans="1:3">
      <c r="A681" t="s">
        <v>8221</v>
      </c>
      <c r="B681">
        <v>3</v>
      </c>
      <c r="C681" t="b">
        <f>IF(OR(B681&lt;'Statistic-Analysis'!$N$3,B681&gt;'Statistic-Analysis'!$O$3),FALSE,TRUE)</f>
        <v>1</v>
      </c>
    </row>
    <row r="682" spans="1:3">
      <c r="A682" t="s">
        <v>8221</v>
      </c>
      <c r="B682">
        <v>10</v>
      </c>
      <c r="C682" t="b">
        <f>IF(OR(B682&lt;'Statistic-Analysis'!$N$3,B682&gt;'Statistic-Analysis'!$O$3),FALSE,TRUE)</f>
        <v>1</v>
      </c>
    </row>
    <row r="683" spans="1:3">
      <c r="A683" t="s">
        <v>8221</v>
      </c>
      <c r="B683">
        <v>7</v>
      </c>
      <c r="C683" t="b">
        <f>IF(OR(B683&lt;'Statistic-Analysis'!$N$3,B683&gt;'Statistic-Analysis'!$O$3),FALSE,TRUE)</f>
        <v>1</v>
      </c>
    </row>
    <row r="684" spans="1:3">
      <c r="A684" t="s">
        <v>8221</v>
      </c>
      <c r="B684">
        <v>3</v>
      </c>
      <c r="C684" t="b">
        <f>IF(OR(B684&lt;'Statistic-Analysis'!$N$3,B684&gt;'Statistic-Analysis'!$O$3),FALSE,TRUE)</f>
        <v>1</v>
      </c>
    </row>
    <row r="685" spans="1:3">
      <c r="A685" t="s">
        <v>8221</v>
      </c>
      <c r="B685">
        <v>0</v>
      </c>
      <c r="C685" t="b">
        <f>IF(OR(B685&lt;'Statistic-Analysis'!$N$3,B685&gt;'Statistic-Analysis'!$O$3),FALSE,TRUE)</f>
        <v>1</v>
      </c>
    </row>
    <row r="686" spans="1:3">
      <c r="A686" t="s">
        <v>8221</v>
      </c>
      <c r="B686">
        <v>1</v>
      </c>
      <c r="C686" t="b">
        <f>IF(OR(B686&lt;'Statistic-Analysis'!$N$3,B686&gt;'Statistic-Analysis'!$O$3),FALSE,TRUE)</f>
        <v>1</v>
      </c>
    </row>
    <row r="687" spans="1:3">
      <c r="A687" t="s">
        <v>8221</v>
      </c>
      <c r="B687">
        <v>0</v>
      </c>
      <c r="C687" t="b">
        <f>IF(OR(B687&lt;'Statistic-Analysis'!$N$3,B687&gt;'Statistic-Analysis'!$O$3),FALSE,TRUE)</f>
        <v>1</v>
      </c>
    </row>
    <row r="688" spans="1:3">
      <c r="A688" t="s">
        <v>8221</v>
      </c>
      <c r="B688">
        <v>9</v>
      </c>
      <c r="C688" t="b">
        <f>IF(OR(B688&lt;'Statistic-Analysis'!$N$3,B688&gt;'Statistic-Analysis'!$O$3),FALSE,TRUE)</f>
        <v>1</v>
      </c>
    </row>
    <row r="689" spans="1:3">
      <c r="A689" t="s">
        <v>8221</v>
      </c>
      <c r="B689">
        <v>2</v>
      </c>
      <c r="C689" t="b">
        <f>IF(OR(B689&lt;'Statistic-Analysis'!$N$3,B689&gt;'Statistic-Analysis'!$O$3),FALSE,TRUE)</f>
        <v>1</v>
      </c>
    </row>
    <row r="690" spans="1:3">
      <c r="A690" t="s">
        <v>8221</v>
      </c>
      <c r="B690">
        <v>1</v>
      </c>
      <c r="C690" t="b">
        <f>IF(OR(B690&lt;'Statistic-Analysis'!$N$3,B690&gt;'Statistic-Analysis'!$O$3),FALSE,TRUE)</f>
        <v>1</v>
      </c>
    </row>
    <row r="691" spans="1:3">
      <c r="A691" t="s">
        <v>8221</v>
      </c>
      <c r="B691">
        <v>2</v>
      </c>
      <c r="C691" t="b">
        <f>IF(OR(B691&lt;'Statistic-Analysis'!$N$3,B691&gt;'Statistic-Analysis'!$O$3),FALSE,TRUE)</f>
        <v>1</v>
      </c>
    </row>
    <row r="692" spans="1:3">
      <c r="A692" t="s">
        <v>8221</v>
      </c>
      <c r="B692">
        <v>11</v>
      </c>
      <c r="C692" t="b">
        <f>IF(OR(B692&lt;'Statistic-Analysis'!$N$3,B692&gt;'Statistic-Analysis'!$O$3),FALSE,TRUE)</f>
        <v>1</v>
      </c>
    </row>
    <row r="693" spans="1:3">
      <c r="A693" t="s">
        <v>8221</v>
      </c>
      <c r="B693">
        <v>0</v>
      </c>
      <c r="C693" t="b">
        <f>IF(OR(B693&lt;'Statistic-Analysis'!$N$3,B693&gt;'Statistic-Analysis'!$O$3),FALSE,TRUE)</f>
        <v>1</v>
      </c>
    </row>
    <row r="694" spans="1:3">
      <c r="A694" t="s">
        <v>8221</v>
      </c>
      <c r="B694">
        <v>0</v>
      </c>
      <c r="C694" t="b">
        <f>IF(OR(B694&lt;'Statistic-Analysis'!$N$3,B694&gt;'Statistic-Analysis'!$O$3),FALSE,TRUE)</f>
        <v>1</v>
      </c>
    </row>
    <row r="695" spans="1:3">
      <c r="A695" t="s">
        <v>8221</v>
      </c>
      <c r="B695">
        <v>9</v>
      </c>
      <c r="C695" t="b">
        <f>IF(OR(B695&lt;'Statistic-Analysis'!$N$3,B695&gt;'Statistic-Analysis'!$O$3),FALSE,TRUE)</f>
        <v>1</v>
      </c>
    </row>
    <row r="696" spans="1:3">
      <c r="A696" t="s">
        <v>8221</v>
      </c>
      <c r="B696">
        <v>0</v>
      </c>
      <c r="C696" t="b">
        <f>IF(OR(B696&lt;'Statistic-Analysis'!$N$3,B696&gt;'Statistic-Analysis'!$O$3),FALSE,TRUE)</f>
        <v>1</v>
      </c>
    </row>
    <row r="697" spans="1:3">
      <c r="A697" t="s">
        <v>8221</v>
      </c>
      <c r="B697">
        <v>4</v>
      </c>
      <c r="C697" t="b">
        <f>IF(OR(B697&lt;'Statistic-Analysis'!$N$3,B697&gt;'Statistic-Analysis'!$O$3),FALSE,TRUE)</f>
        <v>1</v>
      </c>
    </row>
    <row r="698" spans="1:3">
      <c r="A698" t="s">
        <v>8221</v>
      </c>
      <c r="B698">
        <v>1</v>
      </c>
      <c r="C698" t="b">
        <f>IF(OR(B698&lt;'Statistic-Analysis'!$N$3,B698&gt;'Statistic-Analysis'!$O$3),FALSE,TRUE)</f>
        <v>1</v>
      </c>
    </row>
    <row r="699" spans="1:3">
      <c r="A699" t="s">
        <v>8221</v>
      </c>
      <c r="B699">
        <v>2</v>
      </c>
      <c r="C699" t="b">
        <f>IF(OR(B699&lt;'Statistic-Analysis'!$N$3,B699&gt;'Statistic-Analysis'!$O$3),FALSE,TRUE)</f>
        <v>1</v>
      </c>
    </row>
    <row r="700" spans="1:3">
      <c r="A700" t="s">
        <v>8221</v>
      </c>
      <c r="B700">
        <v>0</v>
      </c>
      <c r="C700" t="b">
        <f>IF(OR(B700&lt;'Statistic-Analysis'!$N$3,B700&gt;'Statistic-Analysis'!$O$3),FALSE,TRUE)</f>
        <v>1</v>
      </c>
    </row>
    <row r="701" spans="1:3">
      <c r="A701" t="s">
        <v>8221</v>
      </c>
      <c r="B701">
        <v>1</v>
      </c>
      <c r="C701" t="b">
        <f>IF(OR(B701&lt;'Statistic-Analysis'!$N$3,B701&gt;'Statistic-Analysis'!$O$3),FALSE,TRUE)</f>
        <v>1</v>
      </c>
    </row>
    <row r="702" spans="1:3">
      <c r="A702" t="s">
        <v>8221</v>
      </c>
      <c r="B702">
        <v>17</v>
      </c>
      <c r="C702" t="b">
        <f>IF(OR(B702&lt;'Statistic-Analysis'!$N$3,B702&gt;'Statistic-Analysis'!$O$3),FALSE,TRUE)</f>
        <v>1</v>
      </c>
    </row>
    <row r="703" spans="1:3">
      <c r="A703" t="s">
        <v>8221</v>
      </c>
      <c r="B703">
        <v>2</v>
      </c>
      <c r="C703" t="b">
        <f>IF(OR(B703&lt;'Statistic-Analysis'!$N$3,B703&gt;'Statistic-Analysis'!$O$3),FALSE,TRUE)</f>
        <v>1</v>
      </c>
    </row>
    <row r="704" spans="1:3">
      <c r="A704" t="s">
        <v>8221</v>
      </c>
      <c r="B704">
        <v>3</v>
      </c>
      <c r="C704" t="b">
        <f>IF(OR(B704&lt;'Statistic-Analysis'!$N$3,B704&gt;'Statistic-Analysis'!$O$3),FALSE,TRUE)</f>
        <v>1</v>
      </c>
    </row>
    <row r="705" spans="1:3">
      <c r="A705" t="s">
        <v>8221</v>
      </c>
      <c r="B705">
        <v>41</v>
      </c>
      <c r="C705" t="b">
        <f>IF(OR(B705&lt;'Statistic-Analysis'!$N$3,B705&gt;'Statistic-Analysis'!$O$3),FALSE,TRUE)</f>
        <v>0</v>
      </c>
    </row>
    <row r="706" spans="1:3">
      <c r="A706" t="s">
        <v>8221</v>
      </c>
      <c r="B706">
        <v>2</v>
      </c>
      <c r="C706" t="b">
        <f>IF(OR(B706&lt;'Statistic-Analysis'!$N$3,B706&gt;'Statistic-Analysis'!$O$3),FALSE,TRUE)</f>
        <v>1</v>
      </c>
    </row>
    <row r="707" spans="1:3">
      <c r="A707" t="s">
        <v>8221</v>
      </c>
      <c r="B707">
        <v>3</v>
      </c>
      <c r="C707" t="b">
        <f>IF(OR(B707&lt;'Statistic-Analysis'!$N$3,B707&gt;'Statistic-Analysis'!$O$3),FALSE,TRUE)</f>
        <v>1</v>
      </c>
    </row>
    <row r="708" spans="1:3">
      <c r="A708" t="s">
        <v>8221</v>
      </c>
      <c r="B708">
        <v>8</v>
      </c>
      <c r="C708" t="b">
        <f>IF(OR(B708&lt;'Statistic-Analysis'!$N$3,B708&gt;'Statistic-Analysis'!$O$3),FALSE,TRUE)</f>
        <v>1</v>
      </c>
    </row>
    <row r="709" spans="1:3">
      <c r="A709" t="s">
        <v>8221</v>
      </c>
      <c r="B709">
        <v>0</v>
      </c>
      <c r="C709" t="b">
        <f>IF(OR(B709&lt;'Statistic-Analysis'!$N$3,B709&gt;'Statistic-Analysis'!$O$3),FALSE,TRUE)</f>
        <v>1</v>
      </c>
    </row>
    <row r="710" spans="1:3">
      <c r="A710" t="s">
        <v>8221</v>
      </c>
      <c r="B710">
        <v>1</v>
      </c>
      <c r="C710" t="b">
        <f>IF(OR(B710&lt;'Statistic-Analysis'!$N$3,B710&gt;'Statistic-Analysis'!$O$3),FALSE,TRUE)</f>
        <v>1</v>
      </c>
    </row>
    <row r="711" spans="1:3">
      <c r="A711" t="s">
        <v>8221</v>
      </c>
      <c r="B711">
        <v>3</v>
      </c>
      <c r="C711" t="b">
        <f>IF(OR(B711&lt;'Statistic-Analysis'!$N$3,B711&gt;'Statistic-Analysis'!$O$3),FALSE,TRUE)</f>
        <v>1</v>
      </c>
    </row>
    <row r="712" spans="1:3">
      <c r="A712" t="s">
        <v>8221</v>
      </c>
      <c r="B712">
        <v>4</v>
      </c>
      <c r="C712" t="b">
        <f>IF(OR(B712&lt;'Statistic-Analysis'!$N$3,B712&gt;'Statistic-Analysis'!$O$3),FALSE,TRUE)</f>
        <v>1</v>
      </c>
    </row>
    <row r="713" spans="1:3">
      <c r="A713" t="s">
        <v>8221</v>
      </c>
      <c r="B713">
        <v>9</v>
      </c>
      <c r="C713" t="b">
        <f>IF(OR(B713&lt;'Statistic-Analysis'!$N$3,B713&gt;'Statistic-Analysis'!$O$3),FALSE,TRUE)</f>
        <v>1</v>
      </c>
    </row>
    <row r="714" spans="1:3">
      <c r="A714" t="s">
        <v>8221</v>
      </c>
      <c r="B714">
        <v>16</v>
      </c>
      <c r="C714" t="b">
        <f>IF(OR(B714&lt;'Statistic-Analysis'!$N$3,B714&gt;'Statistic-Analysis'!$O$3),FALSE,TRUE)</f>
        <v>1</v>
      </c>
    </row>
    <row r="715" spans="1:3">
      <c r="A715" t="s">
        <v>8221</v>
      </c>
      <c r="B715">
        <v>1</v>
      </c>
      <c r="C715" t="b">
        <f>IF(OR(B715&lt;'Statistic-Analysis'!$N$3,B715&gt;'Statistic-Analysis'!$O$3),FALSE,TRUE)</f>
        <v>1</v>
      </c>
    </row>
    <row r="716" spans="1:3">
      <c r="A716" t="s">
        <v>8221</v>
      </c>
      <c r="B716">
        <v>7</v>
      </c>
      <c r="C716" t="b">
        <f>IF(OR(B716&lt;'Statistic-Analysis'!$N$3,B716&gt;'Statistic-Analysis'!$O$3),FALSE,TRUE)</f>
        <v>1</v>
      </c>
    </row>
    <row r="717" spans="1:3">
      <c r="A717" t="s">
        <v>8221</v>
      </c>
      <c r="B717">
        <v>0</v>
      </c>
      <c r="C717" t="b">
        <f>IF(OR(B717&lt;'Statistic-Analysis'!$N$3,B717&gt;'Statistic-Analysis'!$O$3),FALSE,TRUE)</f>
        <v>1</v>
      </c>
    </row>
    <row r="718" spans="1:3">
      <c r="A718" t="s">
        <v>8221</v>
      </c>
      <c r="B718">
        <v>0</v>
      </c>
      <c r="C718" t="b">
        <f>IF(OR(B718&lt;'Statistic-Analysis'!$N$3,B718&gt;'Statistic-Analysis'!$O$3),FALSE,TRUE)</f>
        <v>1</v>
      </c>
    </row>
    <row r="719" spans="1:3">
      <c r="A719" t="s">
        <v>8221</v>
      </c>
      <c r="B719">
        <v>0</v>
      </c>
      <c r="C719" t="b">
        <f>IF(OR(B719&lt;'Statistic-Analysis'!$N$3,B719&gt;'Statistic-Analysis'!$O$3),FALSE,TRUE)</f>
        <v>1</v>
      </c>
    </row>
    <row r="720" spans="1:3">
      <c r="A720" t="s">
        <v>8221</v>
      </c>
      <c r="B720">
        <v>0</v>
      </c>
      <c r="C720" t="b">
        <f>IF(OR(B720&lt;'Statistic-Analysis'!$N$3,B720&gt;'Statistic-Analysis'!$O$3),FALSE,TRUE)</f>
        <v>1</v>
      </c>
    </row>
    <row r="721" spans="1:3">
      <c r="A721" t="s">
        <v>8221</v>
      </c>
      <c r="B721">
        <v>0</v>
      </c>
      <c r="C721" t="b">
        <f>IF(OR(B721&lt;'Statistic-Analysis'!$N$3,B721&gt;'Statistic-Analysis'!$O$3),FALSE,TRUE)</f>
        <v>1</v>
      </c>
    </row>
    <row r="722" spans="1:3">
      <c r="A722" t="s">
        <v>8221</v>
      </c>
      <c r="B722">
        <v>1</v>
      </c>
      <c r="C722" t="b">
        <f>IF(OR(B722&lt;'Statistic-Analysis'!$N$3,B722&gt;'Statistic-Analysis'!$O$3),FALSE,TRUE)</f>
        <v>1</v>
      </c>
    </row>
    <row r="723" spans="1:3">
      <c r="A723" t="s">
        <v>8221</v>
      </c>
      <c r="B723">
        <v>2</v>
      </c>
      <c r="C723" t="b">
        <f>IF(OR(B723&lt;'Statistic-Analysis'!$N$3,B723&gt;'Statistic-Analysis'!$O$3),FALSE,TRUE)</f>
        <v>1</v>
      </c>
    </row>
    <row r="724" spans="1:3">
      <c r="A724" t="s">
        <v>8221</v>
      </c>
      <c r="B724">
        <v>1</v>
      </c>
      <c r="C724" t="b">
        <f>IF(OR(B724&lt;'Statistic-Analysis'!$N$3,B724&gt;'Statistic-Analysis'!$O$3),FALSE,TRUE)</f>
        <v>1</v>
      </c>
    </row>
    <row r="725" spans="1:3">
      <c r="A725" t="s">
        <v>8221</v>
      </c>
      <c r="B725">
        <v>15</v>
      </c>
      <c r="C725" t="b">
        <f>IF(OR(B725&lt;'Statistic-Analysis'!$N$3,B725&gt;'Statistic-Analysis'!$O$3),FALSE,TRUE)</f>
        <v>1</v>
      </c>
    </row>
    <row r="726" spans="1:3">
      <c r="A726" t="s">
        <v>8221</v>
      </c>
      <c r="B726">
        <v>1</v>
      </c>
      <c r="C726" t="b">
        <f>IF(OR(B726&lt;'Statistic-Analysis'!$N$3,B726&gt;'Statistic-Analysis'!$O$3),FALSE,TRUE)</f>
        <v>1</v>
      </c>
    </row>
    <row r="727" spans="1:3">
      <c r="A727" t="s">
        <v>8221</v>
      </c>
      <c r="B727">
        <v>1</v>
      </c>
      <c r="C727" t="b">
        <f>IF(OR(B727&lt;'Statistic-Analysis'!$N$3,B727&gt;'Statistic-Analysis'!$O$3),FALSE,TRUE)</f>
        <v>1</v>
      </c>
    </row>
    <row r="728" spans="1:3">
      <c r="A728" t="s">
        <v>8221</v>
      </c>
      <c r="B728">
        <v>0</v>
      </c>
      <c r="C728" t="b">
        <f>IF(OR(B728&lt;'Statistic-Analysis'!$N$3,B728&gt;'Statistic-Analysis'!$O$3),FALSE,TRUE)</f>
        <v>1</v>
      </c>
    </row>
    <row r="729" spans="1:3">
      <c r="A729" t="s">
        <v>8221</v>
      </c>
      <c r="B729">
        <v>39</v>
      </c>
      <c r="C729" t="b">
        <f>IF(OR(B729&lt;'Statistic-Analysis'!$N$3,B729&gt;'Statistic-Analysis'!$O$3),FALSE,TRUE)</f>
        <v>0</v>
      </c>
    </row>
    <row r="730" spans="1:3">
      <c r="A730" t="s">
        <v>8221</v>
      </c>
      <c r="B730">
        <v>103</v>
      </c>
      <c r="C730" t="b">
        <f>IF(OR(B730&lt;'Statistic-Analysis'!$N$3,B730&gt;'Statistic-Analysis'!$O$3),FALSE,TRUE)</f>
        <v>0</v>
      </c>
    </row>
    <row r="731" spans="1:3">
      <c r="A731" t="s">
        <v>8221</v>
      </c>
      <c r="B731">
        <v>0</v>
      </c>
      <c r="C731" t="b">
        <f>IF(OR(B731&lt;'Statistic-Analysis'!$N$3,B731&gt;'Statistic-Analysis'!$O$3),FALSE,TRUE)</f>
        <v>1</v>
      </c>
    </row>
    <row r="732" spans="1:3">
      <c r="A732" t="s">
        <v>8221</v>
      </c>
      <c r="B732">
        <v>39</v>
      </c>
      <c r="C732" t="b">
        <f>IF(OR(B732&lt;'Statistic-Analysis'!$N$3,B732&gt;'Statistic-Analysis'!$O$3),FALSE,TRUE)</f>
        <v>0</v>
      </c>
    </row>
    <row r="733" spans="1:3">
      <c r="A733" t="s">
        <v>8221</v>
      </c>
      <c r="B733">
        <v>15</v>
      </c>
      <c r="C733" t="b">
        <f>IF(OR(B733&lt;'Statistic-Analysis'!$N$3,B733&gt;'Statistic-Analysis'!$O$3),FALSE,TRUE)</f>
        <v>1</v>
      </c>
    </row>
    <row r="734" spans="1:3">
      <c r="A734" t="s">
        <v>8221</v>
      </c>
      <c r="B734">
        <v>22</v>
      </c>
      <c r="C734" t="b">
        <f>IF(OR(B734&lt;'Statistic-Analysis'!$N$3,B734&gt;'Statistic-Analysis'!$O$3),FALSE,TRUE)</f>
        <v>1</v>
      </c>
    </row>
    <row r="735" spans="1:3">
      <c r="A735" t="s">
        <v>8221</v>
      </c>
      <c r="B735">
        <v>92</v>
      </c>
      <c r="C735" t="b">
        <f>IF(OR(B735&lt;'Statistic-Analysis'!$N$3,B735&gt;'Statistic-Analysis'!$O$3),FALSE,TRUE)</f>
        <v>0</v>
      </c>
    </row>
    <row r="736" spans="1:3">
      <c r="A736" t="s">
        <v>8221</v>
      </c>
      <c r="B736">
        <v>25</v>
      </c>
      <c r="C736" t="b">
        <f>IF(OR(B736&lt;'Statistic-Analysis'!$N$3,B736&gt;'Statistic-Analysis'!$O$3),FALSE,TRUE)</f>
        <v>1</v>
      </c>
    </row>
    <row r="737" spans="1:3">
      <c r="A737" t="s">
        <v>8221</v>
      </c>
      <c r="B737">
        <v>19</v>
      </c>
      <c r="C737" t="b">
        <f>IF(OR(B737&lt;'Statistic-Analysis'!$N$3,B737&gt;'Statistic-Analysis'!$O$3),FALSE,TRUE)</f>
        <v>1</v>
      </c>
    </row>
    <row r="738" spans="1:3">
      <c r="A738" t="s">
        <v>8221</v>
      </c>
      <c r="B738">
        <v>19</v>
      </c>
      <c r="C738" t="b">
        <f>IF(OR(B738&lt;'Statistic-Analysis'!$N$3,B738&gt;'Statistic-Analysis'!$O$3),FALSE,TRUE)</f>
        <v>1</v>
      </c>
    </row>
    <row r="739" spans="1:3">
      <c r="A739" t="s">
        <v>8221</v>
      </c>
      <c r="B739">
        <v>13</v>
      </c>
      <c r="C739" t="b">
        <f>IF(OR(B739&lt;'Statistic-Analysis'!$N$3,B739&gt;'Statistic-Analysis'!$O$3),FALSE,TRUE)</f>
        <v>1</v>
      </c>
    </row>
    <row r="740" spans="1:3">
      <c r="A740" t="s">
        <v>8221</v>
      </c>
      <c r="B740">
        <v>124</v>
      </c>
      <c r="C740" t="b">
        <f>IF(OR(B740&lt;'Statistic-Analysis'!$N$3,B740&gt;'Statistic-Analysis'!$O$3),FALSE,TRUE)</f>
        <v>0</v>
      </c>
    </row>
    <row r="741" spans="1:3">
      <c r="A741" t="s">
        <v>8221</v>
      </c>
      <c r="B741">
        <v>4</v>
      </c>
      <c r="C741" t="b">
        <f>IF(OR(B741&lt;'Statistic-Analysis'!$N$3,B741&gt;'Statistic-Analysis'!$O$3),FALSE,TRUE)</f>
        <v>1</v>
      </c>
    </row>
    <row r="742" spans="1:3">
      <c r="A742" t="s">
        <v>8221</v>
      </c>
      <c r="B742">
        <v>10</v>
      </c>
      <c r="C742" t="b">
        <f>IF(OR(B742&lt;'Statistic-Analysis'!$N$3,B742&gt;'Statistic-Analysis'!$O$3),FALSE,TRUE)</f>
        <v>1</v>
      </c>
    </row>
    <row r="743" spans="1:3">
      <c r="A743" t="s">
        <v>8221</v>
      </c>
      <c r="B743">
        <v>15</v>
      </c>
      <c r="C743" t="b">
        <f>IF(OR(B743&lt;'Statistic-Analysis'!$N$3,B743&gt;'Statistic-Analysis'!$O$3),FALSE,TRUE)</f>
        <v>1</v>
      </c>
    </row>
    <row r="744" spans="1:3">
      <c r="A744" t="s">
        <v>8221</v>
      </c>
      <c r="B744">
        <v>38</v>
      </c>
      <c r="C744" t="b">
        <f>IF(OR(B744&lt;'Statistic-Analysis'!$N$3,B744&gt;'Statistic-Analysis'!$O$3),FALSE,TRUE)</f>
        <v>0</v>
      </c>
    </row>
    <row r="745" spans="1:3">
      <c r="A745" t="s">
        <v>8221</v>
      </c>
      <c r="B745">
        <v>152</v>
      </c>
      <c r="C745" t="b">
        <f>IF(OR(B745&lt;'Statistic-Analysis'!$N$3,B745&gt;'Statistic-Analysis'!$O$3),FALSE,TRUE)</f>
        <v>0</v>
      </c>
    </row>
    <row r="746" spans="1:3">
      <c r="A746" t="s">
        <v>8221</v>
      </c>
      <c r="B746">
        <v>24</v>
      </c>
      <c r="C746" t="b">
        <f>IF(OR(B746&lt;'Statistic-Analysis'!$N$3,B746&gt;'Statistic-Analysis'!$O$3),FALSE,TRUE)</f>
        <v>1</v>
      </c>
    </row>
    <row r="747" spans="1:3">
      <c r="A747" t="s">
        <v>8221</v>
      </c>
      <c r="B747">
        <v>76</v>
      </c>
      <c r="C747" t="b">
        <f>IF(OR(B747&lt;'Statistic-Analysis'!$N$3,B747&gt;'Statistic-Analysis'!$O$3),FALSE,TRUE)</f>
        <v>0</v>
      </c>
    </row>
    <row r="748" spans="1:3">
      <c r="A748" t="s">
        <v>8221</v>
      </c>
      <c r="B748">
        <v>185</v>
      </c>
      <c r="C748" t="b">
        <f>IF(OR(B748&lt;'Statistic-Analysis'!$N$3,B748&gt;'Statistic-Analysis'!$O$3),FALSE,TRUE)</f>
        <v>0</v>
      </c>
    </row>
    <row r="749" spans="1:3">
      <c r="A749" t="s">
        <v>8221</v>
      </c>
      <c r="B749">
        <v>33</v>
      </c>
      <c r="C749" t="b">
        <f>IF(OR(B749&lt;'Statistic-Analysis'!$N$3,B749&gt;'Statistic-Analysis'!$O$3),FALSE,TRUE)</f>
        <v>0</v>
      </c>
    </row>
    <row r="750" spans="1:3">
      <c r="A750" t="s">
        <v>8221</v>
      </c>
      <c r="B750">
        <v>108</v>
      </c>
      <c r="C750" t="b">
        <f>IF(OR(B750&lt;'Statistic-Analysis'!$N$3,B750&gt;'Statistic-Analysis'!$O$3),FALSE,TRUE)</f>
        <v>0</v>
      </c>
    </row>
    <row r="751" spans="1:3">
      <c r="A751" t="s">
        <v>8221</v>
      </c>
      <c r="B751">
        <v>29</v>
      </c>
      <c r="C751" t="b">
        <f>IF(OR(B751&lt;'Statistic-Analysis'!$N$3,B751&gt;'Statistic-Analysis'!$O$3),FALSE,TRUE)</f>
        <v>0</v>
      </c>
    </row>
    <row r="752" spans="1:3">
      <c r="A752" t="s">
        <v>8221</v>
      </c>
      <c r="B752">
        <v>24</v>
      </c>
      <c r="C752" t="b">
        <f>IF(OR(B752&lt;'Statistic-Analysis'!$N$3,B752&gt;'Statistic-Analysis'!$O$3),FALSE,TRUE)</f>
        <v>1</v>
      </c>
    </row>
    <row r="753" spans="1:3">
      <c r="A753" t="s">
        <v>8221</v>
      </c>
      <c r="B753">
        <v>4</v>
      </c>
      <c r="C753" t="b">
        <f>IF(OR(B753&lt;'Statistic-Analysis'!$N$3,B753&gt;'Statistic-Analysis'!$O$3),FALSE,TRUE)</f>
        <v>1</v>
      </c>
    </row>
    <row r="754" spans="1:3">
      <c r="A754" t="s">
        <v>8221</v>
      </c>
      <c r="B754">
        <v>4</v>
      </c>
      <c r="C754" t="b">
        <f>IF(OR(B754&lt;'Statistic-Analysis'!$N$3,B754&gt;'Statistic-Analysis'!$O$3),FALSE,TRUE)</f>
        <v>1</v>
      </c>
    </row>
    <row r="755" spans="1:3">
      <c r="A755" t="s">
        <v>8221</v>
      </c>
      <c r="B755">
        <v>15</v>
      </c>
      <c r="C755" t="b">
        <f>IF(OR(B755&lt;'Statistic-Analysis'!$N$3,B755&gt;'Statistic-Analysis'!$O$3),FALSE,TRUE)</f>
        <v>1</v>
      </c>
    </row>
    <row r="756" spans="1:3">
      <c r="A756" t="s">
        <v>8221</v>
      </c>
      <c r="B756">
        <v>4</v>
      </c>
      <c r="C756" t="b">
        <f>IF(OR(B756&lt;'Statistic-Analysis'!$N$3,B756&gt;'Statistic-Analysis'!$O$3),FALSE,TRUE)</f>
        <v>1</v>
      </c>
    </row>
    <row r="757" spans="1:3">
      <c r="A757" t="s">
        <v>8221</v>
      </c>
      <c r="B757">
        <v>139</v>
      </c>
      <c r="C757" t="b">
        <f>IF(OR(B757&lt;'Statistic-Analysis'!$N$3,B757&gt;'Statistic-Analysis'!$O$3),FALSE,TRUE)</f>
        <v>0</v>
      </c>
    </row>
    <row r="758" spans="1:3">
      <c r="A758" t="s">
        <v>8221</v>
      </c>
      <c r="B758">
        <v>2</v>
      </c>
      <c r="C758" t="b">
        <f>IF(OR(B758&lt;'Statistic-Analysis'!$N$3,B758&gt;'Statistic-Analysis'!$O$3),FALSE,TRUE)</f>
        <v>1</v>
      </c>
    </row>
    <row r="759" spans="1:3">
      <c r="A759" t="s">
        <v>8221</v>
      </c>
      <c r="B759">
        <v>18</v>
      </c>
      <c r="C759" t="b">
        <f>IF(OR(B759&lt;'Statistic-Analysis'!$N$3,B759&gt;'Statistic-Analysis'!$O$3),FALSE,TRUE)</f>
        <v>1</v>
      </c>
    </row>
    <row r="760" spans="1:3">
      <c r="A760" t="s">
        <v>8221</v>
      </c>
      <c r="B760">
        <v>81</v>
      </c>
      <c r="C760" t="b">
        <f>IF(OR(B760&lt;'Statistic-Analysis'!$N$3,B760&gt;'Statistic-Analysis'!$O$3),FALSE,TRUE)</f>
        <v>0</v>
      </c>
    </row>
    <row r="761" spans="1:3">
      <c r="A761" t="s">
        <v>8221</v>
      </c>
      <c r="B761">
        <v>86</v>
      </c>
      <c r="C761" t="b">
        <f>IF(OR(B761&lt;'Statistic-Analysis'!$N$3,B761&gt;'Statistic-Analysis'!$O$3),FALSE,TRUE)</f>
        <v>0</v>
      </c>
    </row>
    <row r="762" spans="1:3">
      <c r="A762" t="s">
        <v>8221</v>
      </c>
      <c r="B762">
        <v>140</v>
      </c>
      <c r="C762" t="b">
        <f>IF(OR(B762&lt;'Statistic-Analysis'!$N$3,B762&gt;'Statistic-Analysis'!$O$3),FALSE,TRUE)</f>
        <v>0</v>
      </c>
    </row>
    <row r="763" spans="1:3">
      <c r="A763" t="s">
        <v>8221</v>
      </c>
      <c r="B763">
        <v>37</v>
      </c>
      <c r="C763" t="b">
        <f>IF(OR(B763&lt;'Statistic-Analysis'!$N$3,B763&gt;'Statistic-Analysis'!$O$3),FALSE,TRUE)</f>
        <v>0</v>
      </c>
    </row>
    <row r="764" spans="1:3">
      <c r="A764" t="s">
        <v>8221</v>
      </c>
      <c r="B764">
        <v>6</v>
      </c>
      <c r="C764" t="b">
        <f>IF(OR(B764&lt;'Statistic-Analysis'!$N$3,B764&gt;'Statistic-Analysis'!$O$3),FALSE,TRUE)</f>
        <v>1</v>
      </c>
    </row>
    <row r="765" spans="1:3">
      <c r="A765" t="s">
        <v>8221</v>
      </c>
      <c r="B765">
        <v>113</v>
      </c>
      <c r="C765" t="b">
        <f>IF(OR(B765&lt;'Statistic-Analysis'!$N$3,B765&gt;'Statistic-Analysis'!$O$3),FALSE,TRUE)</f>
        <v>0</v>
      </c>
    </row>
    <row r="766" spans="1:3">
      <c r="A766" t="s">
        <v>8221</v>
      </c>
      <c r="B766">
        <v>37</v>
      </c>
      <c r="C766" t="b">
        <f>IF(OR(B766&lt;'Statistic-Analysis'!$N$3,B766&gt;'Statistic-Analysis'!$O$3),FALSE,TRUE)</f>
        <v>0</v>
      </c>
    </row>
    <row r="767" spans="1:3">
      <c r="A767" t="s">
        <v>8221</v>
      </c>
      <c r="B767">
        <v>18</v>
      </c>
      <c r="C767" t="b">
        <f>IF(OR(B767&lt;'Statistic-Analysis'!$N$3,B767&gt;'Statistic-Analysis'!$O$3),FALSE,TRUE)</f>
        <v>1</v>
      </c>
    </row>
    <row r="768" spans="1:3">
      <c r="A768" t="s">
        <v>8221</v>
      </c>
      <c r="B768">
        <v>75</v>
      </c>
      <c r="C768" t="b">
        <f>IF(OR(B768&lt;'Statistic-Analysis'!$N$3,B768&gt;'Statistic-Analysis'!$O$3),FALSE,TRUE)</f>
        <v>0</v>
      </c>
    </row>
    <row r="769" spans="1:3">
      <c r="A769" t="s">
        <v>8221</v>
      </c>
      <c r="B769">
        <v>52</v>
      </c>
      <c r="C769" t="b">
        <f>IF(OR(B769&lt;'Statistic-Analysis'!$N$3,B769&gt;'Statistic-Analysis'!$O$3),FALSE,TRUE)</f>
        <v>0</v>
      </c>
    </row>
    <row r="770" spans="1:3">
      <c r="A770" t="s">
        <v>8221</v>
      </c>
      <c r="B770">
        <v>122</v>
      </c>
      <c r="C770" t="b">
        <f>IF(OR(B770&lt;'Statistic-Analysis'!$N$3,B770&gt;'Statistic-Analysis'!$O$3),FALSE,TRUE)</f>
        <v>0</v>
      </c>
    </row>
    <row r="771" spans="1:3">
      <c r="A771" t="s">
        <v>8221</v>
      </c>
      <c r="B771">
        <v>8</v>
      </c>
      <c r="C771" t="b">
        <f>IF(OR(B771&lt;'Statistic-Analysis'!$N$3,B771&gt;'Statistic-Analysis'!$O$3),FALSE,TRUE)</f>
        <v>1</v>
      </c>
    </row>
    <row r="772" spans="1:3">
      <c r="A772" t="s">
        <v>8221</v>
      </c>
      <c r="B772">
        <v>8</v>
      </c>
      <c r="C772" t="b">
        <f>IF(OR(B772&lt;'Statistic-Analysis'!$N$3,B772&gt;'Statistic-Analysis'!$O$3),FALSE,TRUE)</f>
        <v>1</v>
      </c>
    </row>
    <row r="773" spans="1:3">
      <c r="A773" t="s">
        <v>8221</v>
      </c>
      <c r="B773">
        <v>96</v>
      </c>
      <c r="C773" t="b">
        <f>IF(OR(B773&lt;'Statistic-Analysis'!$N$3,B773&gt;'Statistic-Analysis'!$O$3),FALSE,TRUE)</f>
        <v>0</v>
      </c>
    </row>
    <row r="774" spans="1:3">
      <c r="A774" t="s">
        <v>8221</v>
      </c>
      <c r="B774">
        <v>9</v>
      </c>
      <c r="C774" t="b">
        <f>IF(OR(B774&lt;'Statistic-Analysis'!$N$3,B774&gt;'Statistic-Analysis'!$O$3),FALSE,TRUE)</f>
        <v>1</v>
      </c>
    </row>
    <row r="775" spans="1:3">
      <c r="A775" t="s">
        <v>8221</v>
      </c>
      <c r="B775">
        <v>2</v>
      </c>
      <c r="C775" t="b">
        <f>IF(OR(B775&lt;'Statistic-Analysis'!$N$3,B775&gt;'Statistic-Analysis'!$O$3),FALSE,TRUE)</f>
        <v>1</v>
      </c>
    </row>
    <row r="776" spans="1:3">
      <c r="A776" t="s">
        <v>8221</v>
      </c>
      <c r="B776">
        <v>26</v>
      </c>
      <c r="C776" t="b">
        <f>IF(OR(B776&lt;'Statistic-Analysis'!$N$3,B776&gt;'Statistic-Analysis'!$O$3),FALSE,TRUE)</f>
        <v>1</v>
      </c>
    </row>
    <row r="777" spans="1:3">
      <c r="A777" t="s">
        <v>8221</v>
      </c>
      <c r="B777">
        <v>23</v>
      </c>
      <c r="C777" t="b">
        <f>IF(OR(B777&lt;'Statistic-Analysis'!$N$3,B777&gt;'Statistic-Analysis'!$O$3),FALSE,TRUE)</f>
        <v>1</v>
      </c>
    </row>
    <row r="778" spans="1:3">
      <c r="A778" t="s">
        <v>8221</v>
      </c>
      <c r="B778">
        <v>0</v>
      </c>
      <c r="C778" t="b">
        <f>IF(OR(B778&lt;'Statistic-Analysis'!$N$3,B778&gt;'Statistic-Analysis'!$O$3),FALSE,TRUE)</f>
        <v>1</v>
      </c>
    </row>
    <row r="779" spans="1:3">
      <c r="A779" t="s">
        <v>8221</v>
      </c>
      <c r="B779">
        <v>140</v>
      </c>
      <c r="C779" t="b">
        <f>IF(OR(B779&lt;'Statistic-Analysis'!$N$3,B779&gt;'Statistic-Analysis'!$O$3),FALSE,TRUE)</f>
        <v>0</v>
      </c>
    </row>
    <row r="780" spans="1:3">
      <c r="A780" t="s">
        <v>8221</v>
      </c>
      <c r="B780">
        <v>0</v>
      </c>
      <c r="C780" t="b">
        <f>IF(OR(B780&lt;'Statistic-Analysis'!$N$3,B780&gt;'Statistic-Analysis'!$O$3),FALSE,TRUE)</f>
        <v>1</v>
      </c>
    </row>
    <row r="781" spans="1:3">
      <c r="A781" t="s">
        <v>8221</v>
      </c>
      <c r="B781">
        <v>6</v>
      </c>
      <c r="C781" t="b">
        <f>IF(OR(B781&lt;'Statistic-Analysis'!$N$3,B781&gt;'Statistic-Analysis'!$O$3),FALSE,TRUE)</f>
        <v>1</v>
      </c>
    </row>
    <row r="782" spans="1:3">
      <c r="A782" t="s">
        <v>8221</v>
      </c>
      <c r="B782">
        <v>100</v>
      </c>
      <c r="C782" t="b">
        <f>IF(OR(B782&lt;'Statistic-Analysis'!$N$3,B782&gt;'Statistic-Analysis'!$O$3),FALSE,TRUE)</f>
        <v>0</v>
      </c>
    </row>
    <row r="783" spans="1:3">
      <c r="A783" t="s">
        <v>8221</v>
      </c>
      <c r="B783">
        <v>0</v>
      </c>
      <c r="C783" t="b">
        <f>IF(OR(B783&lt;'Statistic-Analysis'!$N$3,B783&gt;'Statistic-Analysis'!$O$3),FALSE,TRUE)</f>
        <v>1</v>
      </c>
    </row>
    <row r="784" spans="1:3">
      <c r="A784" t="s">
        <v>8221</v>
      </c>
      <c r="B784">
        <v>4</v>
      </c>
      <c r="C784" t="b">
        <f>IF(OR(B784&lt;'Statistic-Analysis'!$N$3,B784&gt;'Statistic-Analysis'!$O$3),FALSE,TRUE)</f>
        <v>1</v>
      </c>
    </row>
    <row r="785" spans="1:3">
      <c r="A785" t="s">
        <v>8221</v>
      </c>
      <c r="B785">
        <v>8</v>
      </c>
      <c r="C785" t="b">
        <f>IF(OR(B785&lt;'Statistic-Analysis'!$N$3,B785&gt;'Statistic-Analysis'!$O$3),FALSE,TRUE)</f>
        <v>1</v>
      </c>
    </row>
    <row r="786" spans="1:3">
      <c r="A786" t="s">
        <v>8221</v>
      </c>
      <c r="B786">
        <v>0</v>
      </c>
      <c r="C786" t="b">
        <f>IF(OR(B786&lt;'Statistic-Analysis'!$N$3,B786&gt;'Statistic-Analysis'!$O$3),FALSE,TRUE)</f>
        <v>1</v>
      </c>
    </row>
    <row r="787" spans="1:3">
      <c r="A787" t="s">
        <v>8221</v>
      </c>
      <c r="B787">
        <v>16</v>
      </c>
      <c r="C787" t="b">
        <f>IF(OR(B787&lt;'Statistic-Analysis'!$N$3,B787&gt;'Statistic-Analysis'!$O$3),FALSE,TRUE)</f>
        <v>1</v>
      </c>
    </row>
    <row r="788" spans="1:3">
      <c r="A788" t="s">
        <v>8221</v>
      </c>
      <c r="B788">
        <v>2</v>
      </c>
      <c r="C788" t="b">
        <f>IF(OR(B788&lt;'Statistic-Analysis'!$N$3,B788&gt;'Statistic-Analysis'!$O$3),FALSE,TRUE)</f>
        <v>1</v>
      </c>
    </row>
    <row r="789" spans="1:3">
      <c r="A789" t="s">
        <v>8221</v>
      </c>
      <c r="B789">
        <v>48</v>
      </c>
      <c r="C789" t="b">
        <f>IF(OR(B789&lt;'Statistic-Analysis'!$N$3,B789&gt;'Statistic-Analysis'!$O$3),FALSE,TRUE)</f>
        <v>0</v>
      </c>
    </row>
    <row r="790" spans="1:3">
      <c r="A790" t="s">
        <v>8221</v>
      </c>
      <c r="B790">
        <v>2</v>
      </c>
      <c r="C790" t="b">
        <f>IF(OR(B790&lt;'Statistic-Analysis'!$N$3,B790&gt;'Statistic-Analysis'!$O$3),FALSE,TRUE)</f>
        <v>1</v>
      </c>
    </row>
    <row r="791" spans="1:3">
      <c r="A791" t="s">
        <v>8221</v>
      </c>
      <c r="B791">
        <v>2</v>
      </c>
      <c r="C791" t="b">
        <f>IF(OR(B791&lt;'Statistic-Analysis'!$N$3,B791&gt;'Statistic-Analysis'!$O$3),FALSE,TRUE)</f>
        <v>1</v>
      </c>
    </row>
    <row r="792" spans="1:3">
      <c r="A792" t="s">
        <v>8221</v>
      </c>
      <c r="B792">
        <v>1</v>
      </c>
      <c r="C792" t="b">
        <f>IF(OR(B792&lt;'Statistic-Analysis'!$N$3,B792&gt;'Statistic-Analysis'!$O$3),FALSE,TRUE)</f>
        <v>1</v>
      </c>
    </row>
    <row r="793" spans="1:3">
      <c r="A793" t="s">
        <v>8221</v>
      </c>
      <c r="B793">
        <v>17</v>
      </c>
      <c r="C793" t="b">
        <f>IF(OR(B793&lt;'Statistic-Analysis'!$N$3,B793&gt;'Statistic-Analysis'!$O$3),FALSE,TRUE)</f>
        <v>1</v>
      </c>
    </row>
    <row r="794" spans="1:3">
      <c r="A794" t="s">
        <v>8221</v>
      </c>
      <c r="B794">
        <v>0</v>
      </c>
      <c r="C794" t="b">
        <f>IF(OR(B794&lt;'Statistic-Analysis'!$N$3,B794&gt;'Statistic-Analysis'!$O$3),FALSE,TRUE)</f>
        <v>1</v>
      </c>
    </row>
    <row r="795" spans="1:3">
      <c r="A795" t="s">
        <v>8221</v>
      </c>
      <c r="B795">
        <v>11</v>
      </c>
      <c r="C795" t="b">
        <f>IF(OR(B795&lt;'Statistic-Analysis'!$N$3,B795&gt;'Statistic-Analysis'!$O$3),FALSE,TRUE)</f>
        <v>1</v>
      </c>
    </row>
    <row r="796" spans="1:3">
      <c r="A796" t="s">
        <v>8221</v>
      </c>
      <c r="B796">
        <v>95</v>
      </c>
      <c r="C796" t="b">
        <f>IF(OR(B796&lt;'Statistic-Analysis'!$N$3,B796&gt;'Statistic-Analysis'!$O$3),FALSE,TRUE)</f>
        <v>0</v>
      </c>
    </row>
    <row r="797" spans="1:3">
      <c r="A797" t="s">
        <v>8221</v>
      </c>
      <c r="B797">
        <v>13</v>
      </c>
      <c r="C797" t="b">
        <f>IF(OR(B797&lt;'Statistic-Analysis'!$N$3,B797&gt;'Statistic-Analysis'!$O$3),FALSE,TRUE)</f>
        <v>1</v>
      </c>
    </row>
    <row r="798" spans="1:3">
      <c r="A798" t="s">
        <v>8221</v>
      </c>
      <c r="B798">
        <v>2</v>
      </c>
      <c r="C798" t="b">
        <f>IF(OR(B798&lt;'Statistic-Analysis'!$N$3,B798&gt;'Statistic-Analysis'!$O$3),FALSE,TRUE)</f>
        <v>1</v>
      </c>
    </row>
    <row r="799" spans="1:3">
      <c r="A799" t="s">
        <v>8221</v>
      </c>
      <c r="B799">
        <v>2</v>
      </c>
      <c r="C799" t="b">
        <f>IF(OR(B799&lt;'Statistic-Analysis'!$N$3,B799&gt;'Statistic-Analysis'!$O$3),FALSE,TRUE)</f>
        <v>1</v>
      </c>
    </row>
    <row r="800" spans="1:3">
      <c r="A800" t="s">
        <v>8221</v>
      </c>
      <c r="B800">
        <v>3</v>
      </c>
      <c r="C800" t="b">
        <f>IF(OR(B800&lt;'Statistic-Analysis'!$N$3,B800&gt;'Statistic-Analysis'!$O$3),FALSE,TRUE)</f>
        <v>1</v>
      </c>
    </row>
    <row r="801" spans="1:3">
      <c r="A801" t="s">
        <v>8221</v>
      </c>
      <c r="B801">
        <v>0</v>
      </c>
      <c r="C801" t="b">
        <f>IF(OR(B801&lt;'Statistic-Analysis'!$N$3,B801&gt;'Statistic-Analysis'!$O$3),FALSE,TRUE)</f>
        <v>1</v>
      </c>
    </row>
    <row r="802" spans="1:3">
      <c r="A802" t="s">
        <v>8221</v>
      </c>
      <c r="B802">
        <v>0</v>
      </c>
      <c r="C802" t="b">
        <f>IF(OR(B802&lt;'Statistic-Analysis'!$N$3,B802&gt;'Statistic-Analysis'!$O$3),FALSE,TRUE)</f>
        <v>1</v>
      </c>
    </row>
    <row r="803" spans="1:3">
      <c r="A803" t="s">
        <v>8221</v>
      </c>
      <c r="B803">
        <v>0</v>
      </c>
      <c r="C803" t="b">
        <f>IF(OR(B803&lt;'Statistic-Analysis'!$N$3,B803&gt;'Statistic-Analysis'!$O$3),FALSE,TRUE)</f>
        <v>1</v>
      </c>
    </row>
    <row r="804" spans="1:3">
      <c r="A804" t="s">
        <v>8221</v>
      </c>
      <c r="B804">
        <v>2</v>
      </c>
      <c r="C804" t="b">
        <f>IF(OR(B804&lt;'Statistic-Analysis'!$N$3,B804&gt;'Statistic-Analysis'!$O$3),FALSE,TRUE)</f>
        <v>1</v>
      </c>
    </row>
    <row r="805" spans="1:3">
      <c r="A805" t="s">
        <v>8221</v>
      </c>
      <c r="B805">
        <v>24</v>
      </c>
      <c r="C805" t="b">
        <f>IF(OR(B805&lt;'Statistic-Analysis'!$N$3,B805&gt;'Statistic-Analysis'!$O$3),FALSE,TRUE)</f>
        <v>1</v>
      </c>
    </row>
    <row r="806" spans="1:3">
      <c r="A806" t="s">
        <v>8221</v>
      </c>
      <c r="B806">
        <v>25</v>
      </c>
      <c r="C806" t="b">
        <f>IF(OR(B806&lt;'Statistic-Analysis'!$N$3,B806&gt;'Statistic-Analysis'!$O$3),FALSE,TRUE)</f>
        <v>1</v>
      </c>
    </row>
    <row r="807" spans="1:3">
      <c r="A807" t="s">
        <v>8221</v>
      </c>
      <c r="B807">
        <v>3</v>
      </c>
      <c r="C807" t="b">
        <f>IF(OR(B807&lt;'Statistic-Analysis'!$N$3,B807&gt;'Statistic-Analysis'!$O$3),FALSE,TRUE)</f>
        <v>1</v>
      </c>
    </row>
    <row r="808" spans="1:3">
      <c r="A808" t="s">
        <v>8221</v>
      </c>
      <c r="B808">
        <v>41</v>
      </c>
      <c r="C808" t="b">
        <f>IF(OR(B808&lt;'Statistic-Analysis'!$N$3,B808&gt;'Statistic-Analysis'!$O$3),FALSE,TRUE)</f>
        <v>0</v>
      </c>
    </row>
    <row r="809" spans="1:3">
      <c r="A809" t="s">
        <v>8221</v>
      </c>
      <c r="B809">
        <v>2</v>
      </c>
      <c r="C809" t="b">
        <f>IF(OR(B809&lt;'Statistic-Analysis'!$N$3,B809&gt;'Statistic-Analysis'!$O$3),FALSE,TRUE)</f>
        <v>1</v>
      </c>
    </row>
    <row r="810" spans="1:3">
      <c r="A810" t="s">
        <v>8221</v>
      </c>
      <c r="B810">
        <v>4</v>
      </c>
      <c r="C810" t="b">
        <f>IF(OR(B810&lt;'Statistic-Analysis'!$N$3,B810&gt;'Statistic-Analysis'!$O$3),FALSE,TRUE)</f>
        <v>1</v>
      </c>
    </row>
    <row r="811" spans="1:3">
      <c r="A811" t="s">
        <v>8221</v>
      </c>
      <c r="B811">
        <v>99</v>
      </c>
      <c r="C811" t="b">
        <f>IF(OR(B811&lt;'Statistic-Analysis'!$N$3,B811&gt;'Statistic-Analysis'!$O$3),FALSE,TRUE)</f>
        <v>0</v>
      </c>
    </row>
    <row r="812" spans="1:3">
      <c r="A812" t="s">
        <v>8221</v>
      </c>
      <c r="B812">
        <v>4</v>
      </c>
      <c r="C812" t="b">
        <f>IF(OR(B812&lt;'Statistic-Analysis'!$N$3,B812&gt;'Statistic-Analysis'!$O$3),FALSE,TRUE)</f>
        <v>1</v>
      </c>
    </row>
    <row r="813" spans="1:3">
      <c r="A813" t="s">
        <v>8221</v>
      </c>
      <c r="B813">
        <v>4</v>
      </c>
      <c r="C813" t="b">
        <f>IF(OR(B813&lt;'Statistic-Analysis'!$N$3,B813&gt;'Statistic-Analysis'!$O$3),FALSE,TRUE)</f>
        <v>1</v>
      </c>
    </row>
    <row r="814" spans="1:3">
      <c r="A814" t="s">
        <v>8221</v>
      </c>
      <c r="B814">
        <v>38</v>
      </c>
      <c r="C814" t="b">
        <f>IF(OR(B814&lt;'Statistic-Analysis'!$N$3,B814&gt;'Statistic-Analysis'!$O$3),FALSE,TRUE)</f>
        <v>0</v>
      </c>
    </row>
    <row r="815" spans="1:3">
      <c r="A815" t="s">
        <v>8221</v>
      </c>
      <c r="B815">
        <v>285</v>
      </c>
      <c r="C815" t="b">
        <f>IF(OR(B815&lt;'Statistic-Analysis'!$N$3,B815&gt;'Statistic-Analysis'!$O$3),FALSE,TRUE)</f>
        <v>0</v>
      </c>
    </row>
    <row r="816" spans="1:3">
      <c r="A816" t="s">
        <v>8221</v>
      </c>
      <c r="B816">
        <v>1</v>
      </c>
      <c r="C816" t="b">
        <f>IF(OR(B816&lt;'Statistic-Analysis'!$N$3,B816&gt;'Statistic-Analysis'!$O$3),FALSE,TRUE)</f>
        <v>1</v>
      </c>
    </row>
    <row r="817" spans="1:3">
      <c r="A817" t="s">
        <v>8221</v>
      </c>
      <c r="B817">
        <v>42</v>
      </c>
      <c r="C817" t="b">
        <f>IF(OR(B817&lt;'Statistic-Analysis'!$N$3,B817&gt;'Statistic-Analysis'!$O$3),FALSE,TRUE)</f>
        <v>0</v>
      </c>
    </row>
    <row r="818" spans="1:3">
      <c r="A818" t="s">
        <v>8221</v>
      </c>
      <c r="B818">
        <v>26</v>
      </c>
      <c r="C818" t="b">
        <f>IF(OR(B818&lt;'Statistic-Analysis'!$N$3,B818&gt;'Statistic-Analysis'!$O$3),FALSE,TRUE)</f>
        <v>1</v>
      </c>
    </row>
    <row r="819" spans="1:3">
      <c r="A819" t="s">
        <v>8221</v>
      </c>
      <c r="B819">
        <v>2</v>
      </c>
      <c r="C819" t="b">
        <f>IF(OR(B819&lt;'Statistic-Analysis'!$N$3,B819&gt;'Statistic-Analysis'!$O$3),FALSE,TRUE)</f>
        <v>1</v>
      </c>
    </row>
    <row r="820" spans="1:3">
      <c r="A820" t="s">
        <v>8221</v>
      </c>
      <c r="B820">
        <v>4</v>
      </c>
      <c r="C820" t="b">
        <f>IF(OR(B820&lt;'Statistic-Analysis'!$N$3,B820&gt;'Statistic-Analysis'!$O$3),FALSE,TRUE)</f>
        <v>1</v>
      </c>
    </row>
    <row r="821" spans="1:3">
      <c r="A821" t="s">
        <v>8221</v>
      </c>
      <c r="B821">
        <v>6</v>
      </c>
      <c r="C821" t="b">
        <f>IF(OR(B821&lt;'Statistic-Analysis'!$N$3,B821&gt;'Statistic-Analysis'!$O$3),FALSE,TRUE)</f>
        <v>1</v>
      </c>
    </row>
    <row r="822" spans="1:3">
      <c r="A822" t="s">
        <v>8221</v>
      </c>
      <c r="B822">
        <v>70</v>
      </c>
      <c r="C822" t="b">
        <f>IF(OR(B822&lt;'Statistic-Analysis'!$N$3,B822&gt;'Statistic-Analysis'!$O$3),FALSE,TRUE)</f>
        <v>0</v>
      </c>
    </row>
    <row r="823" spans="1:3">
      <c r="A823" t="s">
        <v>8221</v>
      </c>
      <c r="B823">
        <v>9</v>
      </c>
      <c r="C823" t="b">
        <f>IF(OR(B823&lt;'Statistic-Analysis'!$N$3,B823&gt;'Statistic-Analysis'!$O$3),FALSE,TRUE)</f>
        <v>1</v>
      </c>
    </row>
    <row r="824" spans="1:3">
      <c r="A824" t="s">
        <v>8221</v>
      </c>
      <c r="B824">
        <v>8</v>
      </c>
      <c r="C824" t="b">
        <f>IF(OR(B824&lt;'Statistic-Analysis'!$N$3,B824&gt;'Statistic-Analysis'!$O$3),FALSE,TRUE)</f>
        <v>1</v>
      </c>
    </row>
    <row r="825" spans="1:3">
      <c r="A825" t="s">
        <v>8221</v>
      </c>
      <c r="B825">
        <v>105</v>
      </c>
      <c r="C825" t="b">
        <f>IF(OR(B825&lt;'Statistic-Analysis'!$N$3,B825&gt;'Statistic-Analysis'!$O$3),FALSE,TRUE)</f>
        <v>0</v>
      </c>
    </row>
    <row r="826" spans="1:3">
      <c r="A826" t="s">
        <v>8221</v>
      </c>
      <c r="B826">
        <v>12</v>
      </c>
      <c r="C826" t="b">
        <f>IF(OR(B826&lt;'Statistic-Analysis'!$N$3,B826&gt;'Statistic-Analysis'!$O$3),FALSE,TRUE)</f>
        <v>1</v>
      </c>
    </row>
    <row r="827" spans="1:3">
      <c r="A827" t="s">
        <v>8221</v>
      </c>
      <c r="B827">
        <v>0</v>
      </c>
      <c r="C827" t="b">
        <f>IF(OR(B827&lt;'Statistic-Analysis'!$N$3,B827&gt;'Statistic-Analysis'!$O$3),FALSE,TRUE)</f>
        <v>1</v>
      </c>
    </row>
    <row r="828" spans="1:3">
      <c r="A828" t="s">
        <v>8221</v>
      </c>
      <c r="B828">
        <v>16</v>
      </c>
      <c r="C828" t="b">
        <f>IF(OR(B828&lt;'Statistic-Analysis'!$N$3,B828&gt;'Statistic-Analysis'!$O$3),FALSE,TRUE)</f>
        <v>1</v>
      </c>
    </row>
    <row r="829" spans="1:3">
      <c r="A829" t="s">
        <v>8221</v>
      </c>
      <c r="B829">
        <v>7</v>
      </c>
      <c r="C829" t="b">
        <f>IF(OR(B829&lt;'Statistic-Analysis'!$N$3,B829&gt;'Statistic-Analysis'!$O$3),FALSE,TRUE)</f>
        <v>1</v>
      </c>
    </row>
    <row r="830" spans="1:3">
      <c r="A830" t="s">
        <v>8221</v>
      </c>
      <c r="B830">
        <v>4</v>
      </c>
      <c r="C830" t="b">
        <f>IF(OR(B830&lt;'Statistic-Analysis'!$N$3,B830&gt;'Statistic-Analysis'!$O$3),FALSE,TRUE)</f>
        <v>1</v>
      </c>
    </row>
    <row r="831" spans="1:3">
      <c r="A831" t="s">
        <v>8221</v>
      </c>
      <c r="B831">
        <v>1</v>
      </c>
      <c r="C831" t="b">
        <f>IF(OR(B831&lt;'Statistic-Analysis'!$N$3,B831&gt;'Statistic-Analysis'!$O$3),FALSE,TRUE)</f>
        <v>1</v>
      </c>
    </row>
    <row r="832" spans="1:3">
      <c r="A832" t="s">
        <v>8221</v>
      </c>
      <c r="B832">
        <v>28</v>
      </c>
      <c r="C832" t="b">
        <f>IF(OR(B832&lt;'Statistic-Analysis'!$N$3,B832&gt;'Statistic-Analysis'!$O$3),FALSE,TRUE)</f>
        <v>1</v>
      </c>
    </row>
    <row r="833" spans="1:3">
      <c r="A833" t="s">
        <v>8221</v>
      </c>
      <c r="B833">
        <v>1</v>
      </c>
      <c r="C833" t="b">
        <f>IF(OR(B833&lt;'Statistic-Analysis'!$N$3,B833&gt;'Statistic-Analysis'!$O$3),FALSE,TRUE)</f>
        <v>1</v>
      </c>
    </row>
    <row r="834" spans="1:3">
      <c r="A834" t="s">
        <v>8221</v>
      </c>
      <c r="B834">
        <v>1</v>
      </c>
      <c r="C834" t="b">
        <f>IF(OR(B834&lt;'Statistic-Analysis'!$N$3,B834&gt;'Statistic-Analysis'!$O$3),FALSE,TRUE)</f>
        <v>1</v>
      </c>
    </row>
    <row r="835" spans="1:3">
      <c r="A835" t="s">
        <v>8221</v>
      </c>
      <c r="B835">
        <v>5</v>
      </c>
      <c r="C835" t="b">
        <f>IF(OR(B835&lt;'Statistic-Analysis'!$N$3,B835&gt;'Statistic-Analysis'!$O$3),FALSE,TRUE)</f>
        <v>1</v>
      </c>
    </row>
    <row r="836" spans="1:3">
      <c r="A836" t="s">
        <v>8221</v>
      </c>
      <c r="B836">
        <v>3</v>
      </c>
      <c r="C836" t="b">
        <f>IF(OR(B836&lt;'Statistic-Analysis'!$N$3,B836&gt;'Statistic-Analysis'!$O$3),FALSE,TRUE)</f>
        <v>1</v>
      </c>
    </row>
    <row r="837" spans="1:3">
      <c r="A837" t="s">
        <v>8221</v>
      </c>
      <c r="B837">
        <v>2</v>
      </c>
      <c r="C837" t="b">
        <f>IF(OR(B837&lt;'Statistic-Analysis'!$N$3,B837&gt;'Statistic-Analysis'!$O$3),FALSE,TRUE)</f>
        <v>1</v>
      </c>
    </row>
    <row r="838" spans="1:3">
      <c r="A838" t="s">
        <v>8221</v>
      </c>
      <c r="B838">
        <v>0</v>
      </c>
      <c r="C838" t="b">
        <f>IF(OR(B838&lt;'Statistic-Analysis'!$N$3,B838&gt;'Statistic-Analysis'!$O$3),FALSE,TRUE)</f>
        <v>1</v>
      </c>
    </row>
    <row r="839" spans="1:3">
      <c r="A839" t="s">
        <v>8221</v>
      </c>
      <c r="B839">
        <v>0</v>
      </c>
      <c r="C839" t="b">
        <f>IF(OR(B839&lt;'Statistic-Analysis'!$N$3,B839&gt;'Statistic-Analysis'!$O$3),FALSE,TRUE)</f>
        <v>1</v>
      </c>
    </row>
    <row r="840" spans="1:3">
      <c r="A840" t="s">
        <v>8221</v>
      </c>
      <c r="B840">
        <v>3</v>
      </c>
      <c r="C840" t="b">
        <f>IF(OR(B840&lt;'Statistic-Analysis'!$N$3,B840&gt;'Statistic-Analysis'!$O$3),FALSE,TRUE)</f>
        <v>1</v>
      </c>
    </row>
    <row r="841" spans="1:3">
      <c r="A841" t="s">
        <v>8221</v>
      </c>
      <c r="B841">
        <v>0</v>
      </c>
      <c r="C841" t="b">
        <f>IF(OR(B841&lt;'Statistic-Analysis'!$N$3,B841&gt;'Statistic-Analysis'!$O$3),FALSE,TRUE)</f>
        <v>1</v>
      </c>
    </row>
    <row r="842" spans="1:3">
      <c r="A842" t="s">
        <v>8221</v>
      </c>
      <c r="B842">
        <v>0</v>
      </c>
      <c r="C842" t="b">
        <f>IF(OR(B842&lt;'Statistic-Analysis'!$N$3,B842&gt;'Statistic-Analysis'!$O$3),FALSE,TRUE)</f>
        <v>1</v>
      </c>
    </row>
    <row r="843" spans="1:3">
      <c r="A843" t="s">
        <v>8221</v>
      </c>
      <c r="B843">
        <v>3</v>
      </c>
      <c r="C843" t="b">
        <f>IF(OR(B843&lt;'Statistic-Analysis'!$N$3,B843&gt;'Statistic-Analysis'!$O$3),FALSE,TRUE)</f>
        <v>1</v>
      </c>
    </row>
    <row r="844" spans="1:3">
      <c r="A844" t="s">
        <v>8221</v>
      </c>
      <c r="B844">
        <v>7</v>
      </c>
      <c r="C844" t="b">
        <f>IF(OR(B844&lt;'Statistic-Analysis'!$N$3,B844&gt;'Statistic-Analysis'!$O$3),FALSE,TRUE)</f>
        <v>1</v>
      </c>
    </row>
    <row r="845" spans="1:3">
      <c r="A845" t="s">
        <v>8221</v>
      </c>
      <c r="B845">
        <v>25</v>
      </c>
      <c r="C845" t="b">
        <f>IF(OR(B845&lt;'Statistic-Analysis'!$N$3,B845&gt;'Statistic-Analysis'!$O$3),FALSE,TRUE)</f>
        <v>1</v>
      </c>
    </row>
    <row r="846" spans="1:3">
      <c r="A846" t="s">
        <v>8221</v>
      </c>
      <c r="B846">
        <v>10</v>
      </c>
      <c r="C846" t="b">
        <f>IF(OR(B846&lt;'Statistic-Analysis'!$N$3,B846&gt;'Statistic-Analysis'!$O$3),FALSE,TRUE)</f>
        <v>1</v>
      </c>
    </row>
    <row r="847" spans="1:3">
      <c r="A847" t="s">
        <v>8221</v>
      </c>
      <c r="B847">
        <v>3</v>
      </c>
      <c r="C847" t="b">
        <f>IF(OR(B847&lt;'Statistic-Analysis'!$N$3,B847&gt;'Statistic-Analysis'!$O$3),FALSE,TRUE)</f>
        <v>1</v>
      </c>
    </row>
    <row r="848" spans="1:3">
      <c r="A848" t="s">
        <v>8221</v>
      </c>
      <c r="B848">
        <v>5</v>
      </c>
      <c r="C848" t="b">
        <f>IF(OR(B848&lt;'Statistic-Analysis'!$N$3,B848&gt;'Statistic-Analysis'!$O$3),FALSE,TRUE)</f>
        <v>1</v>
      </c>
    </row>
    <row r="849" spans="1:3">
      <c r="A849" t="s">
        <v>8221</v>
      </c>
      <c r="B849">
        <v>5</v>
      </c>
      <c r="C849" t="b">
        <f>IF(OR(B849&lt;'Statistic-Analysis'!$N$3,B849&gt;'Statistic-Analysis'!$O$3),FALSE,TRUE)</f>
        <v>1</v>
      </c>
    </row>
    <row r="850" spans="1:3">
      <c r="A850" t="s">
        <v>8221</v>
      </c>
      <c r="B850">
        <v>27</v>
      </c>
      <c r="C850" t="b">
        <f>IF(OR(B850&lt;'Statistic-Analysis'!$N$3,B850&gt;'Statistic-Analysis'!$O$3),FALSE,TRUE)</f>
        <v>1</v>
      </c>
    </row>
    <row r="851" spans="1:3">
      <c r="A851" t="s">
        <v>8221</v>
      </c>
      <c r="B851">
        <v>2</v>
      </c>
      <c r="C851" t="b">
        <f>IF(OR(B851&lt;'Statistic-Analysis'!$N$3,B851&gt;'Statistic-Analysis'!$O$3),FALSE,TRUE)</f>
        <v>1</v>
      </c>
    </row>
    <row r="852" spans="1:3">
      <c r="A852" t="s">
        <v>8221</v>
      </c>
      <c r="B852">
        <v>236</v>
      </c>
      <c r="C852" t="b">
        <f>IF(OR(B852&lt;'Statistic-Analysis'!$N$3,B852&gt;'Statistic-Analysis'!$O$3),FALSE,TRUE)</f>
        <v>0</v>
      </c>
    </row>
    <row r="853" spans="1:3">
      <c r="A853" t="s">
        <v>8221</v>
      </c>
      <c r="B853">
        <v>1</v>
      </c>
      <c r="C853" t="b">
        <f>IF(OR(B853&lt;'Statistic-Analysis'!$N$3,B853&gt;'Statistic-Analysis'!$O$3),FALSE,TRUE)</f>
        <v>1</v>
      </c>
    </row>
    <row r="854" spans="1:3">
      <c r="A854" t="s">
        <v>8221</v>
      </c>
      <c r="B854">
        <v>12</v>
      </c>
      <c r="C854" t="b">
        <f>IF(OR(B854&lt;'Statistic-Analysis'!$N$3,B854&gt;'Statistic-Analysis'!$O$3),FALSE,TRUE)</f>
        <v>1</v>
      </c>
    </row>
    <row r="855" spans="1:3">
      <c r="A855" t="s">
        <v>8221</v>
      </c>
      <c r="B855">
        <v>4</v>
      </c>
      <c r="C855" t="b">
        <f>IF(OR(B855&lt;'Statistic-Analysis'!$N$3,B855&gt;'Statistic-Analysis'!$O$3),FALSE,TRUE)</f>
        <v>1</v>
      </c>
    </row>
    <row r="856" spans="1:3">
      <c r="A856" t="s">
        <v>8221</v>
      </c>
      <c r="B856">
        <v>3</v>
      </c>
      <c r="C856" t="b">
        <f>IF(OR(B856&lt;'Statistic-Analysis'!$N$3,B856&gt;'Statistic-Analysis'!$O$3),FALSE,TRUE)</f>
        <v>1</v>
      </c>
    </row>
    <row r="857" spans="1:3">
      <c r="A857" t="s">
        <v>8221</v>
      </c>
      <c r="B857">
        <v>99</v>
      </c>
      <c r="C857" t="b">
        <f>IF(OR(B857&lt;'Statistic-Analysis'!$N$3,B857&gt;'Statistic-Analysis'!$O$3),FALSE,TRUE)</f>
        <v>0</v>
      </c>
    </row>
    <row r="858" spans="1:3">
      <c r="A858" t="s">
        <v>8221</v>
      </c>
      <c r="B858">
        <v>3</v>
      </c>
      <c r="C858" t="b">
        <f>IF(OR(B858&lt;'Statistic-Analysis'!$N$3,B858&gt;'Statistic-Analysis'!$O$3),FALSE,TRUE)</f>
        <v>1</v>
      </c>
    </row>
    <row r="859" spans="1:3">
      <c r="A859" t="s">
        <v>8221</v>
      </c>
      <c r="B859">
        <v>3</v>
      </c>
      <c r="C859" t="b">
        <f>IF(OR(B859&lt;'Statistic-Analysis'!$N$3,B859&gt;'Statistic-Analysis'!$O$3),FALSE,TRUE)</f>
        <v>1</v>
      </c>
    </row>
    <row r="860" spans="1:3">
      <c r="A860" t="s">
        <v>8221</v>
      </c>
      <c r="B860">
        <v>22</v>
      </c>
      <c r="C860" t="b">
        <f>IF(OR(B860&lt;'Statistic-Analysis'!$N$3,B860&gt;'Statistic-Analysis'!$O$3),FALSE,TRUE)</f>
        <v>1</v>
      </c>
    </row>
    <row r="861" spans="1:3">
      <c r="A861" t="s">
        <v>8221</v>
      </c>
      <c r="B861">
        <v>4</v>
      </c>
      <c r="C861" t="b">
        <f>IF(OR(B861&lt;'Statistic-Analysis'!$N$3,B861&gt;'Statistic-Analysis'!$O$3),FALSE,TRUE)</f>
        <v>1</v>
      </c>
    </row>
    <row r="862" spans="1:3">
      <c r="A862" t="s">
        <v>8221</v>
      </c>
      <c r="B862">
        <v>534</v>
      </c>
      <c r="C862" t="b">
        <f>IF(OR(B862&lt;'Statistic-Analysis'!$N$3,B862&gt;'Statistic-Analysis'!$O$3),FALSE,TRUE)</f>
        <v>0</v>
      </c>
    </row>
    <row r="863" spans="1:3">
      <c r="A863" t="s">
        <v>8221</v>
      </c>
      <c r="B863">
        <v>12</v>
      </c>
      <c r="C863" t="b">
        <f>IF(OR(B863&lt;'Statistic-Analysis'!$N$3,B863&gt;'Statistic-Analysis'!$O$3),FALSE,TRUE)</f>
        <v>1</v>
      </c>
    </row>
    <row r="864" spans="1:3">
      <c r="A864" t="s">
        <v>8221</v>
      </c>
      <c r="B864">
        <v>56</v>
      </c>
      <c r="C864" t="b">
        <f>IF(OR(B864&lt;'Statistic-Analysis'!$N$3,B864&gt;'Statistic-Analysis'!$O$3),FALSE,TRUE)</f>
        <v>0</v>
      </c>
    </row>
    <row r="865" spans="1:3">
      <c r="A865" t="s">
        <v>8221</v>
      </c>
      <c r="B865">
        <v>11</v>
      </c>
      <c r="C865" t="b">
        <f>IF(OR(B865&lt;'Statistic-Analysis'!$N$3,B865&gt;'Statistic-Analysis'!$O$3),FALSE,TRUE)</f>
        <v>1</v>
      </c>
    </row>
    <row r="866" spans="1:3">
      <c r="A866" t="s">
        <v>8221</v>
      </c>
      <c r="B866">
        <v>0</v>
      </c>
      <c r="C866" t="b">
        <f>IF(OR(B866&lt;'Statistic-Analysis'!$N$3,B866&gt;'Statistic-Analysis'!$O$3),FALSE,TRUE)</f>
        <v>1</v>
      </c>
    </row>
    <row r="867" spans="1:3">
      <c r="A867" t="s">
        <v>8221</v>
      </c>
      <c r="B867">
        <v>12</v>
      </c>
      <c r="C867" t="b">
        <f>IF(OR(B867&lt;'Statistic-Analysis'!$N$3,B867&gt;'Statistic-Analysis'!$O$3),FALSE,TRUE)</f>
        <v>1</v>
      </c>
    </row>
    <row r="868" spans="1:3">
      <c r="A868" t="s">
        <v>8221</v>
      </c>
      <c r="B868">
        <v>5</v>
      </c>
      <c r="C868" t="b">
        <f>IF(OR(B868&lt;'Statistic-Analysis'!$N$3,B868&gt;'Statistic-Analysis'!$O$3),FALSE,TRUE)</f>
        <v>1</v>
      </c>
    </row>
    <row r="869" spans="1:3">
      <c r="A869" t="s">
        <v>8221</v>
      </c>
      <c r="B869">
        <v>24</v>
      </c>
      <c r="C869" t="b">
        <f>IF(OR(B869&lt;'Statistic-Analysis'!$N$3,B869&gt;'Statistic-Analysis'!$O$3),FALSE,TRUE)</f>
        <v>1</v>
      </c>
    </row>
    <row r="870" spans="1:3">
      <c r="A870" t="s">
        <v>8221</v>
      </c>
      <c r="B870">
        <v>89</v>
      </c>
      <c r="C870" t="b">
        <f>IF(OR(B870&lt;'Statistic-Analysis'!$N$3,B870&gt;'Statistic-Analysis'!$O$3),FALSE,TRUE)</f>
        <v>0</v>
      </c>
    </row>
    <row r="871" spans="1:3">
      <c r="A871" t="s">
        <v>8221</v>
      </c>
      <c r="B871">
        <v>1</v>
      </c>
      <c r="C871" t="b">
        <f>IF(OR(B871&lt;'Statistic-Analysis'!$N$3,B871&gt;'Statistic-Analysis'!$O$3),FALSE,TRUE)</f>
        <v>1</v>
      </c>
    </row>
    <row r="872" spans="1:3">
      <c r="A872" t="s">
        <v>8221</v>
      </c>
      <c r="B872">
        <v>55</v>
      </c>
      <c r="C872" t="b">
        <f>IF(OR(B872&lt;'Statistic-Analysis'!$N$3,B872&gt;'Statistic-Analysis'!$O$3),FALSE,TRUE)</f>
        <v>0</v>
      </c>
    </row>
    <row r="873" spans="1:3">
      <c r="A873" t="s">
        <v>8221</v>
      </c>
      <c r="B873">
        <v>2</v>
      </c>
      <c r="C873" t="b">
        <f>IF(OR(B873&lt;'Statistic-Analysis'!$N$3,B873&gt;'Statistic-Analysis'!$O$3),FALSE,TRUE)</f>
        <v>1</v>
      </c>
    </row>
    <row r="874" spans="1:3">
      <c r="A874" t="s">
        <v>8221</v>
      </c>
      <c r="B874">
        <v>0</v>
      </c>
      <c r="C874" t="b">
        <f>IF(OR(B874&lt;'Statistic-Analysis'!$N$3,B874&gt;'Statistic-Analysis'!$O$3),FALSE,TRUE)</f>
        <v>1</v>
      </c>
    </row>
    <row r="875" spans="1:3">
      <c r="A875" t="s">
        <v>8221</v>
      </c>
      <c r="B875">
        <v>4</v>
      </c>
      <c r="C875" t="b">
        <f>IF(OR(B875&lt;'Statistic-Analysis'!$N$3,B875&gt;'Statistic-Analysis'!$O$3),FALSE,TRUE)</f>
        <v>1</v>
      </c>
    </row>
    <row r="876" spans="1:3">
      <c r="A876" t="s">
        <v>8221</v>
      </c>
      <c r="B876">
        <v>6</v>
      </c>
      <c r="C876" t="b">
        <f>IF(OR(B876&lt;'Statistic-Analysis'!$N$3,B876&gt;'Statistic-Analysis'!$O$3),FALSE,TRUE)</f>
        <v>1</v>
      </c>
    </row>
    <row r="877" spans="1:3">
      <c r="A877" t="s">
        <v>8221</v>
      </c>
      <c r="B877">
        <v>4</v>
      </c>
      <c r="C877" t="b">
        <f>IF(OR(B877&lt;'Statistic-Analysis'!$N$3,B877&gt;'Statistic-Analysis'!$O$3),FALSE,TRUE)</f>
        <v>1</v>
      </c>
    </row>
    <row r="878" spans="1:3">
      <c r="A878" t="s">
        <v>8221</v>
      </c>
      <c r="B878">
        <v>4</v>
      </c>
      <c r="C878" t="b">
        <f>IF(OR(B878&lt;'Statistic-Analysis'!$N$3,B878&gt;'Statistic-Analysis'!$O$3),FALSE,TRUE)</f>
        <v>1</v>
      </c>
    </row>
    <row r="879" spans="1:3">
      <c r="A879" t="s">
        <v>8221</v>
      </c>
      <c r="B879">
        <v>2</v>
      </c>
      <c r="C879" t="b">
        <f>IF(OR(B879&lt;'Statistic-Analysis'!$N$3,B879&gt;'Statistic-Analysis'!$O$3),FALSE,TRUE)</f>
        <v>1</v>
      </c>
    </row>
    <row r="880" spans="1:3">
      <c r="A880" t="s">
        <v>8221</v>
      </c>
      <c r="B880">
        <v>5</v>
      </c>
      <c r="C880" t="b">
        <f>IF(OR(B880&lt;'Statistic-Analysis'!$N$3,B880&gt;'Statistic-Analysis'!$O$3),FALSE,TRUE)</f>
        <v>1</v>
      </c>
    </row>
    <row r="881" spans="1:3">
      <c r="A881" t="s">
        <v>8221</v>
      </c>
      <c r="B881">
        <v>83</v>
      </c>
      <c r="C881" t="b">
        <f>IF(OR(B881&lt;'Statistic-Analysis'!$N$3,B881&gt;'Statistic-Analysis'!$O$3),FALSE,TRUE)</f>
        <v>0</v>
      </c>
    </row>
    <row r="882" spans="1:3">
      <c r="A882" t="s">
        <v>8221</v>
      </c>
      <c r="B882">
        <v>57</v>
      </c>
      <c r="C882" t="b">
        <f>IF(OR(B882&lt;'Statistic-Analysis'!$N$3,B882&gt;'Statistic-Analysis'!$O$3),FALSE,TRUE)</f>
        <v>0</v>
      </c>
    </row>
    <row r="883" spans="1:3">
      <c r="A883" t="s">
        <v>8221</v>
      </c>
      <c r="B883">
        <v>311</v>
      </c>
      <c r="C883" t="b">
        <f>IF(OR(B883&lt;'Statistic-Analysis'!$N$3,B883&gt;'Statistic-Analysis'!$O$3),FALSE,TRUE)</f>
        <v>0</v>
      </c>
    </row>
    <row r="884" spans="1:3">
      <c r="A884" t="s">
        <v>8221</v>
      </c>
      <c r="B884">
        <v>2</v>
      </c>
      <c r="C884" t="b">
        <f>IF(OR(B884&lt;'Statistic-Analysis'!$N$3,B884&gt;'Statistic-Analysis'!$O$3),FALSE,TRUE)</f>
        <v>1</v>
      </c>
    </row>
    <row r="885" spans="1:3">
      <c r="A885" t="s">
        <v>8221</v>
      </c>
      <c r="B885">
        <v>16</v>
      </c>
      <c r="C885" t="b">
        <f>IF(OR(B885&lt;'Statistic-Analysis'!$N$3,B885&gt;'Statistic-Analysis'!$O$3),FALSE,TRUE)</f>
        <v>1</v>
      </c>
    </row>
    <row r="886" spans="1:3">
      <c r="A886" t="s">
        <v>8221</v>
      </c>
      <c r="B886">
        <v>9</v>
      </c>
      <c r="C886" t="b">
        <f>IF(OR(B886&lt;'Statistic-Analysis'!$N$3,B886&gt;'Statistic-Analysis'!$O$3),FALSE,TRUE)</f>
        <v>1</v>
      </c>
    </row>
    <row r="887" spans="1:3">
      <c r="A887" t="s">
        <v>8221</v>
      </c>
      <c r="B887">
        <v>1</v>
      </c>
      <c r="C887" t="b">
        <f>IF(OR(B887&lt;'Statistic-Analysis'!$N$3,B887&gt;'Statistic-Analysis'!$O$3),FALSE,TRUE)</f>
        <v>1</v>
      </c>
    </row>
    <row r="888" spans="1:3">
      <c r="A888" t="s">
        <v>8221</v>
      </c>
      <c r="B888">
        <v>12</v>
      </c>
      <c r="C888" t="b">
        <f>IF(OR(B888&lt;'Statistic-Analysis'!$N$3,B888&gt;'Statistic-Analysis'!$O$3),FALSE,TRUE)</f>
        <v>1</v>
      </c>
    </row>
    <row r="889" spans="1:3">
      <c r="A889" t="s">
        <v>8221</v>
      </c>
      <c r="B889">
        <v>0</v>
      </c>
      <c r="C889" t="b">
        <f>IF(OR(B889&lt;'Statistic-Analysis'!$N$3,B889&gt;'Statistic-Analysis'!$O$3),FALSE,TRUE)</f>
        <v>1</v>
      </c>
    </row>
    <row r="890" spans="1:3">
      <c r="A890" t="s">
        <v>8221</v>
      </c>
      <c r="B890">
        <v>20</v>
      </c>
      <c r="C890" t="b">
        <f>IF(OR(B890&lt;'Statistic-Analysis'!$N$3,B890&gt;'Statistic-Analysis'!$O$3),FALSE,TRUE)</f>
        <v>1</v>
      </c>
    </row>
    <row r="891" spans="1:3">
      <c r="A891" t="s">
        <v>8221</v>
      </c>
      <c r="B891">
        <v>16</v>
      </c>
      <c r="C891" t="b">
        <f>IF(OR(B891&lt;'Statistic-Analysis'!$N$3,B891&gt;'Statistic-Analysis'!$O$3),FALSE,TRUE)</f>
        <v>1</v>
      </c>
    </row>
    <row r="892" spans="1:3">
      <c r="A892" t="s">
        <v>8221</v>
      </c>
      <c r="B892">
        <v>33</v>
      </c>
      <c r="C892" t="b">
        <f>IF(OR(B892&lt;'Statistic-Analysis'!$N$3,B892&gt;'Statistic-Analysis'!$O$3),FALSE,TRUE)</f>
        <v>0</v>
      </c>
    </row>
    <row r="893" spans="1:3">
      <c r="A893" t="s">
        <v>8221</v>
      </c>
      <c r="B893">
        <v>2</v>
      </c>
      <c r="C893" t="b">
        <f>IF(OR(B893&lt;'Statistic-Analysis'!$N$3,B893&gt;'Statistic-Analysis'!$O$3),FALSE,TRUE)</f>
        <v>1</v>
      </c>
    </row>
    <row r="894" spans="1:3">
      <c r="A894" t="s">
        <v>8221</v>
      </c>
      <c r="B894">
        <v>6</v>
      </c>
      <c r="C894" t="b">
        <f>IF(OR(B894&lt;'Statistic-Analysis'!$N$3,B894&gt;'Statistic-Analysis'!$O$3),FALSE,TRUE)</f>
        <v>1</v>
      </c>
    </row>
    <row r="895" spans="1:3">
      <c r="A895" t="s">
        <v>8221</v>
      </c>
      <c r="B895">
        <v>0</v>
      </c>
      <c r="C895" t="b">
        <f>IF(OR(B895&lt;'Statistic-Analysis'!$N$3,B895&gt;'Statistic-Analysis'!$O$3),FALSE,TRUE)</f>
        <v>1</v>
      </c>
    </row>
    <row r="896" spans="1:3">
      <c r="A896" t="s">
        <v>8221</v>
      </c>
      <c r="B896">
        <v>3</v>
      </c>
      <c r="C896" t="b">
        <f>IF(OR(B896&lt;'Statistic-Analysis'!$N$3,B896&gt;'Statistic-Analysis'!$O$3),FALSE,TRUE)</f>
        <v>1</v>
      </c>
    </row>
    <row r="897" spans="1:3">
      <c r="A897" t="s">
        <v>8221</v>
      </c>
      <c r="B897">
        <v>0</v>
      </c>
      <c r="C897" t="b">
        <f>IF(OR(B897&lt;'Statistic-Analysis'!$N$3,B897&gt;'Statistic-Analysis'!$O$3),FALSE,TRUE)</f>
        <v>1</v>
      </c>
    </row>
    <row r="898" spans="1:3">
      <c r="A898" t="s">
        <v>8221</v>
      </c>
      <c r="B898">
        <v>3</v>
      </c>
      <c r="C898" t="b">
        <f>IF(OR(B898&lt;'Statistic-Analysis'!$N$3,B898&gt;'Statistic-Analysis'!$O$3),FALSE,TRUE)</f>
        <v>1</v>
      </c>
    </row>
    <row r="899" spans="1:3">
      <c r="A899" t="s">
        <v>8221</v>
      </c>
      <c r="B899">
        <v>13</v>
      </c>
      <c r="C899" t="b">
        <f>IF(OR(B899&lt;'Statistic-Analysis'!$N$3,B899&gt;'Statistic-Analysis'!$O$3),FALSE,TRUE)</f>
        <v>1</v>
      </c>
    </row>
    <row r="900" spans="1:3">
      <c r="A900" t="s">
        <v>8221</v>
      </c>
      <c r="B900">
        <v>6</v>
      </c>
      <c r="C900" t="b">
        <f>IF(OR(B900&lt;'Statistic-Analysis'!$N$3,B900&gt;'Statistic-Analysis'!$O$3),FALSE,TRUE)</f>
        <v>1</v>
      </c>
    </row>
    <row r="901" spans="1:3">
      <c r="A901" t="s">
        <v>8221</v>
      </c>
      <c r="B901">
        <v>1</v>
      </c>
      <c r="C901" t="b">
        <f>IF(OR(B901&lt;'Statistic-Analysis'!$N$3,B901&gt;'Statistic-Analysis'!$O$3),FALSE,TRUE)</f>
        <v>1</v>
      </c>
    </row>
    <row r="902" spans="1:3">
      <c r="A902" t="s">
        <v>8221</v>
      </c>
      <c r="B902">
        <v>0</v>
      </c>
      <c r="C902" t="b">
        <f>IF(OR(B902&lt;'Statistic-Analysis'!$N$3,B902&gt;'Statistic-Analysis'!$O$3),FALSE,TRUE)</f>
        <v>1</v>
      </c>
    </row>
    <row r="903" spans="1:3">
      <c r="A903" t="s">
        <v>8221</v>
      </c>
      <c r="B903">
        <v>5</v>
      </c>
      <c r="C903" t="b">
        <f>IF(OR(B903&lt;'Statistic-Analysis'!$N$3,B903&gt;'Statistic-Analysis'!$O$3),FALSE,TRUE)</f>
        <v>1</v>
      </c>
    </row>
    <row r="904" spans="1:3">
      <c r="A904" t="s">
        <v>8221</v>
      </c>
      <c r="B904">
        <v>0</v>
      </c>
      <c r="C904" t="b">
        <f>IF(OR(B904&lt;'Statistic-Analysis'!$N$3,B904&gt;'Statistic-Analysis'!$O$3),FALSE,TRUE)</f>
        <v>1</v>
      </c>
    </row>
    <row r="905" spans="1:3">
      <c r="A905" t="s">
        <v>8221</v>
      </c>
      <c r="B905">
        <v>36</v>
      </c>
      <c r="C905" t="b">
        <f>IF(OR(B905&lt;'Statistic-Analysis'!$N$3,B905&gt;'Statistic-Analysis'!$O$3),FALSE,TRUE)</f>
        <v>0</v>
      </c>
    </row>
    <row r="906" spans="1:3">
      <c r="A906" t="s">
        <v>8221</v>
      </c>
      <c r="B906">
        <v>1</v>
      </c>
      <c r="C906" t="b">
        <f>IF(OR(B906&lt;'Statistic-Analysis'!$N$3,B906&gt;'Statistic-Analysis'!$O$3),FALSE,TRUE)</f>
        <v>1</v>
      </c>
    </row>
    <row r="907" spans="1:3">
      <c r="A907" t="s">
        <v>8221</v>
      </c>
      <c r="B907">
        <v>1</v>
      </c>
      <c r="C907" t="b">
        <f>IF(OR(B907&lt;'Statistic-Analysis'!$N$3,B907&gt;'Statistic-Analysis'!$O$3),FALSE,TRUE)</f>
        <v>1</v>
      </c>
    </row>
    <row r="908" spans="1:3">
      <c r="A908" t="s">
        <v>8221</v>
      </c>
      <c r="B908">
        <v>1</v>
      </c>
      <c r="C908" t="b">
        <f>IF(OR(B908&lt;'Statistic-Analysis'!$N$3,B908&gt;'Statistic-Analysis'!$O$3),FALSE,TRUE)</f>
        <v>1</v>
      </c>
    </row>
    <row r="909" spans="1:3">
      <c r="A909" t="s">
        <v>8221</v>
      </c>
      <c r="B909">
        <v>9</v>
      </c>
      <c r="C909" t="b">
        <f>IF(OR(B909&lt;'Statistic-Analysis'!$N$3,B909&gt;'Statistic-Analysis'!$O$3),FALSE,TRUE)</f>
        <v>1</v>
      </c>
    </row>
    <row r="910" spans="1:3">
      <c r="A910" t="s">
        <v>8221</v>
      </c>
      <c r="B910">
        <v>1</v>
      </c>
      <c r="C910" t="b">
        <f>IF(OR(B910&lt;'Statistic-Analysis'!$N$3,B910&gt;'Statistic-Analysis'!$O$3),FALSE,TRUE)</f>
        <v>1</v>
      </c>
    </row>
    <row r="911" spans="1:3">
      <c r="A911" t="s">
        <v>8221</v>
      </c>
      <c r="B911">
        <v>0</v>
      </c>
      <c r="C911" t="b">
        <f>IF(OR(B911&lt;'Statistic-Analysis'!$N$3,B911&gt;'Statistic-Analysis'!$O$3),FALSE,TRUE)</f>
        <v>1</v>
      </c>
    </row>
    <row r="912" spans="1:3">
      <c r="A912" t="s">
        <v>8221</v>
      </c>
      <c r="B912">
        <v>1</v>
      </c>
      <c r="C912" t="b">
        <f>IF(OR(B912&lt;'Statistic-Analysis'!$N$3,B912&gt;'Statistic-Analysis'!$O$3),FALSE,TRUE)</f>
        <v>1</v>
      </c>
    </row>
    <row r="913" spans="1:3">
      <c r="A913" t="s">
        <v>8221</v>
      </c>
      <c r="B913">
        <v>1</v>
      </c>
      <c r="C913" t="b">
        <f>IF(OR(B913&lt;'Statistic-Analysis'!$N$3,B913&gt;'Statistic-Analysis'!$O$3),FALSE,TRUE)</f>
        <v>1</v>
      </c>
    </row>
    <row r="914" spans="1:3">
      <c r="A914" t="s">
        <v>8221</v>
      </c>
      <c r="B914">
        <v>4</v>
      </c>
      <c r="C914" t="b">
        <f>IF(OR(B914&lt;'Statistic-Analysis'!$N$3,B914&gt;'Statistic-Analysis'!$O$3),FALSE,TRUE)</f>
        <v>1</v>
      </c>
    </row>
    <row r="915" spans="1:3">
      <c r="A915" t="s">
        <v>8221</v>
      </c>
      <c r="B915">
        <v>2</v>
      </c>
      <c r="C915" t="b">
        <f>IF(OR(B915&lt;'Statistic-Analysis'!$N$3,B915&gt;'Statistic-Analysis'!$O$3),FALSE,TRUE)</f>
        <v>1</v>
      </c>
    </row>
    <row r="916" spans="1:3">
      <c r="A916" t="s">
        <v>8221</v>
      </c>
      <c r="B916">
        <v>2</v>
      </c>
      <c r="C916" t="b">
        <f>IF(OR(B916&lt;'Statistic-Analysis'!$N$3,B916&gt;'Statistic-Analysis'!$O$3),FALSE,TRUE)</f>
        <v>1</v>
      </c>
    </row>
    <row r="917" spans="1:3">
      <c r="A917" t="s">
        <v>8221</v>
      </c>
      <c r="B917">
        <v>2</v>
      </c>
      <c r="C917" t="b">
        <f>IF(OR(B917&lt;'Statistic-Analysis'!$N$3,B917&gt;'Statistic-Analysis'!$O$3),FALSE,TRUE)</f>
        <v>1</v>
      </c>
    </row>
    <row r="918" spans="1:3">
      <c r="A918" t="s">
        <v>8221</v>
      </c>
      <c r="B918">
        <v>0</v>
      </c>
      <c r="C918" t="b">
        <f>IF(OR(B918&lt;'Statistic-Analysis'!$N$3,B918&gt;'Statistic-Analysis'!$O$3),FALSE,TRUE)</f>
        <v>1</v>
      </c>
    </row>
    <row r="919" spans="1:3">
      <c r="A919" t="s">
        <v>8221</v>
      </c>
      <c r="B919">
        <v>2</v>
      </c>
      <c r="C919" t="b">
        <f>IF(OR(B919&lt;'Statistic-Analysis'!$N$3,B919&gt;'Statistic-Analysis'!$O$3),FALSE,TRUE)</f>
        <v>1</v>
      </c>
    </row>
    <row r="920" spans="1:3">
      <c r="A920" t="s">
        <v>8221</v>
      </c>
      <c r="B920">
        <v>4</v>
      </c>
      <c r="C920" t="b">
        <f>IF(OR(B920&lt;'Statistic-Analysis'!$N$3,B920&gt;'Statistic-Analysis'!$O$3),FALSE,TRUE)</f>
        <v>1</v>
      </c>
    </row>
    <row r="921" spans="1:3">
      <c r="A921" t="s">
        <v>8221</v>
      </c>
      <c r="B921">
        <v>2</v>
      </c>
      <c r="C921" t="b">
        <f>IF(OR(B921&lt;'Statistic-Analysis'!$N$3,B921&gt;'Statistic-Analysis'!$O$3),FALSE,TRUE)</f>
        <v>1</v>
      </c>
    </row>
    <row r="922" spans="1:3">
      <c r="A922" t="s">
        <v>8221</v>
      </c>
      <c r="B922">
        <v>0</v>
      </c>
      <c r="C922" t="b">
        <f>IF(OR(B922&lt;'Statistic-Analysis'!$N$3,B922&gt;'Statistic-Analysis'!$O$3),FALSE,TRUE)</f>
        <v>1</v>
      </c>
    </row>
    <row r="923" spans="1:3">
      <c r="A923" t="s">
        <v>8221</v>
      </c>
      <c r="B923">
        <v>1</v>
      </c>
      <c r="C923" t="b">
        <f>IF(OR(B923&lt;'Statistic-Analysis'!$N$3,B923&gt;'Statistic-Analysis'!$O$3),FALSE,TRUE)</f>
        <v>1</v>
      </c>
    </row>
    <row r="924" spans="1:3">
      <c r="A924" t="s">
        <v>8221</v>
      </c>
      <c r="B924">
        <v>0</v>
      </c>
      <c r="C924" t="b">
        <f>IF(OR(B924&lt;'Statistic-Analysis'!$N$3,B924&gt;'Statistic-Analysis'!$O$3),FALSE,TRUE)</f>
        <v>1</v>
      </c>
    </row>
    <row r="925" spans="1:3">
      <c r="A925" t="s">
        <v>8221</v>
      </c>
      <c r="B925">
        <v>2</v>
      </c>
      <c r="C925" t="b">
        <f>IF(OR(B925&lt;'Statistic-Analysis'!$N$3,B925&gt;'Statistic-Analysis'!$O$3),FALSE,TRUE)</f>
        <v>1</v>
      </c>
    </row>
    <row r="926" spans="1:3">
      <c r="A926" t="s">
        <v>8221</v>
      </c>
      <c r="B926">
        <v>7</v>
      </c>
      <c r="C926" t="b">
        <f>IF(OR(B926&lt;'Statistic-Analysis'!$N$3,B926&gt;'Statistic-Analysis'!$O$3),FALSE,TRUE)</f>
        <v>1</v>
      </c>
    </row>
    <row r="927" spans="1:3">
      <c r="A927" t="s">
        <v>8221</v>
      </c>
      <c r="B927">
        <v>5</v>
      </c>
      <c r="C927" t="b">
        <f>IF(OR(B927&lt;'Statistic-Analysis'!$N$3,B927&gt;'Statistic-Analysis'!$O$3),FALSE,TRUE)</f>
        <v>1</v>
      </c>
    </row>
    <row r="928" spans="1:3">
      <c r="A928" t="s">
        <v>8221</v>
      </c>
      <c r="B928">
        <v>0</v>
      </c>
      <c r="C928" t="b">
        <f>IF(OR(B928&lt;'Statistic-Analysis'!$N$3,B928&gt;'Statistic-Analysis'!$O$3),FALSE,TRUE)</f>
        <v>1</v>
      </c>
    </row>
    <row r="929" spans="1:3">
      <c r="A929" t="s">
        <v>8221</v>
      </c>
      <c r="B929">
        <v>0</v>
      </c>
      <c r="C929" t="b">
        <f>IF(OR(B929&lt;'Statistic-Analysis'!$N$3,B929&gt;'Statistic-Analysis'!$O$3),FALSE,TRUE)</f>
        <v>1</v>
      </c>
    </row>
    <row r="930" spans="1:3">
      <c r="A930" t="s">
        <v>8221</v>
      </c>
      <c r="B930">
        <v>0</v>
      </c>
      <c r="C930" t="b">
        <f>IF(OR(B930&lt;'Statistic-Analysis'!$N$3,B930&gt;'Statistic-Analysis'!$O$3),FALSE,TRUE)</f>
        <v>1</v>
      </c>
    </row>
    <row r="931" spans="1:3">
      <c r="A931" t="s">
        <v>8221</v>
      </c>
      <c r="B931">
        <v>2</v>
      </c>
      <c r="C931" t="b">
        <f>IF(OR(B931&lt;'Statistic-Analysis'!$N$3,B931&gt;'Statistic-Analysis'!$O$3),FALSE,TRUE)</f>
        <v>1</v>
      </c>
    </row>
    <row r="932" spans="1:3">
      <c r="A932" t="s">
        <v>8221</v>
      </c>
      <c r="B932">
        <v>0</v>
      </c>
      <c r="C932" t="b">
        <f>IF(OR(B932&lt;'Statistic-Analysis'!$N$3,B932&gt;'Statistic-Analysis'!$O$3),FALSE,TRUE)</f>
        <v>1</v>
      </c>
    </row>
    <row r="933" spans="1:3">
      <c r="A933" t="s">
        <v>8221</v>
      </c>
      <c r="B933">
        <v>0</v>
      </c>
      <c r="C933" t="b">
        <f>IF(OR(B933&lt;'Statistic-Analysis'!$N$3,B933&gt;'Statistic-Analysis'!$O$3),FALSE,TRUE)</f>
        <v>1</v>
      </c>
    </row>
    <row r="934" spans="1:3">
      <c r="A934" t="s">
        <v>8221</v>
      </c>
      <c r="B934">
        <v>28</v>
      </c>
      <c r="C934" t="b">
        <f>IF(OR(B934&lt;'Statistic-Analysis'!$N$3,B934&gt;'Statistic-Analysis'!$O$3),FALSE,TRUE)</f>
        <v>1</v>
      </c>
    </row>
    <row r="935" spans="1:3">
      <c r="A935" t="s">
        <v>8221</v>
      </c>
      <c r="B935">
        <v>2</v>
      </c>
      <c r="C935" t="b">
        <f>IF(OR(B935&lt;'Statistic-Analysis'!$N$3,B935&gt;'Statistic-Analysis'!$O$3),FALSE,TRUE)</f>
        <v>1</v>
      </c>
    </row>
    <row r="936" spans="1:3">
      <c r="A936" t="s">
        <v>8221</v>
      </c>
      <c r="B936">
        <v>0</v>
      </c>
      <c r="C936" t="b">
        <f>IF(OR(B936&lt;'Statistic-Analysis'!$N$3,B936&gt;'Statistic-Analysis'!$O$3),FALSE,TRUE)</f>
        <v>1</v>
      </c>
    </row>
    <row r="937" spans="1:3">
      <c r="A937" t="s">
        <v>8221</v>
      </c>
      <c r="B937">
        <v>0</v>
      </c>
      <c r="C937" t="b">
        <f>IF(OR(B937&lt;'Statistic-Analysis'!$N$3,B937&gt;'Statistic-Analysis'!$O$3),FALSE,TRUE)</f>
        <v>1</v>
      </c>
    </row>
    <row r="938" spans="1:3">
      <c r="A938" t="s">
        <v>8221</v>
      </c>
      <c r="B938">
        <v>0</v>
      </c>
      <c r="C938" t="b">
        <f>IF(OR(B938&lt;'Statistic-Analysis'!$N$3,B938&gt;'Statistic-Analysis'!$O$3),FALSE,TRUE)</f>
        <v>1</v>
      </c>
    </row>
    <row r="939" spans="1:3">
      <c r="A939" t="s">
        <v>8221</v>
      </c>
      <c r="B939">
        <v>4</v>
      </c>
      <c r="C939" t="b">
        <f>IF(OR(B939&lt;'Statistic-Analysis'!$N$3,B939&gt;'Statistic-Analysis'!$O$3),FALSE,TRUE)</f>
        <v>1</v>
      </c>
    </row>
    <row r="940" spans="1:3">
      <c r="A940" t="s">
        <v>8221</v>
      </c>
      <c r="B940">
        <v>12</v>
      </c>
      <c r="C940" t="b">
        <f>IF(OR(B940&lt;'Statistic-Analysis'!$N$3,B940&gt;'Statistic-Analysis'!$O$3),FALSE,TRUE)</f>
        <v>1</v>
      </c>
    </row>
    <row r="941" spans="1:3">
      <c r="A941" t="s">
        <v>8221</v>
      </c>
      <c r="B941">
        <v>0</v>
      </c>
      <c r="C941" t="b">
        <f>IF(OR(B941&lt;'Statistic-Analysis'!$N$3,B941&gt;'Statistic-Analysis'!$O$3),FALSE,TRUE)</f>
        <v>1</v>
      </c>
    </row>
    <row r="942" spans="1:3">
      <c r="A942" t="s">
        <v>8221</v>
      </c>
      <c r="B942">
        <v>33</v>
      </c>
      <c r="C942" t="b">
        <f>IF(OR(B942&lt;'Statistic-Analysis'!$N$3,B942&gt;'Statistic-Analysis'!$O$3),FALSE,TRUE)</f>
        <v>0</v>
      </c>
    </row>
    <row r="943" spans="1:3">
      <c r="A943" t="s">
        <v>8221</v>
      </c>
      <c r="B943">
        <v>0</v>
      </c>
      <c r="C943" t="b">
        <f>IF(OR(B943&lt;'Statistic-Analysis'!$N$3,B943&gt;'Statistic-Analysis'!$O$3),FALSE,TRUE)</f>
        <v>1</v>
      </c>
    </row>
    <row r="944" spans="1:3">
      <c r="A944" t="s">
        <v>8221</v>
      </c>
      <c r="B944">
        <v>4</v>
      </c>
      <c r="C944" t="b">
        <f>IF(OR(B944&lt;'Statistic-Analysis'!$N$3,B944&gt;'Statistic-Analysis'!$O$3),FALSE,TRUE)</f>
        <v>1</v>
      </c>
    </row>
    <row r="945" spans="1:3">
      <c r="A945" t="s">
        <v>8221</v>
      </c>
      <c r="B945">
        <v>0</v>
      </c>
      <c r="C945" t="b">
        <f>IF(OR(B945&lt;'Statistic-Analysis'!$N$3,B945&gt;'Statistic-Analysis'!$O$3),FALSE,TRUE)</f>
        <v>1</v>
      </c>
    </row>
    <row r="946" spans="1:3">
      <c r="A946" t="s">
        <v>8221</v>
      </c>
      <c r="B946">
        <v>11</v>
      </c>
      <c r="C946" t="b">
        <f>IF(OR(B946&lt;'Statistic-Analysis'!$N$3,B946&gt;'Statistic-Analysis'!$O$3),FALSE,TRUE)</f>
        <v>1</v>
      </c>
    </row>
    <row r="947" spans="1:3">
      <c r="A947" t="s">
        <v>8221</v>
      </c>
      <c r="B947">
        <v>1</v>
      </c>
      <c r="C947" t="b">
        <f>IF(OR(B947&lt;'Statistic-Analysis'!$N$3,B947&gt;'Statistic-Analysis'!$O$3),FALSE,TRUE)</f>
        <v>1</v>
      </c>
    </row>
    <row r="948" spans="1:3">
      <c r="A948" t="s">
        <v>8221</v>
      </c>
      <c r="B948">
        <v>5</v>
      </c>
      <c r="C948" t="b">
        <f>IF(OR(B948&lt;'Statistic-Analysis'!$N$3,B948&gt;'Statistic-Analysis'!$O$3),FALSE,TRUE)</f>
        <v>1</v>
      </c>
    </row>
    <row r="949" spans="1:3">
      <c r="A949" t="s">
        <v>8221</v>
      </c>
      <c r="B949">
        <v>0</v>
      </c>
      <c r="C949" t="b">
        <f>IF(OR(B949&lt;'Statistic-Analysis'!$N$3,B949&gt;'Statistic-Analysis'!$O$3),FALSE,TRUE)</f>
        <v>1</v>
      </c>
    </row>
    <row r="950" spans="1:3">
      <c r="A950" t="s">
        <v>8221</v>
      </c>
      <c r="B950">
        <v>1</v>
      </c>
      <c r="C950" t="b">
        <f>IF(OR(B950&lt;'Statistic-Analysis'!$N$3,B950&gt;'Statistic-Analysis'!$O$3),FALSE,TRUE)</f>
        <v>1</v>
      </c>
    </row>
    <row r="951" spans="1:3">
      <c r="A951" t="s">
        <v>8221</v>
      </c>
      <c r="B951">
        <v>1</v>
      </c>
      <c r="C951" t="b">
        <f>IF(OR(B951&lt;'Statistic-Analysis'!$N$3,B951&gt;'Statistic-Analysis'!$O$3),FALSE,TRUE)</f>
        <v>1</v>
      </c>
    </row>
    <row r="952" spans="1:3">
      <c r="A952" t="s">
        <v>8221</v>
      </c>
      <c r="B952">
        <v>6</v>
      </c>
      <c r="C952" t="b">
        <f>IF(OR(B952&lt;'Statistic-Analysis'!$N$3,B952&gt;'Statistic-Analysis'!$O$3),FALSE,TRUE)</f>
        <v>1</v>
      </c>
    </row>
    <row r="953" spans="1:3">
      <c r="A953" t="s">
        <v>8221</v>
      </c>
      <c r="B953">
        <v>8</v>
      </c>
      <c r="C953" t="b">
        <f>IF(OR(B953&lt;'Statistic-Analysis'!$N$3,B953&gt;'Statistic-Analysis'!$O$3),FALSE,TRUE)</f>
        <v>1</v>
      </c>
    </row>
    <row r="954" spans="1:3">
      <c r="A954" t="s">
        <v>8221</v>
      </c>
      <c r="B954">
        <v>1</v>
      </c>
      <c r="C954" t="b">
        <f>IF(OR(B954&lt;'Statistic-Analysis'!$N$3,B954&gt;'Statistic-Analysis'!$O$3),FALSE,TRUE)</f>
        <v>1</v>
      </c>
    </row>
    <row r="955" spans="1:3">
      <c r="A955" t="s">
        <v>8221</v>
      </c>
      <c r="B955">
        <v>0</v>
      </c>
      <c r="C955" t="b">
        <f>IF(OR(B955&lt;'Statistic-Analysis'!$N$3,B955&gt;'Statistic-Analysis'!$O$3),FALSE,TRUE)</f>
        <v>1</v>
      </c>
    </row>
    <row r="956" spans="1:3">
      <c r="A956" t="s">
        <v>8221</v>
      </c>
      <c r="B956">
        <v>2</v>
      </c>
      <c r="C956" t="b">
        <f>IF(OR(B956&lt;'Statistic-Analysis'!$N$3,B956&gt;'Statistic-Analysis'!$O$3),FALSE,TRUE)</f>
        <v>1</v>
      </c>
    </row>
    <row r="957" spans="1:3">
      <c r="A957" t="s">
        <v>8221</v>
      </c>
      <c r="B957">
        <v>1</v>
      </c>
      <c r="C957" t="b">
        <f>IF(OR(B957&lt;'Statistic-Analysis'!$N$3,B957&gt;'Statistic-Analysis'!$O$3),FALSE,TRUE)</f>
        <v>1</v>
      </c>
    </row>
    <row r="958" spans="1:3">
      <c r="A958" t="s">
        <v>8221</v>
      </c>
      <c r="B958">
        <v>0</v>
      </c>
      <c r="C958" t="b">
        <f>IF(OR(B958&lt;'Statistic-Analysis'!$N$3,B958&gt;'Statistic-Analysis'!$O$3),FALSE,TRUE)</f>
        <v>1</v>
      </c>
    </row>
    <row r="959" spans="1:3">
      <c r="A959" t="s">
        <v>8221</v>
      </c>
      <c r="B959">
        <v>1</v>
      </c>
      <c r="C959" t="b">
        <f>IF(OR(B959&lt;'Statistic-Analysis'!$N$3,B959&gt;'Statistic-Analysis'!$O$3),FALSE,TRUE)</f>
        <v>1</v>
      </c>
    </row>
    <row r="960" spans="1:3">
      <c r="A960" t="s">
        <v>8221</v>
      </c>
      <c r="B960">
        <v>19</v>
      </c>
      <c r="C960" t="b">
        <f>IF(OR(B960&lt;'Statistic-Analysis'!$N$3,B960&gt;'Statistic-Analysis'!$O$3),FALSE,TRUE)</f>
        <v>1</v>
      </c>
    </row>
    <row r="961" spans="1:3">
      <c r="A961" t="s">
        <v>8221</v>
      </c>
      <c r="B961">
        <v>27</v>
      </c>
      <c r="C961" t="b">
        <f>IF(OR(B961&lt;'Statistic-Analysis'!$N$3,B961&gt;'Statistic-Analysis'!$O$3),FALSE,TRUE)</f>
        <v>1</v>
      </c>
    </row>
    <row r="962" spans="1:3">
      <c r="A962" t="s">
        <v>8221</v>
      </c>
      <c r="B962">
        <v>7</v>
      </c>
      <c r="C962" t="b">
        <f>IF(OR(B962&lt;'Statistic-Analysis'!$N$3,B962&gt;'Statistic-Analysis'!$O$3),FALSE,TRUE)</f>
        <v>1</v>
      </c>
    </row>
    <row r="963" spans="1:3">
      <c r="A963" t="s">
        <v>8221</v>
      </c>
      <c r="B963">
        <v>14</v>
      </c>
      <c r="C963" t="b">
        <f>IF(OR(B963&lt;'Statistic-Analysis'!$N$3,B963&gt;'Statistic-Analysis'!$O$3),FALSE,TRUE)</f>
        <v>1</v>
      </c>
    </row>
    <row r="964" spans="1:3">
      <c r="A964" t="s">
        <v>8221</v>
      </c>
      <c r="B964">
        <v>5</v>
      </c>
      <c r="C964" t="b">
        <f>IF(OR(B964&lt;'Statistic-Analysis'!$N$3,B964&gt;'Statistic-Analysis'!$O$3),FALSE,TRUE)</f>
        <v>1</v>
      </c>
    </row>
    <row r="965" spans="1:3">
      <c r="A965" t="s">
        <v>8221</v>
      </c>
      <c r="B965">
        <v>30</v>
      </c>
      <c r="C965" t="b">
        <f>IF(OR(B965&lt;'Statistic-Analysis'!$N$3,B965&gt;'Statistic-Analysis'!$O$3),FALSE,TRUE)</f>
        <v>0</v>
      </c>
    </row>
    <row r="966" spans="1:3">
      <c r="A966" t="s">
        <v>8221</v>
      </c>
      <c r="B966">
        <v>1</v>
      </c>
      <c r="C966" t="b">
        <f>IF(OR(B966&lt;'Statistic-Analysis'!$N$3,B966&gt;'Statistic-Analysis'!$O$3),FALSE,TRUE)</f>
        <v>1</v>
      </c>
    </row>
    <row r="967" spans="1:3">
      <c r="A967" t="s">
        <v>8221</v>
      </c>
      <c r="B967">
        <v>0</v>
      </c>
      <c r="C967" t="b">
        <f>IF(OR(B967&lt;'Statistic-Analysis'!$N$3,B967&gt;'Statistic-Analysis'!$O$3),FALSE,TRUE)</f>
        <v>1</v>
      </c>
    </row>
    <row r="968" spans="1:3">
      <c r="A968" t="s">
        <v>8221</v>
      </c>
      <c r="B968">
        <v>60</v>
      </c>
      <c r="C968" t="b">
        <f>IF(OR(B968&lt;'Statistic-Analysis'!$N$3,B968&gt;'Statistic-Analysis'!$O$3),FALSE,TRUE)</f>
        <v>0</v>
      </c>
    </row>
    <row r="969" spans="1:3">
      <c r="A969" t="s">
        <v>8221</v>
      </c>
      <c r="B969">
        <v>84</v>
      </c>
      <c r="C969" t="b">
        <f>IF(OR(B969&lt;'Statistic-Analysis'!$N$3,B969&gt;'Statistic-Analysis'!$O$3),FALSE,TRUE)</f>
        <v>0</v>
      </c>
    </row>
    <row r="970" spans="1:3">
      <c r="A970" t="s">
        <v>8221</v>
      </c>
      <c r="B970">
        <v>47</v>
      </c>
      <c r="C970" t="b">
        <f>IF(OR(B970&lt;'Statistic-Analysis'!$N$3,B970&gt;'Statistic-Analysis'!$O$3),FALSE,TRUE)</f>
        <v>0</v>
      </c>
    </row>
    <row r="971" spans="1:3">
      <c r="A971" t="s">
        <v>8221</v>
      </c>
      <c r="B971">
        <v>66</v>
      </c>
      <c r="C971" t="b">
        <f>IF(OR(B971&lt;'Statistic-Analysis'!$N$3,B971&gt;'Statistic-Analysis'!$O$3),FALSE,TRUE)</f>
        <v>0</v>
      </c>
    </row>
    <row r="972" spans="1:3">
      <c r="A972" t="s">
        <v>8221</v>
      </c>
      <c r="B972">
        <v>171</v>
      </c>
      <c r="C972" t="b">
        <f>IF(OR(B972&lt;'Statistic-Analysis'!$N$3,B972&gt;'Statistic-Analysis'!$O$3),FALSE,TRUE)</f>
        <v>0</v>
      </c>
    </row>
    <row r="973" spans="1:3">
      <c r="A973" t="s">
        <v>8221</v>
      </c>
      <c r="B973">
        <v>29</v>
      </c>
      <c r="C973" t="b">
        <f>IF(OR(B973&lt;'Statistic-Analysis'!$N$3,B973&gt;'Statistic-Analysis'!$O$3),FALSE,TRUE)</f>
        <v>0</v>
      </c>
    </row>
    <row r="974" spans="1:3">
      <c r="A974" t="s">
        <v>8221</v>
      </c>
      <c r="B974">
        <v>9</v>
      </c>
      <c r="C974" t="b">
        <f>IF(OR(B974&lt;'Statistic-Analysis'!$N$3,B974&gt;'Statistic-Analysis'!$O$3),FALSE,TRUE)</f>
        <v>1</v>
      </c>
    </row>
    <row r="975" spans="1:3">
      <c r="A975" t="s">
        <v>8221</v>
      </c>
      <c r="B975">
        <v>27</v>
      </c>
      <c r="C975" t="b">
        <f>IF(OR(B975&lt;'Statistic-Analysis'!$N$3,B975&gt;'Statistic-Analysis'!$O$3),FALSE,TRUE)</f>
        <v>1</v>
      </c>
    </row>
    <row r="976" spans="1:3">
      <c r="A976" t="s">
        <v>8221</v>
      </c>
      <c r="B976">
        <v>2</v>
      </c>
      <c r="C976" t="b">
        <f>IF(OR(B976&lt;'Statistic-Analysis'!$N$3,B976&gt;'Statistic-Analysis'!$O$3),FALSE,TRUE)</f>
        <v>1</v>
      </c>
    </row>
    <row r="977" spans="1:3">
      <c r="A977" t="s">
        <v>8221</v>
      </c>
      <c r="B977">
        <v>3</v>
      </c>
      <c r="C977" t="b">
        <f>IF(OR(B977&lt;'Statistic-Analysis'!$N$3,B977&gt;'Statistic-Analysis'!$O$3),FALSE,TRUE)</f>
        <v>1</v>
      </c>
    </row>
    <row r="978" spans="1:3">
      <c r="A978" t="s">
        <v>8221</v>
      </c>
      <c r="B978">
        <v>4</v>
      </c>
      <c r="C978" t="b">
        <f>IF(OR(B978&lt;'Statistic-Analysis'!$N$3,B978&gt;'Statistic-Analysis'!$O$3),FALSE,TRUE)</f>
        <v>1</v>
      </c>
    </row>
    <row r="979" spans="1:3">
      <c r="A979" t="s">
        <v>8221</v>
      </c>
      <c r="B979">
        <v>2</v>
      </c>
      <c r="C979" t="b">
        <f>IF(OR(B979&lt;'Statistic-Analysis'!$N$3,B979&gt;'Statistic-Analysis'!$O$3),FALSE,TRUE)</f>
        <v>1</v>
      </c>
    </row>
    <row r="980" spans="1:3">
      <c r="A980" t="s">
        <v>8221</v>
      </c>
      <c r="B980">
        <v>20</v>
      </c>
      <c r="C980" t="b">
        <f>IF(OR(B980&lt;'Statistic-Analysis'!$N$3,B980&gt;'Statistic-Analysis'!$O$3),FALSE,TRUE)</f>
        <v>1</v>
      </c>
    </row>
    <row r="981" spans="1:3">
      <c r="A981" t="s">
        <v>8221</v>
      </c>
      <c r="B981">
        <v>3</v>
      </c>
      <c r="C981" t="b">
        <f>IF(OR(B981&lt;'Statistic-Analysis'!$N$3,B981&gt;'Statistic-Analysis'!$O$3),FALSE,TRUE)</f>
        <v>1</v>
      </c>
    </row>
    <row r="982" spans="1:3">
      <c r="A982" t="s">
        <v>8221</v>
      </c>
      <c r="B982">
        <v>4</v>
      </c>
      <c r="C982" t="b">
        <f>IF(OR(B982&lt;'Statistic-Analysis'!$N$3,B982&gt;'Statistic-Analysis'!$O$3),FALSE,TRUE)</f>
        <v>1</v>
      </c>
    </row>
    <row r="983" spans="1:3">
      <c r="A983" t="s">
        <v>8221</v>
      </c>
      <c r="B983">
        <v>1</v>
      </c>
      <c r="C983" t="b">
        <f>IF(OR(B983&lt;'Statistic-Analysis'!$N$3,B983&gt;'Statistic-Analysis'!$O$3),FALSE,TRUE)</f>
        <v>1</v>
      </c>
    </row>
    <row r="984" spans="1:3">
      <c r="A984" t="s">
        <v>8221</v>
      </c>
      <c r="B984">
        <v>0</v>
      </c>
      <c r="C984" t="b">
        <f>IF(OR(B984&lt;'Statistic-Analysis'!$N$3,B984&gt;'Statistic-Analysis'!$O$3),FALSE,TRUE)</f>
        <v>1</v>
      </c>
    </row>
    <row r="985" spans="1:3">
      <c r="A985" t="s">
        <v>8221</v>
      </c>
      <c r="B985">
        <v>0</v>
      </c>
      <c r="C985" t="b">
        <f>IF(OR(B985&lt;'Statistic-Analysis'!$N$3,B985&gt;'Statistic-Analysis'!$O$3),FALSE,TRUE)</f>
        <v>1</v>
      </c>
    </row>
    <row r="986" spans="1:3">
      <c r="A986" t="s">
        <v>8221</v>
      </c>
      <c r="B986">
        <v>14</v>
      </c>
      <c r="C986" t="b">
        <f>IF(OR(B986&lt;'Statistic-Analysis'!$N$3,B986&gt;'Statistic-Analysis'!$O$3),FALSE,TRUE)</f>
        <v>1</v>
      </c>
    </row>
    <row r="987" spans="1:3">
      <c r="A987" t="s">
        <v>8221</v>
      </c>
      <c r="B987">
        <v>1</v>
      </c>
      <c r="C987" t="b">
        <f>IF(OR(B987&lt;'Statistic-Analysis'!$N$3,B987&gt;'Statistic-Analysis'!$O$3),FALSE,TRUE)</f>
        <v>1</v>
      </c>
    </row>
    <row r="988" spans="1:3">
      <c r="A988" t="s">
        <v>8221</v>
      </c>
      <c r="B988">
        <v>118</v>
      </c>
      <c r="C988" t="b">
        <f>IF(OR(B988&lt;'Statistic-Analysis'!$N$3,B988&gt;'Statistic-Analysis'!$O$3),FALSE,TRUE)</f>
        <v>0</v>
      </c>
    </row>
    <row r="989" spans="1:3">
      <c r="A989" t="s">
        <v>8221</v>
      </c>
      <c r="B989">
        <v>2</v>
      </c>
      <c r="C989" t="b">
        <f>IF(OR(B989&lt;'Statistic-Analysis'!$N$3,B989&gt;'Statistic-Analysis'!$O$3),FALSE,TRUE)</f>
        <v>1</v>
      </c>
    </row>
    <row r="990" spans="1:3">
      <c r="A990" t="s">
        <v>8221</v>
      </c>
      <c r="B990">
        <v>1</v>
      </c>
      <c r="C990" t="b">
        <f>IF(OR(B990&lt;'Statistic-Analysis'!$N$3,B990&gt;'Statistic-Analysis'!$O$3),FALSE,TRUE)</f>
        <v>1</v>
      </c>
    </row>
    <row r="991" spans="1:3">
      <c r="A991" t="s">
        <v>8221</v>
      </c>
      <c r="B991">
        <v>3</v>
      </c>
      <c r="C991" t="b">
        <f>IF(OR(B991&lt;'Statistic-Analysis'!$N$3,B991&gt;'Statistic-Analysis'!$O$3),FALSE,TRUE)</f>
        <v>1</v>
      </c>
    </row>
    <row r="992" spans="1:3">
      <c r="A992" t="s">
        <v>8221</v>
      </c>
      <c r="B992">
        <v>1</v>
      </c>
      <c r="C992" t="b">
        <f>IF(OR(B992&lt;'Statistic-Analysis'!$N$3,B992&gt;'Statistic-Analysis'!$O$3),FALSE,TRUE)</f>
        <v>1</v>
      </c>
    </row>
    <row r="993" spans="1:3">
      <c r="A993" t="s">
        <v>8221</v>
      </c>
      <c r="B993">
        <v>3</v>
      </c>
      <c r="C993" t="b">
        <f>IF(OR(B993&lt;'Statistic-Analysis'!$N$3,B993&gt;'Statistic-Analysis'!$O$3),FALSE,TRUE)</f>
        <v>1</v>
      </c>
    </row>
    <row r="994" spans="1:3">
      <c r="A994" t="s">
        <v>8221</v>
      </c>
      <c r="B994">
        <v>38</v>
      </c>
      <c r="C994" t="b">
        <f>IF(OR(B994&lt;'Statistic-Analysis'!$N$3,B994&gt;'Statistic-Analysis'!$O$3),FALSE,TRUE)</f>
        <v>0</v>
      </c>
    </row>
    <row r="995" spans="1:3">
      <c r="A995" t="s">
        <v>8221</v>
      </c>
      <c r="B995">
        <v>52</v>
      </c>
      <c r="C995" t="b">
        <f>IF(OR(B995&lt;'Statistic-Analysis'!$N$3,B995&gt;'Statistic-Analysis'!$O$3),FALSE,TRUE)</f>
        <v>0</v>
      </c>
    </row>
    <row r="996" spans="1:3">
      <c r="A996" t="s">
        <v>8221</v>
      </c>
      <c r="B996">
        <v>2</v>
      </c>
      <c r="C996" t="b">
        <f>IF(OR(B996&lt;'Statistic-Analysis'!$N$3,B996&gt;'Statistic-Analysis'!$O$3),FALSE,TRUE)</f>
        <v>1</v>
      </c>
    </row>
    <row r="997" spans="1:3">
      <c r="A997" t="s">
        <v>8221</v>
      </c>
      <c r="B997">
        <v>0</v>
      </c>
      <c r="C997" t="b">
        <f>IF(OR(B997&lt;'Statistic-Analysis'!$N$3,B997&gt;'Statistic-Analysis'!$O$3),FALSE,TRUE)</f>
        <v>1</v>
      </c>
    </row>
    <row r="998" spans="1:3">
      <c r="A998" t="s">
        <v>8221</v>
      </c>
      <c r="B998">
        <v>4</v>
      </c>
      <c r="C998" t="b">
        <f>IF(OR(B998&lt;'Statistic-Analysis'!$N$3,B998&gt;'Statistic-Analysis'!$O$3),FALSE,TRUE)</f>
        <v>1</v>
      </c>
    </row>
    <row r="999" spans="1:3">
      <c r="A999" t="s">
        <v>8221</v>
      </c>
      <c r="B999">
        <v>4</v>
      </c>
      <c r="C999" t="b">
        <f>IF(OR(B999&lt;'Statistic-Analysis'!$N$3,B999&gt;'Statistic-Analysis'!$O$3),FALSE,TRUE)</f>
        <v>1</v>
      </c>
    </row>
    <row r="1000" spans="1:3">
      <c r="A1000" t="s">
        <v>8221</v>
      </c>
      <c r="B1000">
        <v>18</v>
      </c>
      <c r="C1000" t="b">
        <f>IF(OR(B1000&lt;'Statistic-Analysis'!$N$3,B1000&gt;'Statistic-Analysis'!$O$3),FALSE,TRUE)</f>
        <v>1</v>
      </c>
    </row>
    <row r="1001" spans="1:3">
      <c r="A1001" t="s">
        <v>8221</v>
      </c>
      <c r="B1001">
        <v>0</v>
      </c>
      <c r="C1001" t="b">
        <f>IF(OR(B1001&lt;'Statistic-Analysis'!$N$3,B1001&gt;'Statistic-Analysis'!$O$3),FALSE,TRUE)</f>
        <v>1</v>
      </c>
    </row>
    <row r="1002" spans="1:3">
      <c r="A1002" t="s">
        <v>8221</v>
      </c>
      <c r="B1002">
        <v>22</v>
      </c>
      <c r="C1002" t="b">
        <f>IF(OR(B1002&lt;'Statistic-Analysis'!$N$3,B1002&gt;'Statistic-Analysis'!$O$3),FALSE,TRUE)</f>
        <v>1</v>
      </c>
    </row>
    <row r="1003" spans="1:3">
      <c r="A1003" t="s">
        <v>8221</v>
      </c>
      <c r="B1003">
        <v>49</v>
      </c>
      <c r="C1003" t="b">
        <f>IF(OR(B1003&lt;'Statistic-Analysis'!$N$3,B1003&gt;'Statistic-Analysis'!$O$3),FALSE,TRUE)</f>
        <v>0</v>
      </c>
    </row>
    <row r="1004" spans="1:3">
      <c r="A1004" t="s">
        <v>8221</v>
      </c>
      <c r="B1004">
        <v>19</v>
      </c>
      <c r="C1004" t="b">
        <f>IF(OR(B1004&lt;'Statistic-Analysis'!$N$3,B1004&gt;'Statistic-Analysis'!$O$3),FALSE,TRUE)</f>
        <v>1</v>
      </c>
    </row>
    <row r="1005" spans="1:3">
      <c r="A1005" t="s">
        <v>8221</v>
      </c>
      <c r="B1005">
        <v>4</v>
      </c>
      <c r="C1005" t="b">
        <f>IF(OR(B1005&lt;'Statistic-Analysis'!$N$3,B1005&gt;'Statistic-Analysis'!$O$3),FALSE,TRUE)</f>
        <v>1</v>
      </c>
    </row>
    <row r="1006" spans="1:3">
      <c r="A1006" t="s">
        <v>8221</v>
      </c>
      <c r="B1006">
        <v>4</v>
      </c>
      <c r="C1006" t="b">
        <f>IF(OR(B1006&lt;'Statistic-Analysis'!$N$3,B1006&gt;'Statistic-Analysis'!$O$3),FALSE,TRUE)</f>
        <v>1</v>
      </c>
    </row>
    <row r="1007" spans="1:3">
      <c r="A1007" t="s">
        <v>8221</v>
      </c>
      <c r="B1007">
        <v>2</v>
      </c>
      <c r="C1007" t="b">
        <f>IF(OR(B1007&lt;'Statistic-Analysis'!$N$3,B1007&gt;'Statistic-Analysis'!$O$3),FALSE,TRUE)</f>
        <v>1</v>
      </c>
    </row>
    <row r="1008" spans="1:3">
      <c r="A1008" t="s">
        <v>8221</v>
      </c>
      <c r="B1008">
        <v>0</v>
      </c>
      <c r="C1008" t="b">
        <f>IF(OR(B1008&lt;'Statistic-Analysis'!$N$3,B1008&gt;'Statistic-Analysis'!$O$3),FALSE,TRUE)</f>
        <v>1</v>
      </c>
    </row>
    <row r="1009" spans="1:3">
      <c r="A1009" t="s">
        <v>8221</v>
      </c>
      <c r="B1009">
        <v>0</v>
      </c>
      <c r="C1009" t="b">
        <f>IF(OR(B1009&lt;'Statistic-Analysis'!$N$3,B1009&gt;'Statistic-Analysis'!$O$3),FALSE,TRUE)</f>
        <v>1</v>
      </c>
    </row>
    <row r="1010" spans="1:3">
      <c r="A1010" t="s">
        <v>8221</v>
      </c>
      <c r="B1010">
        <v>14</v>
      </c>
      <c r="C1010" t="b">
        <f>IF(OR(B1010&lt;'Statistic-Analysis'!$N$3,B1010&gt;'Statistic-Analysis'!$O$3),FALSE,TRUE)</f>
        <v>1</v>
      </c>
    </row>
    <row r="1011" spans="1:3">
      <c r="A1011" t="s">
        <v>8221</v>
      </c>
      <c r="B1011">
        <v>8</v>
      </c>
      <c r="C1011" t="b">
        <f>IF(OR(B1011&lt;'Statistic-Analysis'!$N$3,B1011&gt;'Statistic-Analysis'!$O$3),FALSE,TRUE)</f>
        <v>1</v>
      </c>
    </row>
    <row r="1012" spans="1:3">
      <c r="A1012" t="s">
        <v>8221</v>
      </c>
      <c r="B1012">
        <v>0</v>
      </c>
      <c r="C1012" t="b">
        <f>IF(OR(B1012&lt;'Statistic-Analysis'!$N$3,B1012&gt;'Statistic-Analysis'!$O$3),FALSE,TRUE)</f>
        <v>1</v>
      </c>
    </row>
    <row r="1013" spans="1:3">
      <c r="A1013" t="s">
        <v>8221</v>
      </c>
      <c r="B1013">
        <v>15</v>
      </c>
      <c r="C1013" t="b">
        <f>IF(OR(B1013&lt;'Statistic-Analysis'!$N$3,B1013&gt;'Statistic-Analysis'!$O$3),FALSE,TRUE)</f>
        <v>1</v>
      </c>
    </row>
    <row r="1014" spans="1:3">
      <c r="A1014" t="s">
        <v>8221</v>
      </c>
      <c r="B1014">
        <v>33</v>
      </c>
      <c r="C1014" t="b">
        <f>IF(OR(B1014&lt;'Statistic-Analysis'!$N$3,B1014&gt;'Statistic-Analysis'!$O$3),FALSE,TRUE)</f>
        <v>0</v>
      </c>
    </row>
    <row r="1015" spans="1:3">
      <c r="A1015" t="s">
        <v>8221</v>
      </c>
      <c r="B1015">
        <v>2</v>
      </c>
      <c r="C1015" t="b">
        <f>IF(OR(B1015&lt;'Statistic-Analysis'!$N$3,B1015&gt;'Statistic-Analysis'!$O$3),FALSE,TRUE)</f>
        <v>1</v>
      </c>
    </row>
    <row r="1016" spans="1:3">
      <c r="A1016" t="s">
        <v>8221</v>
      </c>
      <c r="B1016">
        <v>6</v>
      </c>
      <c r="C1016" t="b">
        <f>IF(OR(B1016&lt;'Statistic-Analysis'!$N$3,B1016&gt;'Statistic-Analysis'!$O$3),FALSE,TRUE)</f>
        <v>1</v>
      </c>
    </row>
    <row r="1017" spans="1:3">
      <c r="A1017" t="s">
        <v>8221</v>
      </c>
      <c r="B1017">
        <v>2</v>
      </c>
      <c r="C1017" t="b">
        <f>IF(OR(B1017&lt;'Statistic-Analysis'!$N$3,B1017&gt;'Statistic-Analysis'!$O$3),FALSE,TRUE)</f>
        <v>1</v>
      </c>
    </row>
    <row r="1018" spans="1:3">
      <c r="A1018" t="s">
        <v>8221</v>
      </c>
      <c r="B1018">
        <v>0</v>
      </c>
      <c r="C1018" t="b">
        <f>IF(OR(B1018&lt;'Statistic-Analysis'!$N$3,B1018&gt;'Statistic-Analysis'!$O$3),FALSE,TRUE)</f>
        <v>1</v>
      </c>
    </row>
    <row r="1019" spans="1:3">
      <c r="A1019" t="s">
        <v>8221</v>
      </c>
      <c r="B1019">
        <v>4</v>
      </c>
      <c r="C1019" t="b">
        <f>IF(OR(B1019&lt;'Statistic-Analysis'!$N$3,B1019&gt;'Statistic-Analysis'!$O$3),FALSE,TRUE)</f>
        <v>1</v>
      </c>
    </row>
    <row r="1020" spans="1:3">
      <c r="A1020" t="s">
        <v>8221</v>
      </c>
      <c r="B1020">
        <v>1</v>
      </c>
      <c r="C1020" t="b">
        <f>IF(OR(B1020&lt;'Statistic-Analysis'!$N$3,B1020&gt;'Statistic-Analysis'!$O$3),FALSE,TRUE)</f>
        <v>1</v>
      </c>
    </row>
    <row r="1021" spans="1:3">
      <c r="A1021" t="s">
        <v>8221</v>
      </c>
      <c r="B1021">
        <v>3</v>
      </c>
      <c r="C1021" t="b">
        <f>IF(OR(B1021&lt;'Statistic-Analysis'!$N$3,B1021&gt;'Statistic-Analysis'!$O$3),FALSE,TRUE)</f>
        <v>1</v>
      </c>
    </row>
    <row r="1022" spans="1:3">
      <c r="A1022" t="s">
        <v>8221</v>
      </c>
      <c r="B1022">
        <v>4</v>
      </c>
      <c r="C1022" t="b">
        <f>IF(OR(B1022&lt;'Statistic-Analysis'!$N$3,B1022&gt;'Statistic-Analysis'!$O$3),FALSE,TRUE)</f>
        <v>1</v>
      </c>
    </row>
    <row r="1023" spans="1:3">
      <c r="A1023" t="s">
        <v>8221</v>
      </c>
      <c r="B1023">
        <v>0</v>
      </c>
      <c r="C1023" t="b">
        <f>IF(OR(B1023&lt;'Statistic-Analysis'!$N$3,B1023&gt;'Statistic-Analysis'!$O$3),FALSE,TRUE)</f>
        <v>1</v>
      </c>
    </row>
    <row r="1024" spans="1:3">
      <c r="A1024" t="s">
        <v>8221</v>
      </c>
      <c r="B1024">
        <v>4</v>
      </c>
      <c r="C1024" t="b">
        <f>IF(OR(B1024&lt;'Statistic-Analysis'!$N$3,B1024&gt;'Statistic-Analysis'!$O$3),FALSE,TRUE)</f>
        <v>1</v>
      </c>
    </row>
    <row r="1025" spans="1:3">
      <c r="A1025" t="s">
        <v>8221</v>
      </c>
      <c r="B1025">
        <v>3</v>
      </c>
      <c r="C1025" t="b">
        <f>IF(OR(B1025&lt;'Statistic-Analysis'!$N$3,B1025&gt;'Statistic-Analysis'!$O$3),FALSE,TRUE)</f>
        <v>1</v>
      </c>
    </row>
    <row r="1026" spans="1:3">
      <c r="A1026" t="s">
        <v>8221</v>
      </c>
      <c r="B1026">
        <v>34</v>
      </c>
      <c r="C1026" t="b">
        <f>IF(OR(B1026&lt;'Statistic-Analysis'!$N$3,B1026&gt;'Statistic-Analysis'!$O$3),FALSE,TRUE)</f>
        <v>0</v>
      </c>
    </row>
    <row r="1027" spans="1:3">
      <c r="A1027" t="s">
        <v>8221</v>
      </c>
      <c r="B1027">
        <v>2</v>
      </c>
      <c r="C1027" t="b">
        <f>IF(OR(B1027&lt;'Statistic-Analysis'!$N$3,B1027&gt;'Statistic-Analysis'!$O$3),FALSE,TRUE)</f>
        <v>1</v>
      </c>
    </row>
    <row r="1028" spans="1:3">
      <c r="A1028" t="s">
        <v>8221</v>
      </c>
      <c r="B1028">
        <v>33</v>
      </c>
      <c r="C1028" t="b">
        <f>IF(OR(B1028&lt;'Statistic-Analysis'!$N$3,B1028&gt;'Statistic-Analysis'!$O$3),FALSE,TRUE)</f>
        <v>0</v>
      </c>
    </row>
    <row r="1029" spans="1:3">
      <c r="A1029" t="s">
        <v>8221</v>
      </c>
      <c r="B1029">
        <v>0</v>
      </c>
      <c r="C1029" t="b">
        <f>IF(OR(B1029&lt;'Statistic-Analysis'!$N$3,B1029&gt;'Statistic-Analysis'!$O$3),FALSE,TRUE)</f>
        <v>1</v>
      </c>
    </row>
    <row r="1030" spans="1:3">
      <c r="A1030" t="s">
        <v>8221</v>
      </c>
      <c r="B1030">
        <v>0</v>
      </c>
      <c r="C1030" t="b">
        <f>IF(OR(B1030&lt;'Statistic-Analysis'!$N$3,B1030&gt;'Statistic-Analysis'!$O$3),FALSE,TRUE)</f>
        <v>1</v>
      </c>
    </row>
    <row r="1031" spans="1:3">
      <c r="A1031" t="s">
        <v>8221</v>
      </c>
      <c r="B1031">
        <v>1</v>
      </c>
      <c r="C1031" t="b">
        <f>IF(OR(B1031&lt;'Statistic-Analysis'!$N$3,B1031&gt;'Statistic-Analysis'!$O$3),FALSE,TRUE)</f>
        <v>1</v>
      </c>
    </row>
    <row r="1032" spans="1:3">
      <c r="A1032" t="s">
        <v>8221</v>
      </c>
      <c r="B1032">
        <v>13</v>
      </c>
      <c r="C1032" t="b">
        <f>IF(OR(B1032&lt;'Statistic-Analysis'!$N$3,B1032&gt;'Statistic-Analysis'!$O$3),FALSE,TRUE)</f>
        <v>1</v>
      </c>
    </row>
    <row r="1033" spans="1:3">
      <c r="A1033" t="s">
        <v>8221</v>
      </c>
      <c r="B1033">
        <v>2</v>
      </c>
      <c r="C1033" t="b">
        <f>IF(OR(B1033&lt;'Statistic-Analysis'!$N$3,B1033&gt;'Statistic-Analysis'!$O$3),FALSE,TRUE)</f>
        <v>1</v>
      </c>
    </row>
    <row r="1034" spans="1:3">
      <c r="A1034" t="s">
        <v>8221</v>
      </c>
      <c r="B1034">
        <v>36</v>
      </c>
      <c r="C1034" t="b">
        <f>IF(OR(B1034&lt;'Statistic-Analysis'!$N$3,B1034&gt;'Statistic-Analysis'!$O$3),FALSE,TRUE)</f>
        <v>0</v>
      </c>
    </row>
    <row r="1035" spans="1:3">
      <c r="A1035" t="s">
        <v>8221</v>
      </c>
      <c r="B1035">
        <v>1</v>
      </c>
      <c r="C1035" t="b">
        <f>IF(OR(B1035&lt;'Statistic-Analysis'!$N$3,B1035&gt;'Statistic-Analysis'!$O$3),FALSE,TRUE)</f>
        <v>1</v>
      </c>
    </row>
    <row r="1036" spans="1:3">
      <c r="A1036" t="s">
        <v>8221</v>
      </c>
      <c r="B1036">
        <v>15</v>
      </c>
      <c r="C1036" t="b">
        <f>IF(OR(B1036&lt;'Statistic-Analysis'!$N$3,B1036&gt;'Statistic-Analysis'!$O$3),FALSE,TRUE)</f>
        <v>1</v>
      </c>
    </row>
    <row r="1037" spans="1:3">
      <c r="A1037" t="s">
        <v>8221</v>
      </c>
      <c r="B1037">
        <v>1</v>
      </c>
      <c r="C1037" t="b">
        <f>IF(OR(B1037&lt;'Statistic-Analysis'!$N$3,B1037&gt;'Statistic-Analysis'!$O$3),FALSE,TRUE)</f>
        <v>1</v>
      </c>
    </row>
    <row r="1038" spans="1:3">
      <c r="A1038" t="s">
        <v>8221</v>
      </c>
      <c r="B1038">
        <v>0</v>
      </c>
      <c r="C1038" t="b">
        <f>IF(OR(B1038&lt;'Statistic-Analysis'!$N$3,B1038&gt;'Statistic-Analysis'!$O$3),FALSE,TRUE)</f>
        <v>1</v>
      </c>
    </row>
    <row r="1039" spans="1:3">
      <c r="A1039" t="s">
        <v>8221</v>
      </c>
      <c r="B1039">
        <v>1</v>
      </c>
      <c r="C1039" t="b">
        <f>IF(OR(B1039&lt;'Statistic-Analysis'!$N$3,B1039&gt;'Statistic-Analysis'!$O$3),FALSE,TRUE)</f>
        <v>1</v>
      </c>
    </row>
    <row r="1040" spans="1:3">
      <c r="A1040" t="s">
        <v>8221</v>
      </c>
      <c r="B1040">
        <v>0</v>
      </c>
      <c r="C1040" t="b">
        <f>IF(OR(B1040&lt;'Statistic-Analysis'!$N$3,B1040&gt;'Statistic-Analysis'!$O$3),FALSE,TRUE)</f>
        <v>1</v>
      </c>
    </row>
    <row r="1041" spans="1:3">
      <c r="A1041" t="s">
        <v>8221</v>
      </c>
      <c r="B1041">
        <v>0</v>
      </c>
      <c r="C1041" t="b">
        <f>IF(OR(B1041&lt;'Statistic-Analysis'!$N$3,B1041&gt;'Statistic-Analysis'!$O$3),FALSE,TRUE)</f>
        <v>1</v>
      </c>
    </row>
    <row r="1042" spans="1:3">
      <c r="A1042" t="s">
        <v>8221</v>
      </c>
      <c r="B1042">
        <v>1</v>
      </c>
      <c r="C1042" t="b">
        <f>IF(OR(B1042&lt;'Statistic-Analysis'!$N$3,B1042&gt;'Statistic-Analysis'!$O$3),FALSE,TRUE)</f>
        <v>1</v>
      </c>
    </row>
    <row r="1043" spans="1:3">
      <c r="A1043" t="s">
        <v>8221</v>
      </c>
      <c r="B1043">
        <v>39</v>
      </c>
      <c r="C1043" t="b">
        <f>IF(OR(B1043&lt;'Statistic-Analysis'!$N$3,B1043&gt;'Statistic-Analysis'!$O$3),FALSE,TRUE)</f>
        <v>0</v>
      </c>
    </row>
    <row r="1044" spans="1:3">
      <c r="A1044" t="s">
        <v>8221</v>
      </c>
      <c r="B1044">
        <v>0</v>
      </c>
      <c r="C1044" t="b">
        <f>IF(OR(B1044&lt;'Statistic-Analysis'!$N$3,B1044&gt;'Statistic-Analysis'!$O$3),FALSE,TRUE)</f>
        <v>1</v>
      </c>
    </row>
    <row r="1045" spans="1:3">
      <c r="A1045" t="s">
        <v>8221</v>
      </c>
      <c r="B1045">
        <v>0</v>
      </c>
      <c r="C1045" t="b">
        <f>IF(OR(B1045&lt;'Statistic-Analysis'!$N$3,B1045&gt;'Statistic-Analysis'!$O$3),FALSE,TRUE)</f>
        <v>1</v>
      </c>
    </row>
    <row r="1046" spans="1:3">
      <c r="A1046" t="s">
        <v>8221</v>
      </c>
      <c r="B1046">
        <v>3</v>
      </c>
      <c r="C1046" t="b">
        <f>IF(OR(B1046&lt;'Statistic-Analysis'!$N$3,B1046&gt;'Statistic-Analysis'!$O$3),FALSE,TRUE)</f>
        <v>1</v>
      </c>
    </row>
    <row r="1047" spans="1:3">
      <c r="A1047" t="s">
        <v>8221</v>
      </c>
      <c r="B1047">
        <v>1</v>
      </c>
      <c r="C1047" t="b">
        <f>IF(OR(B1047&lt;'Statistic-Analysis'!$N$3,B1047&gt;'Statistic-Analysis'!$O$3),FALSE,TRUE)</f>
        <v>1</v>
      </c>
    </row>
    <row r="1048" spans="1:3">
      <c r="A1048" t="s">
        <v>8221</v>
      </c>
      <c r="B1048">
        <v>13</v>
      </c>
      <c r="C1048" t="b">
        <f>IF(OR(B1048&lt;'Statistic-Analysis'!$N$3,B1048&gt;'Statistic-Analysis'!$O$3),FALSE,TRUE)</f>
        <v>1</v>
      </c>
    </row>
    <row r="1049" spans="1:3">
      <c r="A1049" t="s">
        <v>8221</v>
      </c>
      <c r="B1049">
        <v>0</v>
      </c>
      <c r="C1049" t="b">
        <f>IF(OR(B1049&lt;'Statistic-Analysis'!$N$3,B1049&gt;'Statistic-Analysis'!$O$3),FALSE,TRUE)</f>
        <v>1</v>
      </c>
    </row>
    <row r="1050" spans="1:3">
      <c r="A1050" t="s">
        <v>8221</v>
      </c>
      <c r="B1050">
        <v>6</v>
      </c>
      <c r="C1050" t="b">
        <f>IF(OR(B1050&lt;'Statistic-Analysis'!$N$3,B1050&gt;'Statistic-Analysis'!$O$3),FALSE,TRUE)</f>
        <v>1</v>
      </c>
    </row>
    <row r="1051" spans="1:3">
      <c r="A1051" t="s">
        <v>8221</v>
      </c>
      <c r="B1051">
        <v>0</v>
      </c>
      <c r="C1051" t="b">
        <f>IF(OR(B1051&lt;'Statistic-Analysis'!$N$3,B1051&gt;'Statistic-Analysis'!$O$3),FALSE,TRUE)</f>
        <v>1</v>
      </c>
    </row>
    <row r="1052" spans="1:3">
      <c r="A1052" t="s">
        <v>8221</v>
      </c>
      <c r="B1052">
        <v>14</v>
      </c>
      <c r="C1052" t="b">
        <f>IF(OR(B1052&lt;'Statistic-Analysis'!$N$3,B1052&gt;'Statistic-Analysis'!$O$3),FALSE,TRUE)</f>
        <v>1</v>
      </c>
    </row>
    <row r="1053" spans="1:3">
      <c r="A1053" t="s">
        <v>8221</v>
      </c>
      <c r="B1053">
        <v>5</v>
      </c>
      <c r="C1053" t="b">
        <f>IF(OR(B1053&lt;'Statistic-Analysis'!$N$3,B1053&gt;'Statistic-Analysis'!$O$3),FALSE,TRUE)</f>
        <v>1</v>
      </c>
    </row>
    <row r="1054" spans="1:3">
      <c r="A1054" t="s">
        <v>8221</v>
      </c>
      <c r="B1054">
        <v>6</v>
      </c>
      <c r="C1054" t="b">
        <f>IF(OR(B1054&lt;'Statistic-Analysis'!$N$3,B1054&gt;'Statistic-Analysis'!$O$3),FALSE,TRUE)</f>
        <v>1</v>
      </c>
    </row>
    <row r="1055" spans="1:3">
      <c r="A1055" t="s">
        <v>8221</v>
      </c>
      <c r="B1055">
        <v>15</v>
      </c>
      <c r="C1055" t="b">
        <f>IF(OR(B1055&lt;'Statistic-Analysis'!$N$3,B1055&gt;'Statistic-Analysis'!$O$3),FALSE,TRUE)</f>
        <v>1</v>
      </c>
    </row>
    <row r="1056" spans="1:3">
      <c r="A1056" t="s">
        <v>8221</v>
      </c>
      <c r="B1056">
        <v>0</v>
      </c>
      <c r="C1056" t="b">
        <f>IF(OR(B1056&lt;'Statistic-Analysis'!$N$3,B1056&gt;'Statistic-Analysis'!$O$3),FALSE,TRUE)</f>
        <v>1</v>
      </c>
    </row>
    <row r="1057" spans="1:3">
      <c r="A1057" t="s">
        <v>8221</v>
      </c>
      <c r="B1057">
        <v>1</v>
      </c>
      <c r="C1057" t="b">
        <f>IF(OR(B1057&lt;'Statistic-Analysis'!$N$3,B1057&gt;'Statistic-Analysis'!$O$3),FALSE,TRUE)</f>
        <v>1</v>
      </c>
    </row>
    <row r="1058" spans="1:3">
      <c r="A1058" t="s">
        <v>8221</v>
      </c>
      <c r="B1058">
        <v>9</v>
      </c>
      <c r="C1058" t="b">
        <f>IF(OR(B1058&lt;'Statistic-Analysis'!$N$3,B1058&gt;'Statistic-Analysis'!$O$3),FALSE,TRUE)</f>
        <v>1</v>
      </c>
    </row>
    <row r="1059" spans="1:3">
      <c r="A1059" t="s">
        <v>8221</v>
      </c>
      <c r="B1059">
        <v>3</v>
      </c>
      <c r="C1059" t="b">
        <f>IF(OR(B1059&lt;'Statistic-Analysis'!$N$3,B1059&gt;'Statistic-Analysis'!$O$3),FALSE,TRUE)</f>
        <v>1</v>
      </c>
    </row>
    <row r="1060" spans="1:3">
      <c r="A1060" t="s">
        <v>8221</v>
      </c>
      <c r="B1060">
        <v>3</v>
      </c>
      <c r="C1060" t="b">
        <f>IF(OR(B1060&lt;'Statistic-Analysis'!$N$3,B1060&gt;'Statistic-Analysis'!$O$3),FALSE,TRUE)</f>
        <v>1</v>
      </c>
    </row>
    <row r="1061" spans="1:3">
      <c r="A1061" t="s">
        <v>8221</v>
      </c>
      <c r="B1061">
        <v>1</v>
      </c>
      <c r="C1061" t="b">
        <f>IF(OR(B1061&lt;'Statistic-Analysis'!$N$3,B1061&gt;'Statistic-Analysis'!$O$3),FALSE,TRUE)</f>
        <v>1</v>
      </c>
    </row>
    <row r="1062" spans="1:3">
      <c r="A1062" t="s">
        <v>8221</v>
      </c>
      <c r="B1062">
        <v>3</v>
      </c>
      <c r="C1062" t="b">
        <f>IF(OR(B1062&lt;'Statistic-Analysis'!$N$3,B1062&gt;'Statistic-Analysis'!$O$3),FALSE,TRUE)</f>
        <v>1</v>
      </c>
    </row>
    <row r="1063" spans="1:3">
      <c r="A1063" t="s">
        <v>8221</v>
      </c>
      <c r="B1063">
        <v>0</v>
      </c>
      <c r="C1063" t="b">
        <f>IF(OR(B1063&lt;'Statistic-Analysis'!$N$3,B1063&gt;'Statistic-Analysis'!$O$3),FALSE,TRUE)</f>
        <v>1</v>
      </c>
    </row>
    <row r="1064" spans="1:3">
      <c r="A1064" t="s">
        <v>8221</v>
      </c>
      <c r="B1064">
        <v>2</v>
      </c>
      <c r="C1064" t="b">
        <f>IF(OR(B1064&lt;'Statistic-Analysis'!$N$3,B1064&gt;'Statistic-Analysis'!$O$3),FALSE,TRUE)</f>
        <v>1</v>
      </c>
    </row>
    <row r="1065" spans="1:3">
      <c r="A1065" t="s">
        <v>8221</v>
      </c>
      <c r="B1065">
        <v>10</v>
      </c>
      <c r="C1065" t="b">
        <f>IF(OR(B1065&lt;'Statistic-Analysis'!$N$3,B1065&gt;'Statistic-Analysis'!$O$3),FALSE,TRUE)</f>
        <v>1</v>
      </c>
    </row>
    <row r="1066" spans="1:3">
      <c r="A1066" t="s">
        <v>8221</v>
      </c>
      <c r="B1066">
        <v>60</v>
      </c>
      <c r="C1066" t="b">
        <f>IF(OR(B1066&lt;'Statistic-Analysis'!$N$3,B1066&gt;'Statistic-Analysis'!$O$3),FALSE,TRUE)</f>
        <v>0</v>
      </c>
    </row>
    <row r="1067" spans="1:3">
      <c r="A1067" t="s">
        <v>8221</v>
      </c>
      <c r="B1067">
        <v>5</v>
      </c>
      <c r="C1067" t="b">
        <f>IF(OR(B1067&lt;'Statistic-Analysis'!$N$3,B1067&gt;'Statistic-Analysis'!$O$3),FALSE,TRUE)</f>
        <v>1</v>
      </c>
    </row>
    <row r="1068" spans="1:3">
      <c r="A1068" t="s">
        <v>8221</v>
      </c>
      <c r="B1068">
        <v>9</v>
      </c>
      <c r="C1068" t="b">
        <f>IF(OR(B1068&lt;'Statistic-Analysis'!$N$3,B1068&gt;'Statistic-Analysis'!$O$3),FALSE,TRUE)</f>
        <v>1</v>
      </c>
    </row>
    <row r="1069" spans="1:3">
      <c r="A1069" t="s">
        <v>8221</v>
      </c>
      <c r="B1069">
        <v>13</v>
      </c>
      <c r="C1069" t="b">
        <f>IF(OR(B1069&lt;'Statistic-Analysis'!$N$3,B1069&gt;'Statistic-Analysis'!$O$3),FALSE,TRUE)</f>
        <v>1</v>
      </c>
    </row>
    <row r="1070" spans="1:3">
      <c r="A1070" t="s">
        <v>8221</v>
      </c>
      <c r="B1070">
        <v>0</v>
      </c>
      <c r="C1070" t="b">
        <f>IF(OR(B1070&lt;'Statistic-Analysis'!$N$3,B1070&gt;'Statistic-Analysis'!$O$3),FALSE,TRUE)</f>
        <v>1</v>
      </c>
    </row>
    <row r="1071" spans="1:3">
      <c r="A1071" t="s">
        <v>8221</v>
      </c>
      <c r="B1071">
        <v>8</v>
      </c>
      <c r="C1071" t="b">
        <f>IF(OR(B1071&lt;'Statistic-Analysis'!$N$3,B1071&gt;'Statistic-Analysis'!$O$3),FALSE,TRUE)</f>
        <v>1</v>
      </c>
    </row>
    <row r="1072" spans="1:3">
      <c r="A1072" t="s">
        <v>8221</v>
      </c>
      <c r="B1072">
        <v>3</v>
      </c>
      <c r="C1072" t="b">
        <f>IF(OR(B1072&lt;'Statistic-Analysis'!$N$3,B1072&gt;'Statistic-Analysis'!$O$3),FALSE,TRUE)</f>
        <v>1</v>
      </c>
    </row>
    <row r="1073" spans="1:3">
      <c r="A1073" t="s">
        <v>8221</v>
      </c>
      <c r="B1073">
        <v>3</v>
      </c>
      <c r="C1073" t="b">
        <f>IF(OR(B1073&lt;'Statistic-Analysis'!$N$3,B1073&gt;'Statistic-Analysis'!$O$3),FALSE,TRUE)</f>
        <v>1</v>
      </c>
    </row>
    <row r="1074" spans="1:3">
      <c r="A1074" t="s">
        <v>8221</v>
      </c>
      <c r="B1074">
        <v>0</v>
      </c>
      <c r="C1074" t="b">
        <f>IF(OR(B1074&lt;'Statistic-Analysis'!$N$3,B1074&gt;'Statistic-Analysis'!$O$3),FALSE,TRUE)</f>
        <v>1</v>
      </c>
    </row>
    <row r="1075" spans="1:3">
      <c r="A1075" t="s">
        <v>8221</v>
      </c>
      <c r="B1075">
        <v>6</v>
      </c>
      <c r="C1075" t="b">
        <f>IF(OR(B1075&lt;'Statistic-Analysis'!$N$3,B1075&gt;'Statistic-Analysis'!$O$3),FALSE,TRUE)</f>
        <v>1</v>
      </c>
    </row>
    <row r="1076" spans="1:3">
      <c r="A1076" t="s">
        <v>8221</v>
      </c>
      <c r="B1076">
        <v>4</v>
      </c>
      <c r="C1076" t="b">
        <f>IF(OR(B1076&lt;'Statistic-Analysis'!$N$3,B1076&gt;'Statistic-Analysis'!$O$3),FALSE,TRUE)</f>
        <v>1</v>
      </c>
    </row>
    <row r="1077" spans="1:3">
      <c r="A1077" t="s">
        <v>8221</v>
      </c>
      <c r="B1077">
        <v>1</v>
      </c>
      <c r="C1077" t="b">
        <f>IF(OR(B1077&lt;'Statistic-Analysis'!$N$3,B1077&gt;'Statistic-Analysis'!$O$3),FALSE,TRUE)</f>
        <v>1</v>
      </c>
    </row>
    <row r="1078" spans="1:3">
      <c r="A1078" t="s">
        <v>8221</v>
      </c>
      <c r="B1078">
        <v>29</v>
      </c>
      <c r="C1078" t="b">
        <f>IF(OR(B1078&lt;'Statistic-Analysis'!$N$3,B1078&gt;'Statistic-Analysis'!$O$3),FALSE,TRUE)</f>
        <v>0</v>
      </c>
    </row>
    <row r="1079" spans="1:3">
      <c r="A1079" t="s">
        <v>8221</v>
      </c>
      <c r="B1079">
        <v>0</v>
      </c>
      <c r="C1079" t="b">
        <f>IF(OR(B1079&lt;'Statistic-Analysis'!$N$3,B1079&gt;'Statistic-Analysis'!$O$3),FALSE,TRUE)</f>
        <v>1</v>
      </c>
    </row>
    <row r="1080" spans="1:3">
      <c r="A1080" t="s">
        <v>8221</v>
      </c>
      <c r="B1080">
        <v>4</v>
      </c>
      <c r="C1080" t="b">
        <f>IF(OR(B1080&lt;'Statistic-Analysis'!$N$3,B1080&gt;'Statistic-Analysis'!$O$3),FALSE,TRUE)</f>
        <v>1</v>
      </c>
    </row>
    <row r="1081" spans="1:3">
      <c r="A1081" t="s">
        <v>8221</v>
      </c>
      <c r="B1081">
        <v>5</v>
      </c>
      <c r="C1081" t="b">
        <f>IF(OR(B1081&lt;'Statistic-Analysis'!$N$3,B1081&gt;'Statistic-Analysis'!$O$3),FALSE,TRUE)</f>
        <v>1</v>
      </c>
    </row>
    <row r="1082" spans="1:3">
      <c r="A1082" t="s">
        <v>8221</v>
      </c>
      <c r="B1082">
        <v>4</v>
      </c>
      <c r="C1082" t="b">
        <f>IF(OR(B1082&lt;'Statistic-Analysis'!$N$3,B1082&gt;'Statistic-Analysis'!$O$3),FALSE,TRUE)</f>
        <v>1</v>
      </c>
    </row>
    <row r="1083" spans="1:3">
      <c r="A1083" t="s">
        <v>8221</v>
      </c>
      <c r="B1083">
        <v>5</v>
      </c>
      <c r="C1083" t="b">
        <f>IF(OR(B1083&lt;'Statistic-Analysis'!$N$3,B1083&gt;'Statistic-Analysis'!$O$3),FALSE,TRUE)</f>
        <v>1</v>
      </c>
    </row>
    <row r="1084" spans="1:3">
      <c r="A1084" t="s">
        <v>8221</v>
      </c>
      <c r="B1084">
        <v>1</v>
      </c>
      <c r="C1084" t="b">
        <f>IF(OR(B1084&lt;'Statistic-Analysis'!$N$3,B1084&gt;'Statistic-Analysis'!$O$3),FALSE,TRUE)</f>
        <v>1</v>
      </c>
    </row>
    <row r="1085" spans="1:3">
      <c r="A1085" t="s">
        <v>8221</v>
      </c>
      <c r="B1085">
        <v>1</v>
      </c>
      <c r="C1085" t="b">
        <f>IF(OR(B1085&lt;'Statistic-Analysis'!$N$3,B1085&gt;'Statistic-Analysis'!$O$3),FALSE,TRUE)</f>
        <v>1</v>
      </c>
    </row>
    <row r="1086" spans="1:3">
      <c r="A1086" t="s">
        <v>8221</v>
      </c>
      <c r="B1086">
        <v>0</v>
      </c>
      <c r="C1086" t="b">
        <f>IF(OR(B1086&lt;'Statistic-Analysis'!$N$3,B1086&gt;'Statistic-Analysis'!$O$3),FALSE,TRUE)</f>
        <v>1</v>
      </c>
    </row>
    <row r="1087" spans="1:3">
      <c r="A1087" t="s">
        <v>8221</v>
      </c>
      <c r="B1087">
        <v>14</v>
      </c>
      <c r="C1087" t="b">
        <f>IF(OR(B1087&lt;'Statistic-Analysis'!$N$3,B1087&gt;'Statistic-Analysis'!$O$3),FALSE,TRUE)</f>
        <v>1</v>
      </c>
    </row>
    <row r="1088" spans="1:3">
      <c r="A1088" t="s">
        <v>8221</v>
      </c>
      <c r="B1088">
        <v>3</v>
      </c>
      <c r="C1088" t="b">
        <f>IF(OR(B1088&lt;'Statistic-Analysis'!$N$3,B1088&gt;'Statistic-Analysis'!$O$3),FALSE,TRUE)</f>
        <v>1</v>
      </c>
    </row>
    <row r="1089" spans="1:3">
      <c r="A1089" t="s">
        <v>8221</v>
      </c>
      <c r="B1089">
        <v>10</v>
      </c>
      <c r="C1089" t="b">
        <f>IF(OR(B1089&lt;'Statistic-Analysis'!$N$3,B1089&gt;'Statistic-Analysis'!$O$3),FALSE,TRUE)</f>
        <v>1</v>
      </c>
    </row>
    <row r="1090" spans="1:3">
      <c r="A1090" t="s">
        <v>8221</v>
      </c>
      <c r="B1090">
        <v>17</v>
      </c>
      <c r="C1090" t="b">
        <f>IF(OR(B1090&lt;'Statistic-Analysis'!$N$3,B1090&gt;'Statistic-Analysis'!$O$3),FALSE,TRUE)</f>
        <v>1</v>
      </c>
    </row>
    <row r="1091" spans="1:3">
      <c r="A1091" t="s">
        <v>8221</v>
      </c>
      <c r="B1091">
        <v>2</v>
      </c>
      <c r="C1091" t="b">
        <f>IF(OR(B1091&lt;'Statistic-Analysis'!$N$3,B1091&gt;'Statistic-Analysis'!$O$3),FALSE,TRUE)</f>
        <v>1</v>
      </c>
    </row>
    <row r="1092" spans="1:3">
      <c r="A1092" t="s">
        <v>8221</v>
      </c>
      <c r="B1092">
        <v>0</v>
      </c>
      <c r="C1092" t="b">
        <f>IF(OR(B1092&lt;'Statistic-Analysis'!$N$3,B1092&gt;'Statistic-Analysis'!$O$3),FALSE,TRUE)</f>
        <v>1</v>
      </c>
    </row>
    <row r="1093" spans="1:3">
      <c r="A1093" t="s">
        <v>8221</v>
      </c>
      <c r="B1093">
        <v>4</v>
      </c>
      <c r="C1093" t="b">
        <f>IF(OR(B1093&lt;'Statistic-Analysis'!$N$3,B1093&gt;'Statistic-Analysis'!$O$3),FALSE,TRUE)</f>
        <v>1</v>
      </c>
    </row>
    <row r="1094" spans="1:3">
      <c r="A1094" t="s">
        <v>8221</v>
      </c>
      <c r="B1094">
        <v>12</v>
      </c>
      <c r="C1094" t="b">
        <f>IF(OR(B1094&lt;'Statistic-Analysis'!$N$3,B1094&gt;'Statistic-Analysis'!$O$3),FALSE,TRUE)</f>
        <v>1</v>
      </c>
    </row>
    <row r="1095" spans="1:3">
      <c r="A1095" t="s">
        <v>8221</v>
      </c>
      <c r="B1095">
        <v>3</v>
      </c>
      <c r="C1095" t="b">
        <f>IF(OR(B1095&lt;'Statistic-Analysis'!$N$3,B1095&gt;'Statistic-Analysis'!$O$3),FALSE,TRUE)</f>
        <v>1</v>
      </c>
    </row>
    <row r="1096" spans="1:3">
      <c r="A1096" t="s">
        <v>8221</v>
      </c>
      <c r="B1096">
        <v>12</v>
      </c>
      <c r="C1096" t="b">
        <f>IF(OR(B1096&lt;'Statistic-Analysis'!$N$3,B1096&gt;'Statistic-Analysis'!$O$3),FALSE,TRUE)</f>
        <v>1</v>
      </c>
    </row>
    <row r="1097" spans="1:3">
      <c r="A1097" t="s">
        <v>8221</v>
      </c>
      <c r="B1097">
        <v>0</v>
      </c>
      <c r="C1097" t="b">
        <f>IF(OR(B1097&lt;'Statistic-Analysis'!$N$3,B1097&gt;'Statistic-Analysis'!$O$3),FALSE,TRUE)</f>
        <v>1</v>
      </c>
    </row>
    <row r="1098" spans="1:3">
      <c r="A1098" t="s">
        <v>8221</v>
      </c>
      <c r="B1098">
        <v>7</v>
      </c>
      <c r="C1098" t="b">
        <f>IF(OR(B1098&lt;'Statistic-Analysis'!$N$3,B1098&gt;'Statistic-Analysis'!$O$3),FALSE,TRUE)</f>
        <v>1</v>
      </c>
    </row>
    <row r="1099" spans="1:3">
      <c r="A1099" t="s">
        <v>8221</v>
      </c>
      <c r="B1099">
        <v>2</v>
      </c>
      <c r="C1099" t="b">
        <f>IF(OR(B1099&lt;'Statistic-Analysis'!$N$3,B1099&gt;'Statistic-Analysis'!$O$3),FALSE,TRUE)</f>
        <v>1</v>
      </c>
    </row>
    <row r="1100" spans="1:3">
      <c r="A1100" t="s">
        <v>8221</v>
      </c>
      <c r="B1100">
        <v>1</v>
      </c>
      <c r="C1100" t="b">
        <f>IF(OR(B1100&lt;'Statistic-Analysis'!$N$3,B1100&gt;'Statistic-Analysis'!$O$3),FALSE,TRUE)</f>
        <v>1</v>
      </c>
    </row>
    <row r="1101" spans="1:3">
      <c r="A1101" t="s">
        <v>8221</v>
      </c>
      <c r="B1101">
        <v>4</v>
      </c>
      <c r="C1101" t="b">
        <f>IF(OR(B1101&lt;'Statistic-Analysis'!$N$3,B1101&gt;'Statistic-Analysis'!$O$3),FALSE,TRUE)</f>
        <v>1</v>
      </c>
    </row>
    <row r="1102" spans="1:3">
      <c r="A1102" t="s">
        <v>8221</v>
      </c>
      <c r="B1102">
        <v>4</v>
      </c>
      <c r="C1102" t="b">
        <f>IF(OR(B1102&lt;'Statistic-Analysis'!$N$3,B1102&gt;'Statistic-Analysis'!$O$3),FALSE,TRUE)</f>
        <v>1</v>
      </c>
    </row>
    <row r="1103" spans="1:3">
      <c r="A1103" t="s">
        <v>8221</v>
      </c>
      <c r="B1103">
        <v>17</v>
      </c>
      <c r="C1103" t="b">
        <f>IF(OR(B1103&lt;'Statistic-Analysis'!$N$3,B1103&gt;'Statistic-Analysis'!$O$3),FALSE,TRUE)</f>
        <v>1</v>
      </c>
    </row>
    <row r="1104" spans="1:3">
      <c r="A1104" t="s">
        <v>8221</v>
      </c>
      <c r="B1104">
        <v>7</v>
      </c>
      <c r="C1104" t="b">
        <f>IF(OR(B1104&lt;'Statistic-Analysis'!$N$3,B1104&gt;'Statistic-Analysis'!$O$3),FALSE,TRUE)</f>
        <v>1</v>
      </c>
    </row>
    <row r="1105" spans="1:3">
      <c r="A1105" t="s">
        <v>8221</v>
      </c>
      <c r="B1105">
        <v>2</v>
      </c>
      <c r="C1105" t="b">
        <f>IF(OR(B1105&lt;'Statistic-Analysis'!$N$3,B1105&gt;'Statistic-Analysis'!$O$3),FALSE,TRUE)</f>
        <v>1</v>
      </c>
    </row>
    <row r="1106" spans="1:3">
      <c r="A1106" t="s">
        <v>8221</v>
      </c>
      <c r="B1106">
        <v>5</v>
      </c>
      <c r="C1106" t="b">
        <f>IF(OR(B1106&lt;'Statistic-Analysis'!$N$3,B1106&gt;'Statistic-Analysis'!$O$3),FALSE,TRUE)</f>
        <v>1</v>
      </c>
    </row>
    <row r="1107" spans="1:3">
      <c r="A1107" t="s">
        <v>8221</v>
      </c>
      <c r="B1107">
        <v>1</v>
      </c>
      <c r="C1107" t="b">
        <f>IF(OR(B1107&lt;'Statistic-Analysis'!$N$3,B1107&gt;'Statistic-Analysis'!$O$3),FALSE,TRUE)</f>
        <v>1</v>
      </c>
    </row>
    <row r="1108" spans="1:3">
      <c r="A1108" t="s">
        <v>8221</v>
      </c>
      <c r="B1108">
        <v>1</v>
      </c>
      <c r="C1108" t="b">
        <f>IF(OR(B1108&lt;'Statistic-Analysis'!$N$3,B1108&gt;'Statistic-Analysis'!$O$3),FALSE,TRUE)</f>
        <v>1</v>
      </c>
    </row>
    <row r="1109" spans="1:3">
      <c r="A1109" t="s">
        <v>8221</v>
      </c>
      <c r="B1109">
        <v>14</v>
      </c>
      <c r="C1109" t="b">
        <f>IF(OR(B1109&lt;'Statistic-Analysis'!$N$3,B1109&gt;'Statistic-Analysis'!$O$3),FALSE,TRUE)</f>
        <v>1</v>
      </c>
    </row>
    <row r="1110" spans="1:3">
      <c r="A1110" t="s">
        <v>8221</v>
      </c>
      <c r="B1110">
        <v>26</v>
      </c>
      <c r="C1110" t="b">
        <f>IF(OR(B1110&lt;'Statistic-Analysis'!$N$3,B1110&gt;'Statistic-Analysis'!$O$3),FALSE,TRUE)</f>
        <v>1</v>
      </c>
    </row>
    <row r="1111" spans="1:3">
      <c r="A1111" t="s">
        <v>8221</v>
      </c>
      <c r="B1111">
        <v>2</v>
      </c>
      <c r="C1111" t="b">
        <f>IF(OR(B1111&lt;'Statistic-Analysis'!$N$3,B1111&gt;'Statistic-Analysis'!$O$3),FALSE,TRUE)</f>
        <v>1</v>
      </c>
    </row>
    <row r="1112" spans="1:3">
      <c r="A1112" t="s">
        <v>8221</v>
      </c>
      <c r="B1112">
        <v>1</v>
      </c>
      <c r="C1112" t="b">
        <f>IF(OR(B1112&lt;'Statistic-Analysis'!$N$3,B1112&gt;'Statistic-Analysis'!$O$3),FALSE,TRUE)</f>
        <v>1</v>
      </c>
    </row>
    <row r="1113" spans="1:3">
      <c r="A1113" t="s">
        <v>8221</v>
      </c>
      <c r="B1113">
        <v>3</v>
      </c>
      <c r="C1113" t="b">
        <f>IF(OR(B1113&lt;'Statistic-Analysis'!$N$3,B1113&gt;'Statistic-Analysis'!$O$3),FALSE,TRUE)</f>
        <v>1</v>
      </c>
    </row>
    <row r="1114" spans="1:3">
      <c r="A1114" t="s">
        <v>8221</v>
      </c>
      <c r="B1114">
        <v>7</v>
      </c>
      <c r="C1114" t="b">
        <f>IF(OR(B1114&lt;'Statistic-Analysis'!$N$3,B1114&gt;'Statistic-Analysis'!$O$3),FALSE,TRUE)</f>
        <v>1</v>
      </c>
    </row>
    <row r="1115" spans="1:3">
      <c r="A1115" t="s">
        <v>8221</v>
      </c>
      <c r="B1115">
        <v>9</v>
      </c>
      <c r="C1115" t="b">
        <f>IF(OR(B1115&lt;'Statistic-Analysis'!$N$3,B1115&gt;'Statistic-Analysis'!$O$3),FALSE,TRUE)</f>
        <v>1</v>
      </c>
    </row>
    <row r="1116" spans="1:3">
      <c r="A1116" t="s">
        <v>8221</v>
      </c>
      <c r="B1116">
        <v>20</v>
      </c>
      <c r="C1116" t="b">
        <f>IF(OR(B1116&lt;'Statistic-Analysis'!$N$3,B1116&gt;'Statistic-Analysis'!$O$3),FALSE,TRUE)</f>
        <v>1</v>
      </c>
    </row>
    <row r="1117" spans="1:3">
      <c r="A1117" t="s">
        <v>8221</v>
      </c>
      <c r="B1117">
        <v>6</v>
      </c>
      <c r="C1117" t="b">
        <f>IF(OR(B1117&lt;'Statistic-Analysis'!$N$3,B1117&gt;'Statistic-Analysis'!$O$3),FALSE,TRUE)</f>
        <v>1</v>
      </c>
    </row>
    <row r="1118" spans="1:3">
      <c r="A1118" t="s">
        <v>8221</v>
      </c>
      <c r="B1118">
        <v>13</v>
      </c>
      <c r="C1118" t="b">
        <f>IF(OR(B1118&lt;'Statistic-Analysis'!$N$3,B1118&gt;'Statistic-Analysis'!$O$3),FALSE,TRUE)</f>
        <v>1</v>
      </c>
    </row>
    <row r="1119" spans="1:3">
      <c r="A1119" t="s">
        <v>8221</v>
      </c>
      <c r="B1119">
        <v>1</v>
      </c>
      <c r="C1119" t="b">
        <f>IF(OR(B1119&lt;'Statistic-Analysis'!$N$3,B1119&gt;'Statistic-Analysis'!$O$3),FALSE,TRUE)</f>
        <v>1</v>
      </c>
    </row>
    <row r="1120" spans="1:3">
      <c r="A1120" t="s">
        <v>8221</v>
      </c>
      <c r="B1120">
        <v>202</v>
      </c>
      <c r="C1120" t="b">
        <f>IF(OR(B1120&lt;'Statistic-Analysis'!$N$3,B1120&gt;'Statistic-Analysis'!$O$3),FALSE,TRUE)</f>
        <v>0</v>
      </c>
    </row>
    <row r="1121" spans="1:3">
      <c r="A1121" t="s">
        <v>8221</v>
      </c>
      <c r="B1121">
        <v>0</v>
      </c>
      <c r="C1121" t="b">
        <f>IF(OR(B1121&lt;'Statistic-Analysis'!$N$3,B1121&gt;'Statistic-Analysis'!$O$3),FALSE,TRUE)</f>
        <v>1</v>
      </c>
    </row>
    <row r="1122" spans="1:3">
      <c r="A1122" t="s">
        <v>8221</v>
      </c>
      <c r="B1122">
        <v>1</v>
      </c>
      <c r="C1122" t="b">
        <f>IF(OR(B1122&lt;'Statistic-Analysis'!$N$3,B1122&gt;'Statistic-Analysis'!$O$3),FALSE,TRUE)</f>
        <v>1</v>
      </c>
    </row>
    <row r="1123" spans="1:3">
      <c r="A1123" t="s">
        <v>8221</v>
      </c>
      <c r="B1123">
        <v>0</v>
      </c>
      <c r="C1123" t="b">
        <f>IF(OR(B1123&lt;'Statistic-Analysis'!$N$3,B1123&gt;'Statistic-Analysis'!$O$3),FALSE,TRUE)</f>
        <v>1</v>
      </c>
    </row>
    <row r="1124" spans="1:3">
      <c r="A1124" t="s">
        <v>8221</v>
      </c>
      <c r="B1124">
        <v>2</v>
      </c>
      <c r="C1124" t="b">
        <f>IF(OR(B1124&lt;'Statistic-Analysis'!$N$3,B1124&gt;'Statistic-Analysis'!$O$3),FALSE,TRUE)</f>
        <v>1</v>
      </c>
    </row>
    <row r="1125" spans="1:3">
      <c r="A1125" t="s">
        <v>8221</v>
      </c>
      <c r="B1125">
        <v>13</v>
      </c>
      <c r="C1125" t="b">
        <f>IF(OR(B1125&lt;'Statistic-Analysis'!$N$3,B1125&gt;'Statistic-Analysis'!$O$3),FALSE,TRUE)</f>
        <v>1</v>
      </c>
    </row>
    <row r="1126" spans="1:3">
      <c r="A1126" t="s">
        <v>8221</v>
      </c>
      <c r="B1126">
        <v>9</v>
      </c>
      <c r="C1126" t="b">
        <f>IF(OR(B1126&lt;'Statistic-Analysis'!$N$3,B1126&gt;'Statistic-Analysis'!$O$3),FALSE,TRUE)</f>
        <v>1</v>
      </c>
    </row>
    <row r="1127" spans="1:3">
      <c r="A1127" t="s">
        <v>8221</v>
      </c>
      <c r="B1127">
        <v>2</v>
      </c>
      <c r="C1127" t="b">
        <f>IF(OR(B1127&lt;'Statistic-Analysis'!$N$3,B1127&gt;'Statistic-Analysis'!$O$3),FALSE,TRUE)</f>
        <v>1</v>
      </c>
    </row>
    <row r="1128" spans="1:3">
      <c r="A1128" t="s">
        <v>8221</v>
      </c>
      <c r="B1128">
        <v>0</v>
      </c>
      <c r="C1128" t="b">
        <f>IF(OR(B1128&lt;'Statistic-Analysis'!$N$3,B1128&gt;'Statistic-Analysis'!$O$3),FALSE,TRUE)</f>
        <v>1</v>
      </c>
    </row>
    <row r="1129" spans="1:3">
      <c r="A1129" t="s">
        <v>8221</v>
      </c>
      <c r="B1129">
        <v>35</v>
      </c>
      <c r="C1129" t="b">
        <f>IF(OR(B1129&lt;'Statistic-Analysis'!$N$3,B1129&gt;'Statistic-Analysis'!$O$3),FALSE,TRUE)</f>
        <v>0</v>
      </c>
    </row>
    <row r="1130" spans="1:3">
      <c r="A1130" t="s">
        <v>8221</v>
      </c>
      <c r="B1130">
        <v>2</v>
      </c>
      <c r="C1130" t="b">
        <f>IF(OR(B1130&lt;'Statistic-Analysis'!$N$3,B1130&gt;'Statistic-Analysis'!$O$3),FALSE,TRUE)</f>
        <v>1</v>
      </c>
    </row>
    <row r="1131" spans="1:3">
      <c r="A1131" t="s">
        <v>8221</v>
      </c>
      <c r="B1131">
        <v>3</v>
      </c>
      <c r="C1131" t="b">
        <f>IF(OR(B1131&lt;'Statistic-Analysis'!$N$3,B1131&gt;'Statistic-Analysis'!$O$3),FALSE,TRUE)</f>
        <v>1</v>
      </c>
    </row>
    <row r="1132" spans="1:3">
      <c r="A1132" t="s">
        <v>8221</v>
      </c>
      <c r="B1132">
        <v>0</v>
      </c>
      <c r="C1132" t="b">
        <f>IF(OR(B1132&lt;'Statistic-Analysis'!$N$3,B1132&gt;'Statistic-Analysis'!$O$3),FALSE,TRUE)</f>
        <v>1</v>
      </c>
    </row>
    <row r="1133" spans="1:3">
      <c r="A1133" t="s">
        <v>8221</v>
      </c>
      <c r="B1133">
        <v>1</v>
      </c>
      <c r="C1133" t="b">
        <f>IF(OR(B1133&lt;'Statistic-Analysis'!$N$3,B1133&gt;'Statistic-Analysis'!$O$3),FALSE,TRUE)</f>
        <v>1</v>
      </c>
    </row>
    <row r="1134" spans="1:3">
      <c r="A1134" t="s">
        <v>8221</v>
      </c>
      <c r="B1134">
        <v>0</v>
      </c>
      <c r="C1134" t="b">
        <f>IF(OR(B1134&lt;'Statistic-Analysis'!$N$3,B1134&gt;'Statistic-Analysis'!$O$3),FALSE,TRUE)</f>
        <v>1</v>
      </c>
    </row>
    <row r="1135" spans="1:3">
      <c r="A1135" t="s">
        <v>8221</v>
      </c>
      <c r="B1135">
        <v>0</v>
      </c>
      <c r="C1135" t="b">
        <f>IF(OR(B1135&lt;'Statistic-Analysis'!$N$3,B1135&gt;'Statistic-Analysis'!$O$3),FALSE,TRUE)</f>
        <v>1</v>
      </c>
    </row>
    <row r="1136" spans="1:3">
      <c r="A1136" t="s">
        <v>8221</v>
      </c>
      <c r="B1136">
        <v>3</v>
      </c>
      <c r="C1136" t="b">
        <f>IF(OR(B1136&lt;'Statistic-Analysis'!$N$3,B1136&gt;'Statistic-Analysis'!$O$3),FALSE,TRUE)</f>
        <v>1</v>
      </c>
    </row>
    <row r="1137" spans="1:3">
      <c r="A1137" t="s">
        <v>8221</v>
      </c>
      <c r="B1137">
        <v>11</v>
      </c>
      <c r="C1137" t="b">
        <f>IF(OR(B1137&lt;'Statistic-Analysis'!$N$3,B1137&gt;'Statistic-Analysis'!$O$3),FALSE,TRUE)</f>
        <v>1</v>
      </c>
    </row>
    <row r="1138" spans="1:3">
      <c r="A1138" t="s">
        <v>8221</v>
      </c>
      <c r="B1138">
        <v>6</v>
      </c>
      <c r="C1138" t="b">
        <f>IF(OR(B1138&lt;'Statistic-Analysis'!$N$3,B1138&gt;'Statistic-Analysis'!$O$3),FALSE,TRUE)</f>
        <v>1</v>
      </c>
    </row>
    <row r="1139" spans="1:3">
      <c r="A1139" t="s">
        <v>8221</v>
      </c>
      <c r="B1139">
        <v>0</v>
      </c>
      <c r="C1139" t="b">
        <f>IF(OR(B1139&lt;'Statistic-Analysis'!$N$3,B1139&gt;'Statistic-Analysis'!$O$3),FALSE,TRUE)</f>
        <v>1</v>
      </c>
    </row>
    <row r="1140" spans="1:3">
      <c r="A1140" t="s">
        <v>8221</v>
      </c>
      <c r="B1140">
        <v>67</v>
      </c>
      <c r="C1140" t="b">
        <f>IF(OR(B1140&lt;'Statistic-Analysis'!$N$3,B1140&gt;'Statistic-Analysis'!$O$3),FALSE,TRUE)</f>
        <v>0</v>
      </c>
    </row>
    <row r="1141" spans="1:3">
      <c r="A1141" t="s">
        <v>8221</v>
      </c>
      <c r="B1141">
        <v>23</v>
      </c>
      <c r="C1141" t="b">
        <f>IF(OR(B1141&lt;'Statistic-Analysis'!$N$3,B1141&gt;'Statistic-Analysis'!$O$3),FALSE,TRUE)</f>
        <v>1</v>
      </c>
    </row>
    <row r="1142" spans="1:3">
      <c r="A1142" t="s">
        <v>8221</v>
      </c>
      <c r="B1142">
        <v>72</v>
      </c>
      <c r="C1142" t="b">
        <f>IF(OR(B1142&lt;'Statistic-Analysis'!$N$3,B1142&gt;'Statistic-Analysis'!$O$3),FALSE,TRUE)</f>
        <v>0</v>
      </c>
    </row>
    <row r="1143" spans="1:3">
      <c r="A1143" t="s">
        <v>8221</v>
      </c>
      <c r="B1143">
        <v>2</v>
      </c>
      <c r="C1143" t="b">
        <f>IF(OR(B1143&lt;'Statistic-Analysis'!$N$3,B1143&gt;'Statistic-Analysis'!$O$3),FALSE,TRUE)</f>
        <v>1</v>
      </c>
    </row>
    <row r="1144" spans="1:3">
      <c r="A1144" t="s">
        <v>8221</v>
      </c>
      <c r="B1144">
        <v>15</v>
      </c>
      <c r="C1144" t="b">
        <f>IF(OR(B1144&lt;'Statistic-Analysis'!$N$3,B1144&gt;'Statistic-Analysis'!$O$3),FALSE,TRUE)</f>
        <v>1</v>
      </c>
    </row>
    <row r="1145" spans="1:3">
      <c r="A1145" t="s">
        <v>8221</v>
      </c>
      <c r="B1145">
        <v>1</v>
      </c>
      <c r="C1145" t="b">
        <f>IF(OR(B1145&lt;'Statistic-Analysis'!$N$3,B1145&gt;'Statistic-Analysis'!$O$3),FALSE,TRUE)</f>
        <v>1</v>
      </c>
    </row>
    <row r="1146" spans="1:3">
      <c r="A1146" t="s">
        <v>8221</v>
      </c>
      <c r="B1146">
        <v>2</v>
      </c>
      <c r="C1146" t="b">
        <f>IF(OR(B1146&lt;'Statistic-Analysis'!$N$3,B1146&gt;'Statistic-Analysis'!$O$3),FALSE,TRUE)</f>
        <v>1</v>
      </c>
    </row>
    <row r="1147" spans="1:3">
      <c r="A1147" t="s">
        <v>8221</v>
      </c>
      <c r="B1147">
        <v>7</v>
      </c>
      <c r="C1147" t="b">
        <f>IF(OR(B1147&lt;'Statistic-Analysis'!$N$3,B1147&gt;'Statistic-Analysis'!$O$3),FALSE,TRUE)</f>
        <v>1</v>
      </c>
    </row>
    <row r="1148" spans="1:3">
      <c r="A1148" t="s">
        <v>8221</v>
      </c>
      <c r="B1148">
        <v>16</v>
      </c>
      <c r="C1148" t="b">
        <f>IF(OR(B1148&lt;'Statistic-Analysis'!$N$3,B1148&gt;'Statistic-Analysis'!$O$3),FALSE,TRUE)</f>
        <v>1</v>
      </c>
    </row>
    <row r="1149" spans="1:3">
      <c r="A1149" t="s">
        <v>8221</v>
      </c>
      <c r="B1149">
        <v>117</v>
      </c>
      <c r="C1149" t="b">
        <f>IF(OR(B1149&lt;'Statistic-Analysis'!$N$3,B1149&gt;'Statistic-Analysis'!$O$3),FALSE,TRUE)</f>
        <v>0</v>
      </c>
    </row>
    <row r="1150" spans="1:3">
      <c r="A1150" t="s">
        <v>8221</v>
      </c>
      <c r="B1150">
        <v>2</v>
      </c>
      <c r="C1150" t="b">
        <f>IF(OR(B1150&lt;'Statistic-Analysis'!$N$3,B1150&gt;'Statistic-Analysis'!$O$3),FALSE,TRUE)</f>
        <v>1</v>
      </c>
    </row>
    <row r="1151" spans="1:3">
      <c r="A1151" t="s">
        <v>8221</v>
      </c>
      <c r="B1151">
        <v>7</v>
      </c>
      <c r="C1151" t="b">
        <f>IF(OR(B1151&lt;'Statistic-Analysis'!$N$3,B1151&gt;'Statistic-Analysis'!$O$3),FALSE,TRUE)</f>
        <v>1</v>
      </c>
    </row>
    <row r="1152" spans="1:3">
      <c r="A1152" t="s">
        <v>8221</v>
      </c>
      <c r="B1152">
        <v>3</v>
      </c>
      <c r="C1152" t="b">
        <f>IF(OR(B1152&lt;'Statistic-Analysis'!$N$3,B1152&gt;'Statistic-Analysis'!$O$3),FALSE,TRUE)</f>
        <v>1</v>
      </c>
    </row>
    <row r="1153" spans="1:3">
      <c r="A1153" t="s">
        <v>8221</v>
      </c>
      <c r="B1153">
        <v>20</v>
      </c>
      <c r="C1153" t="b">
        <f>IF(OR(B1153&lt;'Statistic-Analysis'!$N$3,B1153&gt;'Statistic-Analysis'!$O$3),FALSE,TRUE)</f>
        <v>1</v>
      </c>
    </row>
    <row r="1154" spans="1:3">
      <c r="A1154" t="s">
        <v>8221</v>
      </c>
      <c r="B1154">
        <v>50</v>
      </c>
      <c r="C1154" t="b">
        <f>IF(OR(B1154&lt;'Statistic-Analysis'!$N$3,B1154&gt;'Statistic-Analysis'!$O$3),FALSE,TRUE)</f>
        <v>0</v>
      </c>
    </row>
    <row r="1155" spans="1:3">
      <c r="A1155" t="s">
        <v>8221</v>
      </c>
      <c r="B1155">
        <v>2</v>
      </c>
      <c r="C1155" t="b">
        <f>IF(OR(B1155&lt;'Statistic-Analysis'!$N$3,B1155&gt;'Statistic-Analysis'!$O$3),FALSE,TRUE)</f>
        <v>1</v>
      </c>
    </row>
    <row r="1156" spans="1:3">
      <c r="A1156" t="s">
        <v>8221</v>
      </c>
      <c r="B1156">
        <v>3</v>
      </c>
      <c r="C1156" t="b">
        <f>IF(OR(B1156&lt;'Statistic-Analysis'!$N$3,B1156&gt;'Statistic-Analysis'!$O$3),FALSE,TRUE)</f>
        <v>1</v>
      </c>
    </row>
    <row r="1157" spans="1:3">
      <c r="A1157" t="s">
        <v>8221</v>
      </c>
      <c r="B1157">
        <v>27</v>
      </c>
      <c r="C1157" t="b">
        <f>IF(OR(B1157&lt;'Statistic-Analysis'!$N$3,B1157&gt;'Statistic-Analysis'!$O$3),FALSE,TRUE)</f>
        <v>1</v>
      </c>
    </row>
    <row r="1158" spans="1:3">
      <c r="A1158" t="s">
        <v>8221</v>
      </c>
      <c r="B1158">
        <v>7</v>
      </c>
      <c r="C1158" t="b">
        <f>IF(OR(B1158&lt;'Statistic-Analysis'!$N$3,B1158&gt;'Statistic-Analysis'!$O$3),FALSE,TRUE)</f>
        <v>1</v>
      </c>
    </row>
    <row r="1159" spans="1:3">
      <c r="A1159" t="s">
        <v>8221</v>
      </c>
      <c r="B1159">
        <v>5</v>
      </c>
      <c r="C1159" t="b">
        <f>IF(OR(B1159&lt;'Statistic-Analysis'!$N$3,B1159&gt;'Statistic-Analysis'!$O$3),FALSE,TRUE)</f>
        <v>1</v>
      </c>
    </row>
    <row r="1160" spans="1:3">
      <c r="A1160" t="s">
        <v>8221</v>
      </c>
      <c r="B1160">
        <v>0</v>
      </c>
      <c r="C1160" t="b">
        <f>IF(OR(B1160&lt;'Statistic-Analysis'!$N$3,B1160&gt;'Statistic-Analysis'!$O$3),FALSE,TRUE)</f>
        <v>1</v>
      </c>
    </row>
    <row r="1161" spans="1:3">
      <c r="A1161" t="s">
        <v>8221</v>
      </c>
      <c r="B1161">
        <v>3</v>
      </c>
      <c r="C1161" t="b">
        <f>IF(OR(B1161&lt;'Statistic-Analysis'!$N$3,B1161&gt;'Statistic-Analysis'!$O$3),FALSE,TRUE)</f>
        <v>1</v>
      </c>
    </row>
    <row r="1162" spans="1:3">
      <c r="A1162" t="s">
        <v>8221</v>
      </c>
      <c r="B1162">
        <v>6</v>
      </c>
      <c r="C1162" t="b">
        <f>IF(OR(B1162&lt;'Statistic-Analysis'!$N$3,B1162&gt;'Statistic-Analysis'!$O$3),FALSE,TRUE)</f>
        <v>1</v>
      </c>
    </row>
    <row r="1163" spans="1:3">
      <c r="A1163" t="s">
        <v>8221</v>
      </c>
      <c r="B1163">
        <v>9</v>
      </c>
      <c r="C1163" t="b">
        <f>IF(OR(B1163&lt;'Statistic-Analysis'!$N$3,B1163&gt;'Statistic-Analysis'!$O$3),FALSE,TRUE)</f>
        <v>1</v>
      </c>
    </row>
    <row r="1164" spans="1:3">
      <c r="A1164" t="s">
        <v>8221</v>
      </c>
      <c r="B1164">
        <v>3</v>
      </c>
      <c r="C1164" t="b">
        <f>IF(OR(B1164&lt;'Statistic-Analysis'!$N$3,B1164&gt;'Statistic-Analysis'!$O$3),FALSE,TRUE)</f>
        <v>1</v>
      </c>
    </row>
    <row r="1165" spans="1:3">
      <c r="A1165" t="s">
        <v>8221</v>
      </c>
      <c r="B1165">
        <v>2</v>
      </c>
      <c r="C1165" t="b">
        <f>IF(OR(B1165&lt;'Statistic-Analysis'!$N$3,B1165&gt;'Statistic-Analysis'!$O$3),FALSE,TRUE)</f>
        <v>1</v>
      </c>
    </row>
    <row r="1166" spans="1:3">
      <c r="A1166" t="s">
        <v>8221</v>
      </c>
      <c r="B1166">
        <v>3</v>
      </c>
      <c r="C1166" t="b">
        <f>IF(OR(B1166&lt;'Statistic-Analysis'!$N$3,B1166&gt;'Statistic-Analysis'!$O$3),FALSE,TRUE)</f>
        <v>1</v>
      </c>
    </row>
    <row r="1167" spans="1:3">
      <c r="A1167" t="s">
        <v>8221</v>
      </c>
      <c r="B1167">
        <v>45</v>
      </c>
      <c r="C1167" t="b">
        <f>IF(OR(B1167&lt;'Statistic-Analysis'!$N$3,B1167&gt;'Statistic-Analysis'!$O$3),FALSE,TRUE)</f>
        <v>0</v>
      </c>
    </row>
    <row r="1168" spans="1:3">
      <c r="A1168" t="s">
        <v>8221</v>
      </c>
      <c r="B1168">
        <v>9</v>
      </c>
      <c r="C1168" t="b">
        <f>IF(OR(B1168&lt;'Statistic-Analysis'!$N$3,B1168&gt;'Statistic-Analysis'!$O$3),FALSE,TRUE)</f>
        <v>1</v>
      </c>
    </row>
    <row r="1169" spans="1:3">
      <c r="A1169" t="s">
        <v>8221</v>
      </c>
      <c r="B1169">
        <v>9</v>
      </c>
      <c r="C1169" t="b">
        <f>IF(OR(B1169&lt;'Statistic-Analysis'!$N$3,B1169&gt;'Statistic-Analysis'!$O$3),FALSE,TRUE)</f>
        <v>1</v>
      </c>
    </row>
    <row r="1170" spans="1:3">
      <c r="A1170" t="s">
        <v>8221</v>
      </c>
      <c r="B1170">
        <v>21</v>
      </c>
      <c r="C1170" t="b">
        <f>IF(OR(B1170&lt;'Statistic-Analysis'!$N$3,B1170&gt;'Statistic-Analysis'!$O$3),FALSE,TRUE)</f>
        <v>1</v>
      </c>
    </row>
    <row r="1171" spans="1:3">
      <c r="A1171" t="s">
        <v>8221</v>
      </c>
      <c r="B1171">
        <v>17</v>
      </c>
      <c r="C1171" t="b">
        <f>IF(OR(B1171&lt;'Statistic-Analysis'!$N$3,B1171&gt;'Statistic-Analysis'!$O$3),FALSE,TRUE)</f>
        <v>1</v>
      </c>
    </row>
    <row r="1172" spans="1:3">
      <c r="A1172" t="s">
        <v>8221</v>
      </c>
      <c r="B1172">
        <v>1</v>
      </c>
      <c r="C1172" t="b">
        <f>IF(OR(B1172&lt;'Statistic-Analysis'!$N$3,B1172&gt;'Statistic-Analysis'!$O$3),FALSE,TRUE)</f>
        <v>1</v>
      </c>
    </row>
    <row r="1173" spans="1:3">
      <c r="A1173" t="s">
        <v>8221</v>
      </c>
      <c r="B1173">
        <v>1</v>
      </c>
      <c r="C1173" t="b">
        <f>IF(OR(B1173&lt;'Statistic-Analysis'!$N$3,B1173&gt;'Statistic-Analysis'!$O$3),FALSE,TRUE)</f>
        <v>1</v>
      </c>
    </row>
    <row r="1174" spans="1:3">
      <c r="A1174" t="s">
        <v>8221</v>
      </c>
      <c r="B1174">
        <v>14</v>
      </c>
      <c r="C1174" t="b">
        <f>IF(OR(B1174&lt;'Statistic-Analysis'!$N$3,B1174&gt;'Statistic-Analysis'!$O$3),FALSE,TRUE)</f>
        <v>1</v>
      </c>
    </row>
    <row r="1175" spans="1:3">
      <c r="A1175" t="s">
        <v>8221</v>
      </c>
      <c r="B1175">
        <v>42</v>
      </c>
      <c r="C1175" t="b">
        <f>IF(OR(B1175&lt;'Statistic-Analysis'!$N$3,B1175&gt;'Statistic-Analysis'!$O$3),FALSE,TRUE)</f>
        <v>0</v>
      </c>
    </row>
    <row r="1176" spans="1:3">
      <c r="A1176" t="s">
        <v>8221</v>
      </c>
      <c r="B1176">
        <v>27</v>
      </c>
      <c r="C1176" t="b">
        <f>IF(OR(B1176&lt;'Statistic-Analysis'!$N$3,B1176&gt;'Statistic-Analysis'!$O$3),FALSE,TRUE)</f>
        <v>1</v>
      </c>
    </row>
    <row r="1177" spans="1:3">
      <c r="A1177" t="s">
        <v>8221</v>
      </c>
      <c r="B1177">
        <v>5</v>
      </c>
      <c r="C1177" t="b">
        <f>IF(OR(B1177&lt;'Statistic-Analysis'!$N$3,B1177&gt;'Statistic-Analysis'!$O$3),FALSE,TRUE)</f>
        <v>1</v>
      </c>
    </row>
    <row r="1178" spans="1:3">
      <c r="A1178" t="s">
        <v>8221</v>
      </c>
      <c r="B1178">
        <v>13</v>
      </c>
      <c r="C1178" t="b">
        <f>IF(OR(B1178&lt;'Statistic-Analysis'!$N$3,B1178&gt;'Statistic-Analysis'!$O$3),FALSE,TRUE)</f>
        <v>1</v>
      </c>
    </row>
    <row r="1179" spans="1:3">
      <c r="A1179" t="s">
        <v>8221</v>
      </c>
      <c r="B1179">
        <v>12</v>
      </c>
      <c r="C1179" t="b">
        <f>IF(OR(B1179&lt;'Statistic-Analysis'!$N$3,B1179&gt;'Statistic-Analysis'!$O$3),FALSE,TRUE)</f>
        <v>1</v>
      </c>
    </row>
    <row r="1180" spans="1:3">
      <c r="A1180" t="s">
        <v>8221</v>
      </c>
      <c r="B1180">
        <v>90</v>
      </c>
      <c r="C1180" t="b">
        <f>IF(OR(B1180&lt;'Statistic-Analysis'!$N$3,B1180&gt;'Statistic-Analysis'!$O$3),FALSE,TRUE)</f>
        <v>0</v>
      </c>
    </row>
    <row r="1181" spans="1:3">
      <c r="A1181" t="s">
        <v>8221</v>
      </c>
      <c r="B1181">
        <v>2</v>
      </c>
      <c r="C1181" t="b">
        <f>IF(OR(B1181&lt;'Statistic-Analysis'!$N$3,B1181&gt;'Statistic-Analysis'!$O$3),FALSE,TRUE)</f>
        <v>1</v>
      </c>
    </row>
    <row r="1182" spans="1:3">
      <c r="A1182" t="s">
        <v>8221</v>
      </c>
      <c r="B1182">
        <v>5</v>
      </c>
      <c r="C1182" t="b">
        <f>IF(OR(B1182&lt;'Statistic-Analysis'!$N$3,B1182&gt;'Statistic-Analysis'!$O$3),FALSE,TRUE)</f>
        <v>1</v>
      </c>
    </row>
    <row r="1183" spans="1:3">
      <c r="A1183" t="s">
        <v>8221</v>
      </c>
      <c r="B1183">
        <v>31</v>
      </c>
      <c r="C1183" t="b">
        <f>IF(OR(B1183&lt;'Statistic-Analysis'!$N$3,B1183&gt;'Statistic-Analysis'!$O$3),FALSE,TRUE)</f>
        <v>0</v>
      </c>
    </row>
    <row r="1184" spans="1:3">
      <c r="A1184" t="s">
        <v>8221</v>
      </c>
      <c r="B1184">
        <v>4</v>
      </c>
      <c r="C1184" t="b">
        <f>IF(OR(B1184&lt;'Statistic-Analysis'!$N$3,B1184&gt;'Statistic-Analysis'!$O$3),FALSE,TRUE)</f>
        <v>1</v>
      </c>
    </row>
    <row r="1185" spans="1:3">
      <c r="A1185" t="s">
        <v>8221</v>
      </c>
      <c r="B1185">
        <v>29</v>
      </c>
      <c r="C1185" t="b">
        <f>IF(OR(B1185&lt;'Statistic-Analysis'!$N$3,B1185&gt;'Statistic-Analysis'!$O$3),FALSE,TRUE)</f>
        <v>0</v>
      </c>
    </row>
    <row r="1186" spans="1:3">
      <c r="A1186" t="s">
        <v>8221</v>
      </c>
      <c r="B1186">
        <v>2</v>
      </c>
      <c r="C1186" t="b">
        <f>IF(OR(B1186&lt;'Statistic-Analysis'!$N$3,B1186&gt;'Statistic-Analysis'!$O$3),FALSE,TRUE)</f>
        <v>1</v>
      </c>
    </row>
    <row r="1187" spans="1:3">
      <c r="A1187" t="s">
        <v>8221</v>
      </c>
      <c r="B1187">
        <v>114</v>
      </c>
      <c r="C1187" t="b">
        <f>IF(OR(B1187&lt;'Statistic-Analysis'!$N$3,B1187&gt;'Statistic-Analysis'!$O$3),FALSE,TRUE)</f>
        <v>0</v>
      </c>
    </row>
    <row r="1188" spans="1:3">
      <c r="A1188" t="s">
        <v>8221</v>
      </c>
      <c r="B1188">
        <v>1</v>
      </c>
      <c r="C1188" t="b">
        <f>IF(OR(B1188&lt;'Statistic-Analysis'!$N$3,B1188&gt;'Statistic-Analysis'!$O$3),FALSE,TRUE)</f>
        <v>1</v>
      </c>
    </row>
    <row r="1189" spans="1:3">
      <c r="A1189" t="s">
        <v>8221</v>
      </c>
      <c r="B1189">
        <v>76</v>
      </c>
      <c r="C1189" t="b">
        <f>IF(OR(B1189&lt;'Statistic-Analysis'!$N$3,B1189&gt;'Statistic-Analysis'!$O$3),FALSE,TRUE)</f>
        <v>0</v>
      </c>
    </row>
    <row r="1190" spans="1:3">
      <c r="A1190" t="s">
        <v>8221</v>
      </c>
      <c r="B1190">
        <v>9</v>
      </c>
      <c r="C1190" t="b">
        <f>IF(OR(B1190&lt;'Statistic-Analysis'!$N$3,B1190&gt;'Statistic-Analysis'!$O$3),FALSE,TRUE)</f>
        <v>1</v>
      </c>
    </row>
    <row r="1191" spans="1:3">
      <c r="A1191" t="s">
        <v>8221</v>
      </c>
      <c r="B1191">
        <v>37</v>
      </c>
      <c r="C1191" t="b">
        <f>IF(OR(B1191&lt;'Statistic-Analysis'!$N$3,B1191&gt;'Statistic-Analysis'!$O$3),FALSE,TRUE)</f>
        <v>0</v>
      </c>
    </row>
    <row r="1192" spans="1:3">
      <c r="A1192" t="s">
        <v>8221</v>
      </c>
      <c r="B1192">
        <v>0</v>
      </c>
      <c r="C1192" t="b">
        <f>IF(OR(B1192&lt;'Statistic-Analysis'!$N$3,B1192&gt;'Statistic-Analysis'!$O$3),FALSE,TRUE)</f>
        <v>1</v>
      </c>
    </row>
    <row r="1193" spans="1:3">
      <c r="A1193" t="s">
        <v>8221</v>
      </c>
      <c r="B1193">
        <v>1</v>
      </c>
      <c r="C1193" t="b">
        <f>IF(OR(B1193&lt;'Statistic-Analysis'!$N$3,B1193&gt;'Statistic-Analysis'!$O$3),FALSE,TRUE)</f>
        <v>1</v>
      </c>
    </row>
    <row r="1194" spans="1:3">
      <c r="A1194" t="s">
        <v>8221</v>
      </c>
      <c r="B1194">
        <v>10</v>
      </c>
      <c r="C1194" t="b">
        <f>IF(OR(B1194&lt;'Statistic-Analysis'!$N$3,B1194&gt;'Statistic-Analysis'!$O$3),FALSE,TRUE)</f>
        <v>1</v>
      </c>
    </row>
    <row r="1195" spans="1:3">
      <c r="A1195" t="s">
        <v>8221</v>
      </c>
      <c r="B1195">
        <v>1</v>
      </c>
      <c r="C1195" t="b">
        <f>IF(OR(B1195&lt;'Statistic-Analysis'!$N$3,B1195&gt;'Statistic-Analysis'!$O$3),FALSE,TRUE)</f>
        <v>1</v>
      </c>
    </row>
    <row r="1196" spans="1:3">
      <c r="A1196" t="s">
        <v>8221</v>
      </c>
      <c r="B1196">
        <v>2</v>
      </c>
      <c r="C1196" t="b">
        <f>IF(OR(B1196&lt;'Statistic-Analysis'!$N$3,B1196&gt;'Statistic-Analysis'!$O$3),FALSE,TRUE)</f>
        <v>1</v>
      </c>
    </row>
    <row r="1197" spans="1:3">
      <c r="A1197" t="s">
        <v>8221</v>
      </c>
      <c r="B1197">
        <v>1</v>
      </c>
      <c r="C1197" t="b">
        <f>IF(OR(B1197&lt;'Statistic-Analysis'!$N$3,B1197&gt;'Statistic-Analysis'!$O$3),FALSE,TRUE)</f>
        <v>1</v>
      </c>
    </row>
    <row r="1198" spans="1:3">
      <c r="A1198" t="s">
        <v>8221</v>
      </c>
      <c r="B1198">
        <v>10</v>
      </c>
      <c r="C1198" t="b">
        <f>IF(OR(B1198&lt;'Statistic-Analysis'!$N$3,B1198&gt;'Statistic-Analysis'!$O$3),FALSE,TRUE)</f>
        <v>1</v>
      </c>
    </row>
    <row r="1199" spans="1:3">
      <c r="A1199" t="s">
        <v>8221</v>
      </c>
      <c r="B1199">
        <v>9</v>
      </c>
      <c r="C1199" t="b">
        <f>IF(OR(B1199&lt;'Statistic-Analysis'!$N$3,B1199&gt;'Statistic-Analysis'!$O$3),FALSE,TRUE)</f>
        <v>1</v>
      </c>
    </row>
    <row r="1200" spans="1:3">
      <c r="A1200" t="s">
        <v>8221</v>
      </c>
      <c r="B1200">
        <v>19</v>
      </c>
      <c r="C1200" t="b">
        <f>IF(OR(B1200&lt;'Statistic-Analysis'!$N$3,B1200&gt;'Statistic-Analysis'!$O$3),FALSE,TRUE)</f>
        <v>1</v>
      </c>
    </row>
    <row r="1201" spans="1:3">
      <c r="A1201" t="s">
        <v>8221</v>
      </c>
      <c r="B1201">
        <v>0</v>
      </c>
      <c r="C1201" t="b">
        <f>IF(OR(B1201&lt;'Statistic-Analysis'!$N$3,B1201&gt;'Statistic-Analysis'!$O$3),FALSE,TRUE)</f>
        <v>1</v>
      </c>
    </row>
    <row r="1202" spans="1:3">
      <c r="A1202" t="s">
        <v>8221</v>
      </c>
      <c r="B1202">
        <v>4</v>
      </c>
      <c r="C1202" t="b">
        <f>IF(OR(B1202&lt;'Statistic-Analysis'!$N$3,B1202&gt;'Statistic-Analysis'!$O$3),FALSE,TRUE)</f>
        <v>1</v>
      </c>
    </row>
    <row r="1203" spans="1:3">
      <c r="A1203" t="s">
        <v>8221</v>
      </c>
      <c r="B1203">
        <v>8</v>
      </c>
      <c r="C1203" t="b">
        <f>IF(OR(B1203&lt;'Statistic-Analysis'!$N$3,B1203&gt;'Statistic-Analysis'!$O$3),FALSE,TRUE)</f>
        <v>1</v>
      </c>
    </row>
    <row r="1204" spans="1:3">
      <c r="A1204" t="s">
        <v>8221</v>
      </c>
      <c r="B1204">
        <v>24</v>
      </c>
      <c r="C1204" t="b">
        <f>IF(OR(B1204&lt;'Statistic-Analysis'!$N$3,B1204&gt;'Statistic-Analysis'!$O$3),FALSE,TRUE)</f>
        <v>1</v>
      </c>
    </row>
    <row r="1205" spans="1:3">
      <c r="A1205" t="s">
        <v>8221</v>
      </c>
      <c r="B1205">
        <v>0</v>
      </c>
      <c r="C1205" t="b">
        <f>IF(OR(B1205&lt;'Statistic-Analysis'!$N$3,B1205&gt;'Statistic-Analysis'!$O$3),FALSE,TRUE)</f>
        <v>1</v>
      </c>
    </row>
    <row r="1206" spans="1:3">
      <c r="A1206" t="s">
        <v>8221</v>
      </c>
      <c r="B1206">
        <v>39</v>
      </c>
      <c r="C1206" t="b">
        <f>IF(OR(B1206&lt;'Statistic-Analysis'!$N$3,B1206&gt;'Statistic-Analysis'!$O$3),FALSE,TRUE)</f>
        <v>0</v>
      </c>
    </row>
    <row r="1207" spans="1:3">
      <c r="A1207" t="s">
        <v>8221</v>
      </c>
      <c r="B1207">
        <v>6</v>
      </c>
      <c r="C1207" t="b">
        <f>IF(OR(B1207&lt;'Statistic-Analysis'!$N$3,B1207&gt;'Statistic-Analysis'!$O$3),FALSE,TRUE)</f>
        <v>1</v>
      </c>
    </row>
    <row r="1208" spans="1:3">
      <c r="A1208" t="s">
        <v>8221</v>
      </c>
      <c r="B1208">
        <v>4</v>
      </c>
      <c r="C1208" t="b">
        <f>IF(OR(B1208&lt;'Statistic-Analysis'!$N$3,B1208&gt;'Statistic-Analysis'!$O$3),FALSE,TRUE)</f>
        <v>1</v>
      </c>
    </row>
    <row r="1209" spans="1:3">
      <c r="A1209" t="s">
        <v>8221</v>
      </c>
      <c r="B1209">
        <v>3</v>
      </c>
      <c r="C1209" t="b">
        <f>IF(OR(B1209&lt;'Statistic-Analysis'!$N$3,B1209&gt;'Statistic-Analysis'!$O$3),FALSE,TRUE)</f>
        <v>1</v>
      </c>
    </row>
    <row r="1210" spans="1:3">
      <c r="A1210" t="s">
        <v>8221</v>
      </c>
      <c r="B1210">
        <v>53</v>
      </c>
      <c r="C1210" t="b">
        <f>IF(OR(B1210&lt;'Statistic-Analysis'!$N$3,B1210&gt;'Statistic-Analysis'!$O$3),FALSE,TRUE)</f>
        <v>0</v>
      </c>
    </row>
    <row r="1211" spans="1:3">
      <c r="A1211" t="s">
        <v>8221</v>
      </c>
      <c r="B1211">
        <v>1</v>
      </c>
      <c r="C1211" t="b">
        <f>IF(OR(B1211&lt;'Statistic-Analysis'!$N$3,B1211&gt;'Statistic-Analysis'!$O$3),FALSE,TRUE)</f>
        <v>1</v>
      </c>
    </row>
    <row r="1212" spans="1:3">
      <c r="A1212" t="s">
        <v>8221</v>
      </c>
      <c r="B1212">
        <v>2</v>
      </c>
      <c r="C1212" t="b">
        <f>IF(OR(B1212&lt;'Statistic-Analysis'!$N$3,B1212&gt;'Statistic-Analysis'!$O$3),FALSE,TRUE)</f>
        <v>1</v>
      </c>
    </row>
    <row r="1213" spans="1:3">
      <c r="A1213" t="s">
        <v>8221</v>
      </c>
      <c r="B1213">
        <v>25</v>
      </c>
      <c r="C1213" t="b">
        <f>IF(OR(B1213&lt;'Statistic-Analysis'!$N$3,B1213&gt;'Statistic-Analysis'!$O$3),FALSE,TRUE)</f>
        <v>1</v>
      </c>
    </row>
    <row r="1214" spans="1:3">
      <c r="A1214" t="s">
        <v>8221</v>
      </c>
      <c r="B1214">
        <v>6</v>
      </c>
      <c r="C1214" t="b">
        <f>IF(OR(B1214&lt;'Statistic-Analysis'!$N$3,B1214&gt;'Statistic-Analysis'!$O$3),FALSE,TRUE)</f>
        <v>1</v>
      </c>
    </row>
    <row r="1215" spans="1:3">
      <c r="A1215" t="s">
        <v>8221</v>
      </c>
      <c r="B1215">
        <v>0</v>
      </c>
      <c r="C1215" t="b">
        <f>IF(OR(B1215&lt;'Statistic-Analysis'!$N$3,B1215&gt;'Statistic-Analysis'!$O$3),FALSE,TRUE)</f>
        <v>1</v>
      </c>
    </row>
    <row r="1216" spans="1:3">
      <c r="A1216" t="s">
        <v>8221</v>
      </c>
      <c r="B1216">
        <v>12</v>
      </c>
      <c r="C1216" t="b">
        <f>IF(OR(B1216&lt;'Statistic-Analysis'!$N$3,B1216&gt;'Statistic-Analysis'!$O$3),FALSE,TRUE)</f>
        <v>1</v>
      </c>
    </row>
    <row r="1217" spans="1:3">
      <c r="A1217" t="s">
        <v>8221</v>
      </c>
      <c r="B1217">
        <v>0</v>
      </c>
      <c r="C1217" t="b">
        <f>IF(OR(B1217&lt;'Statistic-Analysis'!$N$3,B1217&gt;'Statistic-Analysis'!$O$3),FALSE,TRUE)</f>
        <v>1</v>
      </c>
    </row>
    <row r="1218" spans="1:3">
      <c r="A1218" t="s">
        <v>8221</v>
      </c>
      <c r="B1218">
        <v>36</v>
      </c>
      <c r="C1218" t="b">
        <f>IF(OR(B1218&lt;'Statistic-Analysis'!$N$3,B1218&gt;'Statistic-Analysis'!$O$3),FALSE,TRUE)</f>
        <v>0</v>
      </c>
    </row>
    <row r="1219" spans="1:3">
      <c r="A1219" t="s">
        <v>8221</v>
      </c>
      <c r="B1219">
        <v>0</v>
      </c>
      <c r="C1219" t="b">
        <f>IF(OR(B1219&lt;'Statistic-Analysis'!$N$3,B1219&gt;'Statistic-Analysis'!$O$3),FALSE,TRUE)</f>
        <v>1</v>
      </c>
    </row>
    <row r="1220" spans="1:3">
      <c r="A1220" t="s">
        <v>8221</v>
      </c>
      <c r="B1220">
        <v>2</v>
      </c>
      <c r="C1220" t="b">
        <f>IF(OR(B1220&lt;'Statistic-Analysis'!$N$3,B1220&gt;'Statistic-Analysis'!$O$3),FALSE,TRUE)</f>
        <v>1</v>
      </c>
    </row>
    <row r="1221" spans="1:3">
      <c r="A1221" t="s">
        <v>8221</v>
      </c>
      <c r="B1221">
        <v>1</v>
      </c>
      <c r="C1221" t="b">
        <f>IF(OR(B1221&lt;'Statistic-Analysis'!$N$3,B1221&gt;'Statistic-Analysis'!$O$3),FALSE,TRUE)</f>
        <v>1</v>
      </c>
    </row>
    <row r="1222" spans="1:3">
      <c r="A1222" t="s">
        <v>8221</v>
      </c>
      <c r="B1222">
        <v>59</v>
      </c>
      <c r="C1222" t="b">
        <f>IF(OR(B1222&lt;'Statistic-Analysis'!$N$3,B1222&gt;'Statistic-Analysis'!$O$3),FALSE,TRUE)</f>
        <v>0</v>
      </c>
    </row>
    <row r="1223" spans="1:3">
      <c r="A1223" t="s">
        <v>8221</v>
      </c>
      <c r="B1223">
        <v>1</v>
      </c>
      <c r="C1223" t="b">
        <f>IF(OR(B1223&lt;'Statistic-Analysis'!$N$3,B1223&gt;'Statistic-Analysis'!$O$3),FALSE,TRUE)</f>
        <v>1</v>
      </c>
    </row>
    <row r="1224" spans="1:3">
      <c r="A1224" t="s">
        <v>8221</v>
      </c>
      <c r="B1224">
        <v>31</v>
      </c>
      <c r="C1224" t="b">
        <f>IF(OR(B1224&lt;'Statistic-Analysis'!$N$3,B1224&gt;'Statistic-Analysis'!$O$3),FALSE,TRUE)</f>
        <v>0</v>
      </c>
    </row>
    <row r="1225" spans="1:3">
      <c r="A1225" t="s">
        <v>8221</v>
      </c>
      <c r="B1225">
        <v>18</v>
      </c>
      <c r="C1225" t="b">
        <f>IF(OR(B1225&lt;'Statistic-Analysis'!$N$3,B1225&gt;'Statistic-Analysis'!$O$3),FALSE,TRUE)</f>
        <v>1</v>
      </c>
    </row>
    <row r="1226" spans="1:3">
      <c r="A1226" t="s">
        <v>8221</v>
      </c>
      <c r="B1226">
        <v>10</v>
      </c>
      <c r="C1226" t="b">
        <f>IF(OR(B1226&lt;'Statistic-Analysis'!$N$3,B1226&gt;'Statistic-Analysis'!$O$3),FALSE,TRUE)</f>
        <v>1</v>
      </c>
    </row>
    <row r="1227" spans="1:3">
      <c r="A1227" t="s">
        <v>8221</v>
      </c>
      <c r="B1227">
        <v>0</v>
      </c>
      <c r="C1227" t="b">
        <f>IF(OR(B1227&lt;'Statistic-Analysis'!$N$3,B1227&gt;'Statistic-Analysis'!$O$3),FALSE,TRUE)</f>
        <v>1</v>
      </c>
    </row>
    <row r="1228" spans="1:3">
      <c r="A1228" t="s">
        <v>8221</v>
      </c>
      <c r="B1228">
        <v>14</v>
      </c>
      <c r="C1228" t="b">
        <f>IF(OR(B1228&lt;'Statistic-Analysis'!$N$3,B1228&gt;'Statistic-Analysis'!$O$3),FALSE,TRUE)</f>
        <v>1</v>
      </c>
    </row>
    <row r="1229" spans="1:3">
      <c r="A1229" t="s">
        <v>8221</v>
      </c>
      <c r="B1229">
        <v>2</v>
      </c>
      <c r="C1229" t="b">
        <f>IF(OR(B1229&lt;'Statistic-Analysis'!$N$3,B1229&gt;'Statistic-Analysis'!$O$3),FALSE,TRUE)</f>
        <v>1</v>
      </c>
    </row>
    <row r="1230" spans="1:3">
      <c r="A1230" t="s">
        <v>8221</v>
      </c>
      <c r="B1230">
        <v>1</v>
      </c>
      <c r="C1230" t="b">
        <f>IF(OR(B1230&lt;'Statistic-Analysis'!$N$3,B1230&gt;'Statistic-Analysis'!$O$3),FALSE,TRUE)</f>
        <v>1</v>
      </c>
    </row>
    <row r="1231" spans="1:3">
      <c r="A1231" t="s">
        <v>8221</v>
      </c>
      <c r="B1231">
        <v>3</v>
      </c>
      <c r="C1231" t="b">
        <f>IF(OR(B1231&lt;'Statistic-Analysis'!$N$3,B1231&gt;'Statistic-Analysis'!$O$3),FALSE,TRUE)</f>
        <v>1</v>
      </c>
    </row>
    <row r="1232" spans="1:3">
      <c r="A1232" t="s">
        <v>8221</v>
      </c>
      <c r="B1232">
        <v>0</v>
      </c>
      <c r="C1232" t="b">
        <f>IF(OR(B1232&lt;'Statistic-Analysis'!$N$3,B1232&gt;'Statistic-Analysis'!$O$3),FALSE,TRUE)</f>
        <v>1</v>
      </c>
    </row>
    <row r="1233" spans="1:3">
      <c r="A1233" t="s">
        <v>8221</v>
      </c>
      <c r="B1233">
        <v>2</v>
      </c>
      <c r="C1233" t="b">
        <f>IF(OR(B1233&lt;'Statistic-Analysis'!$N$3,B1233&gt;'Statistic-Analysis'!$O$3),FALSE,TRUE)</f>
        <v>1</v>
      </c>
    </row>
    <row r="1234" spans="1:3">
      <c r="A1234" t="s">
        <v>8221</v>
      </c>
      <c r="B1234">
        <v>0</v>
      </c>
      <c r="C1234" t="b">
        <f>IF(OR(B1234&lt;'Statistic-Analysis'!$N$3,B1234&gt;'Statistic-Analysis'!$O$3),FALSE,TRUE)</f>
        <v>1</v>
      </c>
    </row>
    <row r="1235" spans="1:3">
      <c r="A1235" t="s">
        <v>8221</v>
      </c>
      <c r="B1235">
        <v>12</v>
      </c>
      <c r="C1235" t="b">
        <f>IF(OR(B1235&lt;'Statistic-Analysis'!$N$3,B1235&gt;'Statistic-Analysis'!$O$3),FALSE,TRUE)</f>
        <v>1</v>
      </c>
    </row>
    <row r="1236" spans="1:3">
      <c r="A1236" t="s">
        <v>8221</v>
      </c>
      <c r="B1236">
        <v>1</v>
      </c>
      <c r="C1236" t="b">
        <f>IF(OR(B1236&lt;'Statistic-Analysis'!$N$3,B1236&gt;'Statistic-Analysis'!$O$3),FALSE,TRUE)</f>
        <v>1</v>
      </c>
    </row>
    <row r="1237" spans="1:3">
      <c r="A1237" t="s">
        <v>8221</v>
      </c>
      <c r="B1237">
        <v>8</v>
      </c>
      <c r="C1237" t="b">
        <f>IF(OR(B1237&lt;'Statistic-Analysis'!$N$3,B1237&gt;'Statistic-Analysis'!$O$3),FALSE,TRUE)</f>
        <v>1</v>
      </c>
    </row>
    <row r="1238" spans="1:3">
      <c r="A1238" t="s">
        <v>8221</v>
      </c>
      <c r="B1238">
        <v>2</v>
      </c>
      <c r="C1238" t="b">
        <f>IF(OR(B1238&lt;'Statistic-Analysis'!$N$3,B1238&gt;'Statistic-Analysis'!$O$3),FALSE,TRUE)</f>
        <v>1</v>
      </c>
    </row>
    <row r="1239" spans="1:3">
      <c r="A1239" t="s">
        <v>8221</v>
      </c>
      <c r="B1239">
        <v>31</v>
      </c>
      <c r="C1239" t="b">
        <f>IF(OR(B1239&lt;'Statistic-Analysis'!$N$3,B1239&gt;'Statistic-Analysis'!$O$3),FALSE,TRUE)</f>
        <v>0</v>
      </c>
    </row>
    <row r="1240" spans="1:3">
      <c r="A1240" t="s">
        <v>8221</v>
      </c>
      <c r="B1240">
        <v>5</v>
      </c>
      <c r="C1240" t="b">
        <f>IF(OR(B1240&lt;'Statistic-Analysis'!$N$3,B1240&gt;'Statistic-Analysis'!$O$3),FALSE,TRUE)</f>
        <v>1</v>
      </c>
    </row>
    <row r="1241" spans="1:3">
      <c r="A1241" t="s">
        <v>8221</v>
      </c>
      <c r="B1241">
        <v>1</v>
      </c>
      <c r="C1241" t="b">
        <f>IF(OR(B1241&lt;'Statistic-Analysis'!$N$3,B1241&gt;'Statistic-Analysis'!$O$3),FALSE,TRUE)</f>
        <v>1</v>
      </c>
    </row>
    <row r="1242" spans="1:3">
      <c r="A1242" t="s">
        <v>8221</v>
      </c>
      <c r="B1242">
        <v>12</v>
      </c>
      <c r="C1242" t="b">
        <f>IF(OR(B1242&lt;'Statistic-Analysis'!$N$3,B1242&gt;'Statistic-Analysis'!$O$3),FALSE,TRUE)</f>
        <v>1</v>
      </c>
    </row>
    <row r="1243" spans="1:3">
      <c r="A1243" t="s">
        <v>8221</v>
      </c>
      <c r="B1243">
        <v>4</v>
      </c>
      <c r="C1243" t="b">
        <f>IF(OR(B1243&lt;'Statistic-Analysis'!$N$3,B1243&gt;'Statistic-Analysis'!$O$3),FALSE,TRUE)</f>
        <v>1</v>
      </c>
    </row>
    <row r="1244" spans="1:3">
      <c r="A1244" t="s">
        <v>8221</v>
      </c>
      <c r="B1244">
        <v>0</v>
      </c>
      <c r="C1244" t="b">
        <f>IF(OR(B1244&lt;'Statistic-Analysis'!$N$3,B1244&gt;'Statistic-Analysis'!$O$3),FALSE,TRUE)</f>
        <v>1</v>
      </c>
    </row>
    <row r="1245" spans="1:3">
      <c r="A1245" t="s">
        <v>8221</v>
      </c>
      <c r="B1245">
        <v>7</v>
      </c>
      <c r="C1245" t="b">
        <f>IF(OR(B1245&lt;'Statistic-Analysis'!$N$3,B1245&gt;'Statistic-Analysis'!$O$3),FALSE,TRUE)</f>
        <v>1</v>
      </c>
    </row>
    <row r="1246" spans="1:3">
      <c r="A1246" t="s">
        <v>8221</v>
      </c>
      <c r="B1246">
        <v>2</v>
      </c>
      <c r="C1246" t="b">
        <f>IF(OR(B1246&lt;'Statistic-Analysis'!$N$3,B1246&gt;'Statistic-Analysis'!$O$3),FALSE,TRUE)</f>
        <v>1</v>
      </c>
    </row>
    <row r="1247" spans="1:3">
      <c r="A1247" t="s">
        <v>8221</v>
      </c>
      <c r="B1247">
        <v>1</v>
      </c>
      <c r="C1247" t="b">
        <f>IF(OR(B1247&lt;'Statistic-Analysis'!$N$3,B1247&gt;'Statistic-Analysis'!$O$3),FALSE,TRUE)</f>
        <v>1</v>
      </c>
    </row>
    <row r="1248" spans="1:3">
      <c r="A1248" t="s">
        <v>8221</v>
      </c>
      <c r="B1248">
        <v>4</v>
      </c>
      <c r="C1248" t="b">
        <f>IF(OR(B1248&lt;'Statistic-Analysis'!$N$3,B1248&gt;'Statistic-Analysis'!$O$3),FALSE,TRUE)</f>
        <v>1</v>
      </c>
    </row>
    <row r="1249" spans="1:3">
      <c r="A1249" t="s">
        <v>8221</v>
      </c>
      <c r="B1249">
        <v>6</v>
      </c>
      <c r="C1249" t="b">
        <f>IF(OR(B1249&lt;'Statistic-Analysis'!$N$3,B1249&gt;'Statistic-Analysis'!$O$3),FALSE,TRUE)</f>
        <v>1</v>
      </c>
    </row>
    <row r="1250" spans="1:3">
      <c r="A1250" t="s">
        <v>8221</v>
      </c>
      <c r="B1250">
        <v>8</v>
      </c>
      <c r="C1250" t="b">
        <f>IF(OR(B1250&lt;'Statistic-Analysis'!$N$3,B1250&gt;'Statistic-Analysis'!$O$3),FALSE,TRUE)</f>
        <v>1</v>
      </c>
    </row>
    <row r="1251" spans="1:3">
      <c r="A1251" t="s">
        <v>8221</v>
      </c>
      <c r="B1251">
        <v>14</v>
      </c>
      <c r="C1251" t="b">
        <f>IF(OR(B1251&lt;'Statistic-Analysis'!$N$3,B1251&gt;'Statistic-Analysis'!$O$3),FALSE,TRUE)</f>
        <v>1</v>
      </c>
    </row>
    <row r="1252" spans="1:3">
      <c r="A1252" t="s">
        <v>8221</v>
      </c>
      <c r="B1252">
        <v>0</v>
      </c>
      <c r="C1252" t="b">
        <f>IF(OR(B1252&lt;'Statistic-Analysis'!$N$3,B1252&gt;'Statistic-Analysis'!$O$3),FALSE,TRUE)</f>
        <v>1</v>
      </c>
    </row>
    <row r="1253" spans="1:3">
      <c r="A1253" t="s">
        <v>8221</v>
      </c>
      <c r="B1253">
        <v>4</v>
      </c>
      <c r="C1253" t="b">
        <f>IF(OR(B1253&lt;'Statistic-Analysis'!$N$3,B1253&gt;'Statistic-Analysis'!$O$3),FALSE,TRUE)</f>
        <v>1</v>
      </c>
    </row>
    <row r="1254" spans="1:3">
      <c r="A1254" t="s">
        <v>8221</v>
      </c>
      <c r="B1254">
        <v>0</v>
      </c>
      <c r="C1254" t="b">
        <f>IF(OR(B1254&lt;'Statistic-Analysis'!$N$3,B1254&gt;'Statistic-Analysis'!$O$3),FALSE,TRUE)</f>
        <v>1</v>
      </c>
    </row>
    <row r="1255" spans="1:3">
      <c r="A1255" t="s">
        <v>8221</v>
      </c>
      <c r="B1255">
        <v>0</v>
      </c>
      <c r="C1255" t="b">
        <f>IF(OR(B1255&lt;'Statistic-Analysis'!$N$3,B1255&gt;'Statistic-Analysis'!$O$3),FALSE,TRUE)</f>
        <v>1</v>
      </c>
    </row>
    <row r="1256" spans="1:3">
      <c r="A1256" t="s">
        <v>8221</v>
      </c>
      <c r="B1256">
        <v>1</v>
      </c>
      <c r="C1256" t="b">
        <f>IF(OR(B1256&lt;'Statistic-Analysis'!$N$3,B1256&gt;'Statistic-Analysis'!$O$3),FALSE,TRUE)</f>
        <v>1</v>
      </c>
    </row>
    <row r="1257" spans="1:3">
      <c r="A1257" t="s">
        <v>8221</v>
      </c>
      <c r="B1257">
        <v>1</v>
      </c>
      <c r="C1257" t="b">
        <f>IF(OR(B1257&lt;'Statistic-Analysis'!$N$3,B1257&gt;'Statistic-Analysis'!$O$3),FALSE,TRUE)</f>
        <v>1</v>
      </c>
    </row>
    <row r="1258" spans="1:3">
      <c r="A1258" t="s">
        <v>8221</v>
      </c>
      <c r="B1258">
        <v>1</v>
      </c>
      <c r="C1258" t="b">
        <f>IF(OR(B1258&lt;'Statistic-Analysis'!$N$3,B1258&gt;'Statistic-Analysis'!$O$3),FALSE,TRUE)</f>
        <v>1</v>
      </c>
    </row>
    <row r="1259" spans="1:3">
      <c r="A1259" t="s">
        <v>8221</v>
      </c>
      <c r="B1259">
        <v>1</v>
      </c>
      <c r="C1259" t="b">
        <f>IF(OR(B1259&lt;'Statistic-Analysis'!$N$3,B1259&gt;'Statistic-Analysis'!$O$3),FALSE,TRUE)</f>
        <v>1</v>
      </c>
    </row>
    <row r="1260" spans="1:3">
      <c r="A1260" t="s">
        <v>8221</v>
      </c>
      <c r="B1260">
        <v>4</v>
      </c>
      <c r="C1260" t="b">
        <f>IF(OR(B1260&lt;'Statistic-Analysis'!$N$3,B1260&gt;'Statistic-Analysis'!$O$3),FALSE,TRUE)</f>
        <v>1</v>
      </c>
    </row>
    <row r="1261" spans="1:3">
      <c r="A1261" t="s">
        <v>8221</v>
      </c>
      <c r="B1261">
        <v>0</v>
      </c>
      <c r="C1261" t="b">
        <f>IF(OR(B1261&lt;'Statistic-Analysis'!$N$3,B1261&gt;'Statistic-Analysis'!$O$3),FALSE,TRUE)</f>
        <v>1</v>
      </c>
    </row>
    <row r="1262" spans="1:3">
      <c r="A1262" t="s">
        <v>8221</v>
      </c>
      <c r="B1262">
        <v>0</v>
      </c>
      <c r="C1262" t="b">
        <f>IF(OR(B1262&lt;'Statistic-Analysis'!$N$3,B1262&gt;'Statistic-Analysis'!$O$3),FALSE,TRUE)</f>
        <v>1</v>
      </c>
    </row>
    <row r="1263" spans="1:3">
      <c r="A1263" t="s">
        <v>8221</v>
      </c>
      <c r="B1263">
        <v>2</v>
      </c>
      <c r="C1263" t="b">
        <f>IF(OR(B1263&lt;'Statistic-Analysis'!$N$3,B1263&gt;'Statistic-Analysis'!$O$3),FALSE,TRUE)</f>
        <v>1</v>
      </c>
    </row>
    <row r="1264" spans="1:3">
      <c r="A1264" t="s">
        <v>8221</v>
      </c>
      <c r="B1264">
        <v>24</v>
      </c>
      <c r="C1264" t="b">
        <f>IF(OR(B1264&lt;'Statistic-Analysis'!$N$3,B1264&gt;'Statistic-Analysis'!$O$3),FALSE,TRUE)</f>
        <v>1</v>
      </c>
    </row>
    <row r="1265" spans="1:3">
      <c r="A1265" t="s">
        <v>8221</v>
      </c>
      <c r="B1265">
        <v>1</v>
      </c>
      <c r="C1265" t="b">
        <f>IF(OR(B1265&lt;'Statistic-Analysis'!$N$3,B1265&gt;'Statistic-Analysis'!$O$3),FALSE,TRUE)</f>
        <v>1</v>
      </c>
    </row>
    <row r="1266" spans="1:3">
      <c r="A1266" t="s">
        <v>8221</v>
      </c>
      <c r="B1266">
        <v>2</v>
      </c>
      <c r="C1266" t="b">
        <f>IF(OR(B1266&lt;'Statistic-Analysis'!$N$3,B1266&gt;'Statistic-Analysis'!$O$3),FALSE,TRUE)</f>
        <v>1</v>
      </c>
    </row>
    <row r="1267" spans="1:3">
      <c r="A1267" t="s">
        <v>8221</v>
      </c>
      <c r="B1267">
        <v>1</v>
      </c>
      <c r="C1267" t="b">
        <f>IF(OR(B1267&lt;'Statistic-Analysis'!$N$3,B1267&gt;'Statistic-Analysis'!$O$3),FALSE,TRUE)</f>
        <v>1</v>
      </c>
    </row>
    <row r="1268" spans="1:3">
      <c r="A1268" t="s">
        <v>8221</v>
      </c>
      <c r="B1268">
        <v>37</v>
      </c>
      <c r="C1268" t="b">
        <f>IF(OR(B1268&lt;'Statistic-Analysis'!$N$3,B1268&gt;'Statistic-Analysis'!$O$3),FALSE,TRUE)</f>
        <v>0</v>
      </c>
    </row>
    <row r="1269" spans="1:3">
      <c r="A1269" t="s">
        <v>8221</v>
      </c>
      <c r="B1269">
        <v>5</v>
      </c>
      <c r="C1269" t="b">
        <f>IF(OR(B1269&lt;'Statistic-Analysis'!$N$3,B1269&gt;'Statistic-Analysis'!$O$3),FALSE,TRUE)</f>
        <v>1</v>
      </c>
    </row>
    <row r="1270" spans="1:3">
      <c r="A1270" t="s">
        <v>8221</v>
      </c>
      <c r="B1270">
        <v>4</v>
      </c>
      <c r="C1270" t="b">
        <f>IF(OR(B1270&lt;'Statistic-Analysis'!$N$3,B1270&gt;'Statistic-Analysis'!$O$3),FALSE,TRUE)</f>
        <v>1</v>
      </c>
    </row>
    <row r="1271" spans="1:3">
      <c r="A1271" t="s">
        <v>8221</v>
      </c>
      <c r="B1271">
        <v>16</v>
      </c>
      <c r="C1271" t="b">
        <f>IF(OR(B1271&lt;'Statistic-Analysis'!$N$3,B1271&gt;'Statistic-Analysis'!$O$3),FALSE,TRUE)</f>
        <v>1</v>
      </c>
    </row>
    <row r="1272" spans="1:3">
      <c r="A1272" t="s">
        <v>8221</v>
      </c>
      <c r="B1272">
        <v>9</v>
      </c>
      <c r="C1272" t="b">
        <f>IF(OR(B1272&lt;'Statistic-Analysis'!$N$3,B1272&gt;'Statistic-Analysis'!$O$3),FALSE,TRUE)</f>
        <v>1</v>
      </c>
    </row>
    <row r="1273" spans="1:3">
      <c r="A1273" t="s">
        <v>8221</v>
      </c>
      <c r="B1273">
        <v>0</v>
      </c>
      <c r="C1273" t="b">
        <f>IF(OR(B1273&lt;'Statistic-Analysis'!$N$3,B1273&gt;'Statistic-Analysis'!$O$3),FALSE,TRUE)</f>
        <v>1</v>
      </c>
    </row>
    <row r="1274" spans="1:3">
      <c r="A1274" t="s">
        <v>8221</v>
      </c>
      <c r="B1274">
        <v>40</v>
      </c>
      <c r="C1274" t="b">
        <f>IF(OR(B1274&lt;'Statistic-Analysis'!$N$3,B1274&gt;'Statistic-Analysis'!$O$3),FALSE,TRUE)</f>
        <v>0</v>
      </c>
    </row>
    <row r="1275" spans="1:3">
      <c r="A1275" t="s">
        <v>8221</v>
      </c>
      <c r="B1275">
        <v>0</v>
      </c>
      <c r="C1275" t="b">
        <f>IF(OR(B1275&lt;'Statistic-Analysis'!$N$3,B1275&gt;'Statistic-Analysis'!$O$3),FALSE,TRUE)</f>
        <v>1</v>
      </c>
    </row>
    <row r="1276" spans="1:3">
      <c r="A1276" t="s">
        <v>8221</v>
      </c>
      <c r="B1276">
        <v>2</v>
      </c>
      <c r="C1276" t="b">
        <f>IF(OR(B1276&lt;'Statistic-Analysis'!$N$3,B1276&gt;'Statistic-Analysis'!$O$3),FALSE,TRUE)</f>
        <v>1</v>
      </c>
    </row>
    <row r="1277" spans="1:3">
      <c r="A1277" t="s">
        <v>8221</v>
      </c>
      <c r="B1277">
        <v>1</v>
      </c>
      <c r="C1277" t="b">
        <f>IF(OR(B1277&lt;'Statistic-Analysis'!$N$3,B1277&gt;'Statistic-Analysis'!$O$3),FALSE,TRUE)</f>
        <v>1</v>
      </c>
    </row>
    <row r="1278" spans="1:3">
      <c r="A1278" t="s">
        <v>8221</v>
      </c>
      <c r="B1278">
        <v>9</v>
      </c>
      <c r="C1278" t="b">
        <f>IF(OR(B1278&lt;'Statistic-Analysis'!$N$3,B1278&gt;'Statistic-Analysis'!$O$3),FALSE,TRUE)</f>
        <v>1</v>
      </c>
    </row>
    <row r="1279" spans="1:3">
      <c r="A1279" t="s">
        <v>8221</v>
      </c>
      <c r="B1279">
        <v>34</v>
      </c>
      <c r="C1279" t="b">
        <f>IF(OR(B1279&lt;'Statistic-Analysis'!$N$3,B1279&gt;'Statistic-Analysis'!$O$3),FALSE,TRUE)</f>
        <v>0</v>
      </c>
    </row>
    <row r="1280" spans="1:3">
      <c r="A1280" t="s">
        <v>8221</v>
      </c>
      <c r="B1280">
        <v>23</v>
      </c>
      <c r="C1280" t="b">
        <f>IF(OR(B1280&lt;'Statistic-Analysis'!$N$3,B1280&gt;'Statistic-Analysis'!$O$3),FALSE,TRUE)</f>
        <v>1</v>
      </c>
    </row>
    <row r="1281" spans="1:3">
      <c r="A1281" t="s">
        <v>8221</v>
      </c>
      <c r="B1281">
        <v>19</v>
      </c>
      <c r="C1281" t="b">
        <f>IF(OR(B1281&lt;'Statistic-Analysis'!$N$3,B1281&gt;'Statistic-Analysis'!$O$3),FALSE,TRUE)</f>
        <v>1</v>
      </c>
    </row>
    <row r="1282" spans="1:3">
      <c r="A1282" t="s">
        <v>8221</v>
      </c>
      <c r="B1282">
        <v>50</v>
      </c>
      <c r="C1282" t="b">
        <f>IF(OR(B1282&lt;'Statistic-Analysis'!$N$3,B1282&gt;'Statistic-Analysis'!$O$3),FALSE,TRUE)</f>
        <v>0</v>
      </c>
    </row>
    <row r="1283" spans="1:3">
      <c r="A1283" t="s">
        <v>8221</v>
      </c>
      <c r="B1283">
        <v>12</v>
      </c>
      <c r="C1283" t="b">
        <f>IF(OR(B1283&lt;'Statistic-Analysis'!$N$3,B1283&gt;'Statistic-Analysis'!$O$3),FALSE,TRUE)</f>
        <v>1</v>
      </c>
    </row>
    <row r="1284" spans="1:3">
      <c r="A1284" t="s">
        <v>8221</v>
      </c>
      <c r="B1284">
        <v>8</v>
      </c>
      <c r="C1284" t="b">
        <f>IF(OR(B1284&lt;'Statistic-Analysis'!$N$3,B1284&gt;'Statistic-Analysis'!$O$3),FALSE,TRUE)</f>
        <v>1</v>
      </c>
    </row>
    <row r="1285" spans="1:3">
      <c r="A1285" t="s">
        <v>8221</v>
      </c>
      <c r="B1285">
        <v>9</v>
      </c>
      <c r="C1285" t="b">
        <f>IF(OR(B1285&lt;'Statistic-Analysis'!$N$3,B1285&gt;'Statistic-Analysis'!$O$3),FALSE,TRUE)</f>
        <v>1</v>
      </c>
    </row>
    <row r="1286" spans="1:3">
      <c r="A1286" t="s">
        <v>8221</v>
      </c>
      <c r="B1286">
        <v>43</v>
      </c>
      <c r="C1286" t="b">
        <f>IF(OR(B1286&lt;'Statistic-Analysis'!$N$3,B1286&gt;'Statistic-Analysis'!$O$3),FALSE,TRUE)</f>
        <v>0</v>
      </c>
    </row>
    <row r="1287" spans="1:3">
      <c r="A1287" t="s">
        <v>8221</v>
      </c>
      <c r="B1287">
        <v>28</v>
      </c>
      <c r="C1287" t="b">
        <f>IF(OR(B1287&lt;'Statistic-Analysis'!$N$3,B1287&gt;'Statistic-Analysis'!$O$3),FALSE,TRUE)</f>
        <v>1</v>
      </c>
    </row>
    <row r="1288" spans="1:3">
      <c r="A1288" t="s">
        <v>8221</v>
      </c>
      <c r="B1288">
        <v>4</v>
      </c>
      <c r="C1288" t="b">
        <f>IF(OR(B1288&lt;'Statistic-Analysis'!$N$3,B1288&gt;'Statistic-Analysis'!$O$3),FALSE,TRUE)</f>
        <v>1</v>
      </c>
    </row>
    <row r="1289" spans="1:3">
      <c r="A1289" t="s">
        <v>8221</v>
      </c>
      <c r="B1289">
        <v>24</v>
      </c>
      <c r="C1289" t="b">
        <f>IF(OR(B1289&lt;'Statistic-Analysis'!$N$3,B1289&gt;'Statistic-Analysis'!$O$3),FALSE,TRUE)</f>
        <v>1</v>
      </c>
    </row>
    <row r="1290" spans="1:3">
      <c r="A1290" t="s">
        <v>8221</v>
      </c>
      <c r="B1290">
        <v>2</v>
      </c>
      <c r="C1290" t="b">
        <f>IF(OR(B1290&lt;'Statistic-Analysis'!$N$3,B1290&gt;'Statistic-Analysis'!$O$3),FALSE,TRUE)</f>
        <v>1</v>
      </c>
    </row>
    <row r="1291" spans="1:3">
      <c r="A1291" t="s">
        <v>8221</v>
      </c>
      <c r="B1291">
        <v>2</v>
      </c>
      <c r="C1291" t="b">
        <f>IF(OR(B1291&lt;'Statistic-Analysis'!$N$3,B1291&gt;'Statistic-Analysis'!$O$3),FALSE,TRUE)</f>
        <v>1</v>
      </c>
    </row>
    <row r="1292" spans="1:3">
      <c r="A1292" t="s">
        <v>8221</v>
      </c>
      <c r="B1292">
        <v>20</v>
      </c>
      <c r="C1292" t="b">
        <f>IF(OR(B1292&lt;'Statistic-Analysis'!$N$3,B1292&gt;'Statistic-Analysis'!$O$3),FALSE,TRUE)</f>
        <v>1</v>
      </c>
    </row>
    <row r="1293" spans="1:3">
      <c r="A1293" t="s">
        <v>8221</v>
      </c>
      <c r="B1293">
        <v>1</v>
      </c>
      <c r="C1293" t="b">
        <f>IF(OR(B1293&lt;'Statistic-Analysis'!$N$3,B1293&gt;'Statistic-Analysis'!$O$3),FALSE,TRUE)</f>
        <v>1</v>
      </c>
    </row>
    <row r="1294" spans="1:3">
      <c r="A1294" t="s">
        <v>8221</v>
      </c>
      <c r="B1294">
        <v>1</v>
      </c>
      <c r="C1294" t="b">
        <f>IF(OR(B1294&lt;'Statistic-Analysis'!$N$3,B1294&gt;'Statistic-Analysis'!$O$3),FALSE,TRUE)</f>
        <v>1</v>
      </c>
    </row>
    <row r="1295" spans="1:3">
      <c r="A1295" t="s">
        <v>8221</v>
      </c>
      <c r="B1295">
        <v>4</v>
      </c>
      <c r="C1295" t="b">
        <f>IF(OR(B1295&lt;'Statistic-Analysis'!$N$3,B1295&gt;'Statistic-Analysis'!$O$3),FALSE,TRUE)</f>
        <v>1</v>
      </c>
    </row>
    <row r="1296" spans="1:3">
      <c r="A1296" t="s">
        <v>8221</v>
      </c>
      <c r="B1296">
        <v>1</v>
      </c>
      <c r="C1296" t="b">
        <f>IF(OR(B1296&lt;'Statistic-Analysis'!$N$3,B1296&gt;'Statistic-Analysis'!$O$3),FALSE,TRUE)</f>
        <v>1</v>
      </c>
    </row>
    <row r="1297" spans="1:3">
      <c r="A1297" t="s">
        <v>8221</v>
      </c>
      <c r="B1297">
        <v>1</v>
      </c>
      <c r="C1297" t="b">
        <f>IF(OR(B1297&lt;'Statistic-Analysis'!$N$3,B1297&gt;'Statistic-Analysis'!$O$3),FALSE,TRUE)</f>
        <v>1</v>
      </c>
    </row>
    <row r="1298" spans="1:3">
      <c r="A1298" t="s">
        <v>8221</v>
      </c>
      <c r="B1298">
        <v>13</v>
      </c>
      <c r="C1298" t="b">
        <f>IF(OR(B1298&lt;'Statistic-Analysis'!$N$3,B1298&gt;'Statistic-Analysis'!$O$3),FALSE,TRUE)</f>
        <v>1</v>
      </c>
    </row>
    <row r="1299" spans="1:3">
      <c r="A1299" t="s">
        <v>8221</v>
      </c>
      <c r="B1299">
        <v>1</v>
      </c>
      <c r="C1299" t="b">
        <f>IF(OR(B1299&lt;'Statistic-Analysis'!$N$3,B1299&gt;'Statistic-Analysis'!$O$3),FALSE,TRUE)</f>
        <v>1</v>
      </c>
    </row>
    <row r="1300" spans="1:3">
      <c r="A1300" t="s">
        <v>8221</v>
      </c>
      <c r="B1300">
        <v>1</v>
      </c>
      <c r="C1300" t="b">
        <f>IF(OR(B1300&lt;'Statistic-Analysis'!$N$3,B1300&gt;'Statistic-Analysis'!$O$3),FALSE,TRUE)</f>
        <v>1</v>
      </c>
    </row>
    <row r="1301" spans="1:3">
      <c r="A1301" t="s">
        <v>8221</v>
      </c>
      <c r="B1301">
        <v>0</v>
      </c>
      <c r="C1301" t="b">
        <f>IF(OR(B1301&lt;'Statistic-Analysis'!$N$3,B1301&gt;'Statistic-Analysis'!$O$3),FALSE,TRUE)</f>
        <v>1</v>
      </c>
    </row>
    <row r="1302" spans="1:3">
      <c r="A1302" t="s">
        <v>8221</v>
      </c>
      <c r="B1302">
        <v>3</v>
      </c>
      <c r="C1302" t="b">
        <f>IF(OR(B1302&lt;'Statistic-Analysis'!$N$3,B1302&gt;'Statistic-Analysis'!$O$3),FALSE,TRUE)</f>
        <v>1</v>
      </c>
    </row>
    <row r="1303" spans="1:3">
      <c r="A1303" t="s">
        <v>8221</v>
      </c>
      <c r="B1303">
        <v>14</v>
      </c>
      <c r="C1303" t="b">
        <f>IF(OR(B1303&lt;'Statistic-Analysis'!$N$3,B1303&gt;'Statistic-Analysis'!$O$3),FALSE,TRUE)</f>
        <v>1</v>
      </c>
    </row>
    <row r="1304" spans="1:3">
      <c r="A1304" t="s">
        <v>8221</v>
      </c>
      <c r="B1304">
        <v>2</v>
      </c>
      <c r="C1304" t="b">
        <f>IF(OR(B1304&lt;'Statistic-Analysis'!$N$3,B1304&gt;'Statistic-Analysis'!$O$3),FALSE,TRUE)</f>
        <v>1</v>
      </c>
    </row>
    <row r="1305" spans="1:3">
      <c r="A1305" t="s">
        <v>8221</v>
      </c>
      <c r="B1305">
        <v>5</v>
      </c>
      <c r="C1305" t="b">
        <f>IF(OR(B1305&lt;'Statistic-Analysis'!$N$3,B1305&gt;'Statistic-Analysis'!$O$3),FALSE,TRUE)</f>
        <v>1</v>
      </c>
    </row>
    <row r="1306" spans="1:3">
      <c r="A1306" t="s">
        <v>8221</v>
      </c>
      <c r="B1306">
        <v>14</v>
      </c>
      <c r="C1306" t="b">
        <f>IF(OR(B1306&lt;'Statistic-Analysis'!$N$3,B1306&gt;'Statistic-Analysis'!$O$3),FALSE,TRUE)</f>
        <v>1</v>
      </c>
    </row>
    <row r="1307" spans="1:3">
      <c r="A1307" t="s">
        <v>8221</v>
      </c>
      <c r="B1307">
        <v>9</v>
      </c>
      <c r="C1307" t="b">
        <f>IF(OR(B1307&lt;'Statistic-Analysis'!$N$3,B1307&gt;'Statistic-Analysis'!$O$3),FALSE,TRUE)</f>
        <v>1</v>
      </c>
    </row>
    <row r="1308" spans="1:3">
      <c r="A1308" t="s">
        <v>8221</v>
      </c>
      <c r="B1308">
        <v>8</v>
      </c>
      <c r="C1308" t="b">
        <f>IF(OR(B1308&lt;'Statistic-Analysis'!$N$3,B1308&gt;'Statistic-Analysis'!$O$3),FALSE,TRUE)</f>
        <v>1</v>
      </c>
    </row>
    <row r="1309" spans="1:3">
      <c r="A1309" t="s">
        <v>8221</v>
      </c>
      <c r="B1309">
        <v>7</v>
      </c>
      <c r="C1309" t="b">
        <f>IF(OR(B1309&lt;'Statistic-Analysis'!$N$3,B1309&gt;'Statistic-Analysis'!$O$3),FALSE,TRUE)</f>
        <v>1</v>
      </c>
    </row>
    <row r="1310" spans="1:3">
      <c r="A1310" t="s">
        <v>8221</v>
      </c>
      <c r="B1310">
        <v>0</v>
      </c>
      <c r="C1310" t="b">
        <f>IF(OR(B1310&lt;'Statistic-Analysis'!$N$3,B1310&gt;'Statistic-Analysis'!$O$3),FALSE,TRUE)</f>
        <v>1</v>
      </c>
    </row>
    <row r="1311" spans="1:3">
      <c r="A1311" t="s">
        <v>8221</v>
      </c>
      <c r="B1311">
        <v>84</v>
      </c>
      <c r="C1311" t="b">
        <f>IF(OR(B1311&lt;'Statistic-Analysis'!$N$3,B1311&gt;'Statistic-Analysis'!$O$3),FALSE,TRUE)</f>
        <v>0</v>
      </c>
    </row>
    <row r="1312" spans="1:3">
      <c r="A1312" t="s">
        <v>8221</v>
      </c>
      <c r="B1312">
        <v>11</v>
      </c>
      <c r="C1312" t="b">
        <f>IF(OR(B1312&lt;'Statistic-Analysis'!$N$3,B1312&gt;'Statistic-Analysis'!$O$3),FALSE,TRUE)</f>
        <v>1</v>
      </c>
    </row>
    <row r="1313" spans="1:3">
      <c r="A1313" t="s">
        <v>8221</v>
      </c>
      <c r="B1313">
        <v>1</v>
      </c>
      <c r="C1313" t="b">
        <f>IF(OR(B1313&lt;'Statistic-Analysis'!$N$3,B1313&gt;'Statistic-Analysis'!$O$3),FALSE,TRUE)</f>
        <v>1</v>
      </c>
    </row>
    <row r="1314" spans="1:3">
      <c r="A1314" t="s">
        <v>8221</v>
      </c>
      <c r="B1314">
        <v>4</v>
      </c>
      <c r="C1314" t="b">
        <f>IF(OR(B1314&lt;'Statistic-Analysis'!$N$3,B1314&gt;'Statistic-Analysis'!$O$3),FALSE,TRUE)</f>
        <v>1</v>
      </c>
    </row>
    <row r="1315" spans="1:3">
      <c r="A1315" t="s">
        <v>8221</v>
      </c>
      <c r="B1315">
        <v>10</v>
      </c>
      <c r="C1315" t="b">
        <f>IF(OR(B1315&lt;'Statistic-Analysis'!$N$3,B1315&gt;'Statistic-Analysis'!$O$3),FALSE,TRUE)</f>
        <v>1</v>
      </c>
    </row>
    <row r="1316" spans="1:3">
      <c r="A1316" t="s">
        <v>8221</v>
      </c>
      <c r="B1316">
        <v>16</v>
      </c>
      <c r="C1316" t="b">
        <f>IF(OR(B1316&lt;'Statistic-Analysis'!$N$3,B1316&gt;'Statistic-Analysis'!$O$3),FALSE,TRUE)</f>
        <v>1</v>
      </c>
    </row>
    <row r="1317" spans="1:3">
      <c r="A1317" t="s">
        <v>8221</v>
      </c>
      <c r="B1317">
        <v>2</v>
      </c>
      <c r="C1317" t="b">
        <f>IF(OR(B1317&lt;'Statistic-Analysis'!$N$3,B1317&gt;'Statistic-Analysis'!$O$3),FALSE,TRUE)</f>
        <v>1</v>
      </c>
    </row>
    <row r="1318" spans="1:3">
      <c r="A1318" t="s">
        <v>8221</v>
      </c>
      <c r="B1318">
        <v>5</v>
      </c>
      <c r="C1318" t="b">
        <f>IF(OR(B1318&lt;'Statistic-Analysis'!$N$3,B1318&gt;'Statistic-Analysis'!$O$3),FALSE,TRUE)</f>
        <v>1</v>
      </c>
    </row>
    <row r="1319" spans="1:3">
      <c r="A1319" t="s">
        <v>8221</v>
      </c>
      <c r="B1319">
        <v>1</v>
      </c>
      <c r="C1319" t="b">
        <f>IF(OR(B1319&lt;'Statistic-Analysis'!$N$3,B1319&gt;'Statistic-Analysis'!$O$3),FALSE,TRUE)</f>
        <v>1</v>
      </c>
    </row>
    <row r="1320" spans="1:3">
      <c r="A1320" t="s">
        <v>8221</v>
      </c>
      <c r="B1320">
        <v>31</v>
      </c>
      <c r="C1320" t="b">
        <f>IF(OR(B1320&lt;'Statistic-Analysis'!$N$3,B1320&gt;'Statistic-Analysis'!$O$3),FALSE,TRUE)</f>
        <v>0</v>
      </c>
    </row>
    <row r="1321" spans="1:3">
      <c r="A1321" t="s">
        <v>8221</v>
      </c>
      <c r="B1321">
        <v>0</v>
      </c>
      <c r="C1321" t="b">
        <f>IF(OR(B1321&lt;'Statistic-Analysis'!$N$3,B1321&gt;'Statistic-Analysis'!$O$3),FALSE,TRUE)</f>
        <v>1</v>
      </c>
    </row>
    <row r="1322" spans="1:3">
      <c r="A1322" t="s">
        <v>8221</v>
      </c>
      <c r="B1322">
        <v>2</v>
      </c>
      <c r="C1322" t="b">
        <f>IF(OR(B1322&lt;'Statistic-Analysis'!$N$3,B1322&gt;'Statistic-Analysis'!$O$3),FALSE,TRUE)</f>
        <v>1</v>
      </c>
    </row>
    <row r="1323" spans="1:3">
      <c r="A1323" t="s">
        <v>8221</v>
      </c>
      <c r="B1323">
        <v>7</v>
      </c>
      <c r="C1323" t="b">
        <f>IF(OR(B1323&lt;'Statistic-Analysis'!$N$3,B1323&gt;'Statistic-Analysis'!$O$3),FALSE,TRUE)</f>
        <v>1</v>
      </c>
    </row>
    <row r="1324" spans="1:3">
      <c r="A1324" t="s">
        <v>8221</v>
      </c>
      <c r="B1324">
        <v>16</v>
      </c>
      <c r="C1324" t="b">
        <f>IF(OR(B1324&lt;'Statistic-Analysis'!$N$3,B1324&gt;'Statistic-Analysis'!$O$3),FALSE,TRUE)</f>
        <v>1</v>
      </c>
    </row>
    <row r="1325" spans="1:3">
      <c r="A1325" t="s">
        <v>8221</v>
      </c>
      <c r="B1325">
        <v>4</v>
      </c>
      <c r="C1325" t="b">
        <f>IF(OR(B1325&lt;'Statistic-Analysis'!$N$3,B1325&gt;'Statistic-Analysis'!$O$3),FALSE,TRUE)</f>
        <v>1</v>
      </c>
    </row>
    <row r="1326" spans="1:3">
      <c r="A1326" t="s">
        <v>8221</v>
      </c>
      <c r="B1326">
        <v>4</v>
      </c>
      <c r="C1326" t="b">
        <f>IF(OR(B1326&lt;'Statistic-Analysis'!$N$3,B1326&gt;'Statistic-Analysis'!$O$3),FALSE,TRUE)</f>
        <v>1</v>
      </c>
    </row>
    <row r="1327" spans="1:3">
      <c r="A1327" t="s">
        <v>8221</v>
      </c>
      <c r="B1327">
        <v>4</v>
      </c>
      <c r="C1327" t="b">
        <f>IF(OR(B1327&lt;'Statistic-Analysis'!$N$3,B1327&gt;'Statistic-Analysis'!$O$3),FALSE,TRUE)</f>
        <v>1</v>
      </c>
    </row>
    <row r="1328" spans="1:3">
      <c r="A1328" t="s">
        <v>8221</v>
      </c>
      <c r="B1328">
        <v>3</v>
      </c>
      <c r="C1328" t="b">
        <f>IF(OR(B1328&lt;'Statistic-Analysis'!$N$3,B1328&gt;'Statistic-Analysis'!$O$3),FALSE,TRUE)</f>
        <v>1</v>
      </c>
    </row>
    <row r="1329" spans="1:3">
      <c r="A1329" t="s">
        <v>8221</v>
      </c>
      <c r="B1329">
        <v>36</v>
      </c>
      <c r="C1329" t="b">
        <f>IF(OR(B1329&lt;'Statistic-Analysis'!$N$3,B1329&gt;'Statistic-Analysis'!$O$3),FALSE,TRUE)</f>
        <v>0</v>
      </c>
    </row>
    <row r="1330" spans="1:3">
      <c r="A1330" t="s">
        <v>8221</v>
      </c>
      <c r="B1330">
        <v>1</v>
      </c>
      <c r="C1330" t="b">
        <f>IF(OR(B1330&lt;'Statistic-Analysis'!$N$3,B1330&gt;'Statistic-Analysis'!$O$3),FALSE,TRUE)</f>
        <v>1</v>
      </c>
    </row>
    <row r="1331" spans="1:3">
      <c r="A1331" t="s">
        <v>8221</v>
      </c>
      <c r="B1331">
        <v>7</v>
      </c>
      <c r="C1331" t="b">
        <f>IF(OR(B1331&lt;'Statistic-Analysis'!$N$3,B1331&gt;'Statistic-Analysis'!$O$3),FALSE,TRUE)</f>
        <v>1</v>
      </c>
    </row>
    <row r="1332" spans="1:3">
      <c r="A1332" t="s">
        <v>8221</v>
      </c>
      <c r="B1332">
        <v>27</v>
      </c>
      <c r="C1332" t="b">
        <f>IF(OR(B1332&lt;'Statistic-Analysis'!$N$3,B1332&gt;'Statistic-Analysis'!$O$3),FALSE,TRUE)</f>
        <v>1</v>
      </c>
    </row>
    <row r="1333" spans="1:3">
      <c r="A1333" t="s">
        <v>8221</v>
      </c>
      <c r="B1333">
        <v>1</v>
      </c>
      <c r="C1333" t="b">
        <f>IF(OR(B1333&lt;'Statistic-Analysis'!$N$3,B1333&gt;'Statistic-Analysis'!$O$3),FALSE,TRUE)</f>
        <v>1</v>
      </c>
    </row>
    <row r="1334" spans="1:3">
      <c r="A1334" t="s">
        <v>8221</v>
      </c>
      <c r="B1334">
        <v>0</v>
      </c>
      <c r="C1334" t="b">
        <f>IF(OR(B1334&lt;'Statistic-Analysis'!$N$3,B1334&gt;'Statistic-Analysis'!$O$3),FALSE,TRUE)</f>
        <v>1</v>
      </c>
    </row>
    <row r="1335" spans="1:3">
      <c r="A1335" t="s">
        <v>8221</v>
      </c>
      <c r="B1335">
        <v>1</v>
      </c>
      <c r="C1335" t="b">
        <f>IF(OR(B1335&lt;'Statistic-Analysis'!$N$3,B1335&gt;'Statistic-Analysis'!$O$3),FALSE,TRUE)</f>
        <v>1</v>
      </c>
    </row>
    <row r="1336" spans="1:3">
      <c r="A1336" t="s">
        <v>8221</v>
      </c>
      <c r="B1336">
        <v>3</v>
      </c>
      <c r="C1336" t="b">
        <f>IF(OR(B1336&lt;'Statistic-Analysis'!$N$3,B1336&gt;'Statistic-Analysis'!$O$3),FALSE,TRUE)</f>
        <v>1</v>
      </c>
    </row>
    <row r="1337" spans="1:3">
      <c r="A1337" t="s">
        <v>8221</v>
      </c>
      <c r="B1337">
        <v>3</v>
      </c>
      <c r="C1337" t="b">
        <f>IF(OR(B1337&lt;'Statistic-Analysis'!$N$3,B1337&gt;'Statistic-Analysis'!$O$3),FALSE,TRUE)</f>
        <v>1</v>
      </c>
    </row>
    <row r="1338" spans="1:3">
      <c r="A1338" t="s">
        <v>8221</v>
      </c>
      <c r="B1338">
        <v>3</v>
      </c>
      <c r="C1338" t="b">
        <f>IF(OR(B1338&lt;'Statistic-Analysis'!$N$3,B1338&gt;'Statistic-Analysis'!$O$3),FALSE,TRUE)</f>
        <v>1</v>
      </c>
    </row>
    <row r="1339" spans="1:3">
      <c r="A1339" t="s">
        <v>8221</v>
      </c>
      <c r="B1339">
        <v>0</v>
      </c>
      <c r="C1339" t="b">
        <f>IF(OR(B1339&lt;'Statistic-Analysis'!$N$3,B1339&gt;'Statistic-Analysis'!$O$3),FALSE,TRUE)</f>
        <v>1</v>
      </c>
    </row>
    <row r="1340" spans="1:3">
      <c r="A1340" t="s">
        <v>8221</v>
      </c>
      <c r="B1340">
        <v>6</v>
      </c>
      <c r="C1340" t="b">
        <f>IF(OR(B1340&lt;'Statistic-Analysis'!$N$3,B1340&gt;'Statistic-Analysis'!$O$3),FALSE,TRUE)</f>
        <v>1</v>
      </c>
    </row>
    <row r="1341" spans="1:3">
      <c r="A1341" t="s">
        <v>8221</v>
      </c>
      <c r="B1341">
        <v>17</v>
      </c>
      <c r="C1341" t="b">
        <f>IF(OR(B1341&lt;'Statistic-Analysis'!$N$3,B1341&gt;'Statistic-Analysis'!$O$3),FALSE,TRUE)</f>
        <v>1</v>
      </c>
    </row>
    <row r="1342" spans="1:3">
      <c r="A1342" t="s">
        <v>8221</v>
      </c>
      <c r="B1342">
        <v>40</v>
      </c>
      <c r="C1342" t="b">
        <f>IF(OR(B1342&lt;'Statistic-Analysis'!$N$3,B1342&gt;'Statistic-Analysis'!$O$3),FALSE,TRUE)</f>
        <v>0</v>
      </c>
    </row>
    <row r="1343" spans="1:3">
      <c r="A1343" t="s">
        <v>8221</v>
      </c>
      <c r="B1343">
        <v>3</v>
      </c>
      <c r="C1343" t="b">
        <f>IF(OR(B1343&lt;'Statistic-Analysis'!$N$3,B1343&gt;'Statistic-Analysis'!$O$3),FALSE,TRUE)</f>
        <v>1</v>
      </c>
    </row>
    <row r="1344" spans="1:3">
      <c r="A1344" t="s">
        <v>8221</v>
      </c>
      <c r="B1344">
        <v>1</v>
      </c>
      <c r="C1344" t="b">
        <f>IF(OR(B1344&lt;'Statistic-Analysis'!$N$3,B1344&gt;'Statistic-Analysis'!$O$3),FALSE,TRUE)</f>
        <v>1</v>
      </c>
    </row>
    <row r="1345" spans="1:3">
      <c r="A1345" t="s">
        <v>8221</v>
      </c>
      <c r="B1345">
        <v>2</v>
      </c>
      <c r="C1345" t="b">
        <f>IF(OR(B1345&lt;'Statistic-Analysis'!$N$3,B1345&gt;'Statistic-Analysis'!$O$3),FALSE,TRUE)</f>
        <v>1</v>
      </c>
    </row>
    <row r="1346" spans="1:3">
      <c r="A1346" t="s">
        <v>8221</v>
      </c>
      <c r="B1346">
        <v>7</v>
      </c>
      <c r="C1346" t="b">
        <f>IF(OR(B1346&lt;'Statistic-Analysis'!$N$3,B1346&gt;'Statistic-Analysis'!$O$3),FALSE,TRUE)</f>
        <v>1</v>
      </c>
    </row>
    <row r="1347" spans="1:3">
      <c r="A1347" t="s">
        <v>8221</v>
      </c>
      <c r="B1347">
        <v>14</v>
      </c>
      <c r="C1347" t="b">
        <f>IF(OR(B1347&lt;'Statistic-Analysis'!$N$3,B1347&gt;'Statistic-Analysis'!$O$3),FALSE,TRUE)</f>
        <v>1</v>
      </c>
    </row>
    <row r="1348" spans="1:3">
      <c r="A1348" t="s">
        <v>8221</v>
      </c>
      <c r="B1348">
        <v>0</v>
      </c>
      <c r="C1348" t="b">
        <f>IF(OR(B1348&lt;'Statistic-Analysis'!$N$3,B1348&gt;'Statistic-Analysis'!$O$3),FALSE,TRUE)</f>
        <v>1</v>
      </c>
    </row>
    <row r="1349" spans="1:3">
      <c r="A1349" t="s">
        <v>8221</v>
      </c>
      <c r="B1349">
        <v>0</v>
      </c>
      <c r="C1349" t="b">
        <f>IF(OR(B1349&lt;'Statistic-Analysis'!$N$3,B1349&gt;'Statistic-Analysis'!$O$3),FALSE,TRUE)</f>
        <v>1</v>
      </c>
    </row>
    <row r="1350" spans="1:3">
      <c r="A1350" t="s">
        <v>8221</v>
      </c>
      <c r="B1350">
        <v>1</v>
      </c>
      <c r="C1350" t="b">
        <f>IF(OR(B1350&lt;'Statistic-Analysis'!$N$3,B1350&gt;'Statistic-Analysis'!$O$3),FALSE,TRUE)</f>
        <v>1</v>
      </c>
    </row>
    <row r="1351" spans="1:3">
      <c r="A1351" t="s">
        <v>8221</v>
      </c>
      <c r="B1351">
        <v>12</v>
      </c>
      <c r="C1351" t="b">
        <f>IF(OR(B1351&lt;'Statistic-Analysis'!$N$3,B1351&gt;'Statistic-Analysis'!$O$3),FALSE,TRUE)</f>
        <v>1</v>
      </c>
    </row>
    <row r="1352" spans="1:3">
      <c r="A1352" t="s">
        <v>8221</v>
      </c>
      <c r="B1352">
        <v>12</v>
      </c>
      <c r="C1352" t="b">
        <f>IF(OR(B1352&lt;'Statistic-Analysis'!$N$3,B1352&gt;'Statistic-Analysis'!$O$3),FALSE,TRUE)</f>
        <v>1</v>
      </c>
    </row>
    <row r="1353" spans="1:3">
      <c r="A1353" t="s">
        <v>8221</v>
      </c>
      <c r="B1353">
        <v>23</v>
      </c>
      <c r="C1353" t="b">
        <f>IF(OR(B1353&lt;'Statistic-Analysis'!$N$3,B1353&gt;'Statistic-Analysis'!$O$3),FALSE,TRUE)</f>
        <v>1</v>
      </c>
    </row>
    <row r="1354" spans="1:3">
      <c r="A1354" t="s">
        <v>8221</v>
      </c>
      <c r="B1354">
        <v>0</v>
      </c>
      <c r="C1354" t="b">
        <f>IF(OR(B1354&lt;'Statistic-Analysis'!$N$3,B1354&gt;'Statistic-Analysis'!$O$3),FALSE,TRUE)</f>
        <v>1</v>
      </c>
    </row>
    <row r="1355" spans="1:3">
      <c r="A1355" t="s">
        <v>8221</v>
      </c>
      <c r="B1355">
        <v>10</v>
      </c>
      <c r="C1355" t="b">
        <f>IF(OR(B1355&lt;'Statistic-Analysis'!$N$3,B1355&gt;'Statistic-Analysis'!$O$3),FALSE,TRUE)</f>
        <v>1</v>
      </c>
    </row>
    <row r="1356" spans="1:3">
      <c r="A1356" t="s">
        <v>8221</v>
      </c>
      <c r="B1356">
        <v>5</v>
      </c>
      <c r="C1356" t="b">
        <f>IF(OR(B1356&lt;'Statistic-Analysis'!$N$3,B1356&gt;'Statistic-Analysis'!$O$3),FALSE,TRUE)</f>
        <v>1</v>
      </c>
    </row>
    <row r="1357" spans="1:3">
      <c r="A1357" t="s">
        <v>8221</v>
      </c>
      <c r="B1357">
        <v>1</v>
      </c>
      <c r="C1357" t="b">
        <f>IF(OR(B1357&lt;'Statistic-Analysis'!$N$3,B1357&gt;'Statistic-Analysis'!$O$3),FALSE,TRUE)</f>
        <v>1</v>
      </c>
    </row>
    <row r="1358" spans="1:3">
      <c r="A1358" t="s">
        <v>8221</v>
      </c>
      <c r="B1358">
        <v>2</v>
      </c>
      <c r="C1358" t="b">
        <f>IF(OR(B1358&lt;'Statistic-Analysis'!$N$3,B1358&gt;'Statistic-Analysis'!$O$3),FALSE,TRUE)</f>
        <v>1</v>
      </c>
    </row>
    <row r="1359" spans="1:3">
      <c r="A1359" t="s">
        <v>8221</v>
      </c>
      <c r="B1359">
        <v>2</v>
      </c>
      <c r="C1359" t="b">
        <f>IF(OR(B1359&lt;'Statistic-Analysis'!$N$3,B1359&gt;'Statistic-Analysis'!$O$3),FALSE,TRUE)</f>
        <v>1</v>
      </c>
    </row>
    <row r="1360" spans="1:3">
      <c r="A1360" t="s">
        <v>8221</v>
      </c>
      <c r="B1360">
        <v>0</v>
      </c>
      <c r="C1360" t="b">
        <f>IF(OR(B1360&lt;'Statistic-Analysis'!$N$3,B1360&gt;'Statistic-Analysis'!$O$3),FALSE,TRUE)</f>
        <v>1</v>
      </c>
    </row>
    <row r="1361" spans="1:3">
      <c r="A1361" t="s">
        <v>8221</v>
      </c>
      <c r="B1361">
        <v>13</v>
      </c>
      <c r="C1361" t="b">
        <f>IF(OR(B1361&lt;'Statistic-Analysis'!$N$3,B1361&gt;'Statistic-Analysis'!$O$3),FALSE,TRUE)</f>
        <v>1</v>
      </c>
    </row>
    <row r="1362" spans="1:3">
      <c r="A1362" t="s">
        <v>8221</v>
      </c>
      <c r="B1362">
        <v>0</v>
      </c>
      <c r="C1362" t="b">
        <f>IF(OR(B1362&lt;'Statistic-Analysis'!$N$3,B1362&gt;'Statistic-Analysis'!$O$3),FALSE,TRUE)</f>
        <v>1</v>
      </c>
    </row>
    <row r="1363" spans="1:3">
      <c r="A1363" t="s">
        <v>8221</v>
      </c>
      <c r="B1363">
        <v>1</v>
      </c>
      <c r="C1363" t="b">
        <f>IF(OR(B1363&lt;'Statistic-Analysis'!$N$3,B1363&gt;'Statistic-Analysis'!$O$3),FALSE,TRUE)</f>
        <v>1</v>
      </c>
    </row>
    <row r="1364" spans="1:3">
      <c r="A1364" t="s">
        <v>8221</v>
      </c>
      <c r="B1364">
        <v>5</v>
      </c>
      <c r="C1364" t="b">
        <f>IF(OR(B1364&lt;'Statistic-Analysis'!$N$3,B1364&gt;'Statistic-Analysis'!$O$3),FALSE,TRUE)</f>
        <v>1</v>
      </c>
    </row>
    <row r="1365" spans="1:3">
      <c r="A1365" t="s">
        <v>8221</v>
      </c>
      <c r="B1365">
        <v>2</v>
      </c>
      <c r="C1365" t="b">
        <f>IF(OR(B1365&lt;'Statistic-Analysis'!$N$3,B1365&gt;'Statistic-Analysis'!$O$3),FALSE,TRUE)</f>
        <v>1</v>
      </c>
    </row>
    <row r="1366" spans="1:3">
      <c r="A1366" t="s">
        <v>8221</v>
      </c>
      <c r="B1366">
        <v>0</v>
      </c>
      <c r="C1366" t="b">
        <f>IF(OR(B1366&lt;'Statistic-Analysis'!$N$3,B1366&gt;'Statistic-Analysis'!$O$3),FALSE,TRUE)</f>
        <v>1</v>
      </c>
    </row>
    <row r="1367" spans="1:3">
      <c r="A1367" t="s">
        <v>8221</v>
      </c>
      <c r="B1367">
        <v>32</v>
      </c>
      <c r="C1367" t="b">
        <f>IF(OR(B1367&lt;'Statistic-Analysis'!$N$3,B1367&gt;'Statistic-Analysis'!$O$3),FALSE,TRUE)</f>
        <v>0</v>
      </c>
    </row>
    <row r="1368" spans="1:3">
      <c r="A1368" t="s">
        <v>8221</v>
      </c>
      <c r="B1368">
        <v>1</v>
      </c>
      <c r="C1368" t="b">
        <f>IF(OR(B1368&lt;'Statistic-Analysis'!$N$3,B1368&gt;'Statistic-Analysis'!$O$3),FALSE,TRUE)</f>
        <v>1</v>
      </c>
    </row>
    <row r="1369" spans="1:3">
      <c r="A1369" t="s">
        <v>8221</v>
      </c>
      <c r="B1369">
        <v>1</v>
      </c>
      <c r="C1369" t="b">
        <f>IF(OR(B1369&lt;'Statistic-Analysis'!$N$3,B1369&gt;'Statistic-Analysis'!$O$3),FALSE,TRUE)</f>
        <v>1</v>
      </c>
    </row>
    <row r="1370" spans="1:3">
      <c r="A1370" t="s">
        <v>8221</v>
      </c>
      <c r="B1370">
        <v>1</v>
      </c>
      <c r="C1370" t="b">
        <f>IF(OR(B1370&lt;'Statistic-Analysis'!$N$3,B1370&gt;'Statistic-Analysis'!$O$3),FALSE,TRUE)</f>
        <v>1</v>
      </c>
    </row>
    <row r="1371" spans="1:3">
      <c r="A1371" t="s">
        <v>8221</v>
      </c>
      <c r="B1371">
        <v>0</v>
      </c>
      <c r="C1371" t="b">
        <f>IF(OR(B1371&lt;'Statistic-Analysis'!$N$3,B1371&gt;'Statistic-Analysis'!$O$3),FALSE,TRUE)</f>
        <v>1</v>
      </c>
    </row>
    <row r="1372" spans="1:3">
      <c r="A1372" t="s">
        <v>8221</v>
      </c>
      <c r="B1372">
        <v>0</v>
      </c>
      <c r="C1372" t="b">
        <f>IF(OR(B1372&lt;'Statistic-Analysis'!$N$3,B1372&gt;'Statistic-Analysis'!$O$3),FALSE,TRUE)</f>
        <v>1</v>
      </c>
    </row>
    <row r="1373" spans="1:3">
      <c r="A1373" t="s">
        <v>8221</v>
      </c>
      <c r="B1373">
        <v>8</v>
      </c>
      <c r="C1373" t="b">
        <f>IF(OR(B1373&lt;'Statistic-Analysis'!$N$3,B1373&gt;'Statistic-Analysis'!$O$3),FALSE,TRUE)</f>
        <v>1</v>
      </c>
    </row>
    <row r="1374" spans="1:3">
      <c r="A1374" t="s">
        <v>8221</v>
      </c>
      <c r="B1374">
        <v>0</v>
      </c>
      <c r="C1374" t="b">
        <f>IF(OR(B1374&lt;'Statistic-Analysis'!$N$3,B1374&gt;'Statistic-Analysis'!$O$3),FALSE,TRUE)</f>
        <v>1</v>
      </c>
    </row>
    <row r="1375" spans="1:3">
      <c r="A1375" t="s">
        <v>8221</v>
      </c>
      <c r="B1375">
        <v>1</v>
      </c>
      <c r="C1375" t="b">
        <f>IF(OR(B1375&lt;'Statistic-Analysis'!$N$3,B1375&gt;'Statistic-Analysis'!$O$3),FALSE,TRUE)</f>
        <v>1</v>
      </c>
    </row>
    <row r="1376" spans="1:3">
      <c r="A1376" t="s">
        <v>8221</v>
      </c>
      <c r="B1376">
        <v>16</v>
      </c>
      <c r="C1376" t="b">
        <f>IF(OR(B1376&lt;'Statistic-Analysis'!$N$3,B1376&gt;'Statistic-Analysis'!$O$3),FALSE,TRUE)</f>
        <v>1</v>
      </c>
    </row>
    <row r="1377" spans="1:3">
      <c r="A1377" t="s">
        <v>8221</v>
      </c>
      <c r="B1377">
        <v>12</v>
      </c>
      <c r="C1377" t="b">
        <f>IF(OR(B1377&lt;'Statistic-Analysis'!$N$3,B1377&gt;'Statistic-Analysis'!$O$3),FALSE,TRUE)</f>
        <v>1</v>
      </c>
    </row>
    <row r="1378" spans="1:3">
      <c r="A1378" t="s">
        <v>8221</v>
      </c>
      <c r="B1378">
        <v>4</v>
      </c>
      <c r="C1378" t="b">
        <f>IF(OR(B1378&lt;'Statistic-Analysis'!$N$3,B1378&gt;'Statistic-Analysis'!$O$3),FALSE,TRUE)</f>
        <v>1</v>
      </c>
    </row>
    <row r="1379" spans="1:3">
      <c r="A1379" t="s">
        <v>8221</v>
      </c>
      <c r="B1379">
        <v>2</v>
      </c>
      <c r="C1379" t="b">
        <f>IF(OR(B1379&lt;'Statistic-Analysis'!$N$3,B1379&gt;'Statistic-Analysis'!$O$3),FALSE,TRUE)</f>
        <v>1</v>
      </c>
    </row>
    <row r="1380" spans="1:3">
      <c r="A1380" t="s">
        <v>8221</v>
      </c>
      <c r="B1380">
        <v>3</v>
      </c>
      <c r="C1380" t="b">
        <f>IF(OR(B1380&lt;'Statistic-Analysis'!$N$3,B1380&gt;'Statistic-Analysis'!$O$3),FALSE,TRUE)</f>
        <v>1</v>
      </c>
    </row>
    <row r="1381" spans="1:3">
      <c r="A1381" t="s">
        <v>8221</v>
      </c>
      <c r="B1381">
        <v>0</v>
      </c>
      <c r="C1381" t="b">
        <f>IF(OR(B1381&lt;'Statistic-Analysis'!$N$3,B1381&gt;'Statistic-Analysis'!$O$3),FALSE,TRUE)</f>
        <v>1</v>
      </c>
    </row>
    <row r="1382" spans="1:3">
      <c r="A1382" t="s">
        <v>8221</v>
      </c>
      <c r="B1382">
        <v>3</v>
      </c>
      <c r="C1382" t="b">
        <f>IF(OR(B1382&lt;'Statistic-Analysis'!$N$3,B1382&gt;'Statistic-Analysis'!$O$3),FALSE,TRUE)</f>
        <v>1</v>
      </c>
    </row>
    <row r="1383" spans="1:3">
      <c r="A1383" t="s">
        <v>8221</v>
      </c>
      <c r="B1383">
        <v>4</v>
      </c>
      <c r="C1383" t="b">
        <f>IF(OR(B1383&lt;'Statistic-Analysis'!$N$3,B1383&gt;'Statistic-Analysis'!$O$3),FALSE,TRUE)</f>
        <v>1</v>
      </c>
    </row>
    <row r="1384" spans="1:3">
      <c r="A1384" t="s">
        <v>8221</v>
      </c>
      <c r="B1384">
        <v>2</v>
      </c>
      <c r="C1384" t="b">
        <f>IF(OR(B1384&lt;'Statistic-Analysis'!$N$3,B1384&gt;'Statistic-Analysis'!$O$3),FALSE,TRUE)</f>
        <v>1</v>
      </c>
    </row>
    <row r="1385" spans="1:3">
      <c r="A1385" t="s">
        <v>8221</v>
      </c>
      <c r="B1385">
        <v>10</v>
      </c>
      <c r="C1385" t="b">
        <f>IF(OR(B1385&lt;'Statistic-Analysis'!$N$3,B1385&gt;'Statistic-Analysis'!$O$3),FALSE,TRUE)</f>
        <v>1</v>
      </c>
    </row>
    <row r="1386" spans="1:3">
      <c r="A1386" t="s">
        <v>8221</v>
      </c>
      <c r="B1386">
        <v>11</v>
      </c>
      <c r="C1386" t="b">
        <f>IF(OR(B1386&lt;'Statistic-Analysis'!$N$3,B1386&gt;'Statistic-Analysis'!$O$3),FALSE,TRUE)</f>
        <v>1</v>
      </c>
    </row>
    <row r="1387" spans="1:3">
      <c r="A1387" t="s">
        <v>8221</v>
      </c>
      <c r="B1387">
        <v>6</v>
      </c>
      <c r="C1387" t="b">
        <f>IF(OR(B1387&lt;'Statistic-Analysis'!$N$3,B1387&gt;'Statistic-Analysis'!$O$3),FALSE,TRUE)</f>
        <v>1</v>
      </c>
    </row>
    <row r="1388" spans="1:3">
      <c r="A1388" t="s">
        <v>8221</v>
      </c>
      <c r="B1388">
        <v>2</v>
      </c>
      <c r="C1388" t="b">
        <f>IF(OR(B1388&lt;'Statistic-Analysis'!$N$3,B1388&gt;'Statistic-Analysis'!$O$3),FALSE,TRUE)</f>
        <v>1</v>
      </c>
    </row>
    <row r="1389" spans="1:3">
      <c r="A1389" t="s">
        <v>8221</v>
      </c>
      <c r="B1389">
        <v>6</v>
      </c>
      <c r="C1389" t="b">
        <f>IF(OR(B1389&lt;'Statistic-Analysis'!$N$3,B1389&gt;'Statistic-Analysis'!$O$3),FALSE,TRUE)</f>
        <v>1</v>
      </c>
    </row>
    <row r="1390" spans="1:3">
      <c r="A1390" t="s">
        <v>8221</v>
      </c>
      <c r="B1390">
        <v>8</v>
      </c>
      <c r="C1390" t="b">
        <f>IF(OR(B1390&lt;'Statistic-Analysis'!$N$3,B1390&gt;'Statistic-Analysis'!$O$3),FALSE,TRUE)</f>
        <v>1</v>
      </c>
    </row>
    <row r="1391" spans="1:3">
      <c r="A1391" t="s">
        <v>8221</v>
      </c>
      <c r="B1391">
        <v>37</v>
      </c>
      <c r="C1391" t="b">
        <f>IF(OR(B1391&lt;'Statistic-Analysis'!$N$3,B1391&gt;'Statistic-Analysis'!$O$3),FALSE,TRUE)</f>
        <v>0</v>
      </c>
    </row>
    <row r="1392" spans="1:3">
      <c r="A1392" t="s">
        <v>8221</v>
      </c>
      <c r="B1392">
        <v>11</v>
      </c>
      <c r="C1392" t="b">
        <f>IF(OR(B1392&lt;'Statistic-Analysis'!$N$3,B1392&gt;'Statistic-Analysis'!$O$3),FALSE,TRUE)</f>
        <v>1</v>
      </c>
    </row>
    <row r="1393" spans="1:3">
      <c r="A1393" t="s">
        <v>8221</v>
      </c>
      <c r="B1393">
        <v>0</v>
      </c>
      <c r="C1393" t="b">
        <f>IF(OR(B1393&lt;'Statistic-Analysis'!$N$3,B1393&gt;'Statistic-Analysis'!$O$3),FALSE,TRUE)</f>
        <v>1</v>
      </c>
    </row>
    <row r="1394" spans="1:3">
      <c r="A1394" t="s">
        <v>8221</v>
      </c>
      <c r="B1394">
        <v>10</v>
      </c>
      <c r="C1394" t="b">
        <f>IF(OR(B1394&lt;'Statistic-Analysis'!$N$3,B1394&gt;'Statistic-Analysis'!$O$3),FALSE,TRUE)</f>
        <v>1</v>
      </c>
    </row>
    <row r="1395" spans="1:3">
      <c r="A1395" t="s">
        <v>8221</v>
      </c>
      <c r="B1395">
        <v>6</v>
      </c>
      <c r="C1395" t="b">
        <f>IF(OR(B1395&lt;'Statistic-Analysis'!$N$3,B1395&gt;'Statistic-Analysis'!$O$3),FALSE,TRUE)</f>
        <v>1</v>
      </c>
    </row>
    <row r="1396" spans="1:3">
      <c r="A1396" t="s">
        <v>8221</v>
      </c>
      <c r="B1396">
        <v>8</v>
      </c>
      <c r="C1396" t="b">
        <f>IF(OR(B1396&lt;'Statistic-Analysis'!$N$3,B1396&gt;'Statistic-Analysis'!$O$3),FALSE,TRUE)</f>
        <v>1</v>
      </c>
    </row>
    <row r="1397" spans="1:3">
      <c r="A1397" t="s">
        <v>8221</v>
      </c>
      <c r="B1397">
        <v>6</v>
      </c>
      <c r="C1397" t="b">
        <f>IF(OR(B1397&lt;'Statistic-Analysis'!$N$3,B1397&gt;'Statistic-Analysis'!$O$3),FALSE,TRUE)</f>
        <v>1</v>
      </c>
    </row>
    <row r="1398" spans="1:3">
      <c r="A1398" t="s">
        <v>8221</v>
      </c>
      <c r="B1398">
        <v>7</v>
      </c>
      <c r="C1398" t="b">
        <f>IF(OR(B1398&lt;'Statistic-Analysis'!$N$3,B1398&gt;'Statistic-Analysis'!$O$3),FALSE,TRUE)</f>
        <v>1</v>
      </c>
    </row>
    <row r="1399" spans="1:3">
      <c r="A1399" t="s">
        <v>8221</v>
      </c>
      <c r="B1399">
        <v>7</v>
      </c>
      <c r="C1399" t="b">
        <f>IF(OR(B1399&lt;'Statistic-Analysis'!$N$3,B1399&gt;'Statistic-Analysis'!$O$3),FALSE,TRUE)</f>
        <v>1</v>
      </c>
    </row>
    <row r="1400" spans="1:3">
      <c r="A1400" t="s">
        <v>8221</v>
      </c>
      <c r="B1400">
        <v>5</v>
      </c>
      <c r="C1400" t="b">
        <f>IF(OR(B1400&lt;'Statistic-Analysis'!$N$3,B1400&gt;'Statistic-Analysis'!$O$3),FALSE,TRUE)</f>
        <v>1</v>
      </c>
    </row>
    <row r="1401" spans="1:3">
      <c r="A1401" t="s">
        <v>8221</v>
      </c>
      <c r="B1401">
        <v>46</v>
      </c>
      <c r="C1401" t="b">
        <f>IF(OR(B1401&lt;'Statistic-Analysis'!$N$3,B1401&gt;'Statistic-Analysis'!$O$3),FALSE,TRUE)</f>
        <v>0</v>
      </c>
    </row>
    <row r="1402" spans="1:3">
      <c r="A1402" t="s">
        <v>8221</v>
      </c>
      <c r="B1402">
        <v>10</v>
      </c>
      <c r="C1402" t="b">
        <f>IF(OR(B1402&lt;'Statistic-Analysis'!$N$3,B1402&gt;'Statistic-Analysis'!$O$3),FALSE,TRUE)</f>
        <v>1</v>
      </c>
    </row>
    <row r="1403" spans="1:3">
      <c r="A1403" t="s">
        <v>8221</v>
      </c>
      <c r="B1403">
        <v>19</v>
      </c>
      <c r="C1403" t="b">
        <f>IF(OR(B1403&lt;'Statistic-Analysis'!$N$3,B1403&gt;'Statistic-Analysis'!$O$3),FALSE,TRUE)</f>
        <v>1</v>
      </c>
    </row>
    <row r="1404" spans="1:3">
      <c r="A1404" t="s">
        <v>8221</v>
      </c>
      <c r="B1404">
        <v>13</v>
      </c>
      <c r="C1404" t="b">
        <f>IF(OR(B1404&lt;'Statistic-Analysis'!$N$3,B1404&gt;'Statistic-Analysis'!$O$3),FALSE,TRUE)</f>
        <v>1</v>
      </c>
    </row>
    <row r="1405" spans="1:3">
      <c r="A1405" t="s">
        <v>8221</v>
      </c>
      <c r="B1405">
        <v>13</v>
      </c>
      <c r="C1405" t="b">
        <f>IF(OR(B1405&lt;'Statistic-Analysis'!$N$3,B1405&gt;'Statistic-Analysis'!$O$3),FALSE,TRUE)</f>
        <v>1</v>
      </c>
    </row>
    <row r="1406" spans="1:3">
      <c r="A1406" t="s">
        <v>8221</v>
      </c>
      <c r="B1406">
        <v>4</v>
      </c>
      <c r="C1406" t="b">
        <f>IF(OR(B1406&lt;'Statistic-Analysis'!$N$3,B1406&gt;'Statistic-Analysis'!$O$3),FALSE,TRUE)</f>
        <v>1</v>
      </c>
    </row>
    <row r="1407" spans="1:3">
      <c r="A1407" t="s">
        <v>8221</v>
      </c>
      <c r="B1407">
        <v>0</v>
      </c>
      <c r="C1407" t="b">
        <f>IF(OR(B1407&lt;'Statistic-Analysis'!$N$3,B1407&gt;'Statistic-Analysis'!$O$3),FALSE,TRUE)</f>
        <v>1</v>
      </c>
    </row>
    <row r="1408" spans="1:3">
      <c r="A1408" t="s">
        <v>8221</v>
      </c>
      <c r="B1408">
        <v>3</v>
      </c>
      <c r="C1408" t="b">
        <f>IF(OR(B1408&lt;'Statistic-Analysis'!$N$3,B1408&gt;'Statistic-Analysis'!$O$3),FALSE,TRUE)</f>
        <v>1</v>
      </c>
    </row>
    <row r="1409" spans="1:3">
      <c r="A1409" t="s">
        <v>8221</v>
      </c>
      <c r="B1409">
        <v>1</v>
      </c>
      <c r="C1409" t="b">
        <f>IF(OR(B1409&lt;'Statistic-Analysis'!$N$3,B1409&gt;'Statistic-Analysis'!$O$3),FALSE,TRUE)</f>
        <v>1</v>
      </c>
    </row>
    <row r="1410" spans="1:3">
      <c r="A1410" t="s">
        <v>8221</v>
      </c>
      <c r="B1410">
        <v>9</v>
      </c>
      <c r="C1410" t="b">
        <f>IF(OR(B1410&lt;'Statistic-Analysis'!$N$3,B1410&gt;'Statistic-Analysis'!$O$3),FALSE,TRUE)</f>
        <v>1</v>
      </c>
    </row>
    <row r="1411" spans="1:3">
      <c r="A1411" t="s">
        <v>8221</v>
      </c>
      <c r="B1411">
        <v>1</v>
      </c>
      <c r="C1411" t="b">
        <f>IF(OR(B1411&lt;'Statistic-Analysis'!$N$3,B1411&gt;'Statistic-Analysis'!$O$3),FALSE,TRUE)</f>
        <v>1</v>
      </c>
    </row>
    <row r="1412" spans="1:3">
      <c r="A1412" t="s">
        <v>8221</v>
      </c>
      <c r="B1412">
        <v>1</v>
      </c>
      <c r="C1412" t="b">
        <f>IF(OR(B1412&lt;'Statistic-Analysis'!$N$3,B1412&gt;'Statistic-Analysis'!$O$3),FALSE,TRUE)</f>
        <v>1</v>
      </c>
    </row>
    <row r="1413" spans="1:3">
      <c r="A1413" t="s">
        <v>8221</v>
      </c>
      <c r="B1413">
        <v>4</v>
      </c>
      <c r="C1413" t="b">
        <f>IF(OR(B1413&lt;'Statistic-Analysis'!$N$3,B1413&gt;'Statistic-Analysis'!$O$3),FALSE,TRUE)</f>
        <v>1</v>
      </c>
    </row>
    <row r="1414" spans="1:3">
      <c r="A1414" t="s">
        <v>8221</v>
      </c>
      <c r="B1414">
        <v>17</v>
      </c>
      <c r="C1414" t="b">
        <f>IF(OR(B1414&lt;'Statistic-Analysis'!$N$3,B1414&gt;'Statistic-Analysis'!$O$3),FALSE,TRUE)</f>
        <v>1</v>
      </c>
    </row>
    <row r="1415" spans="1:3">
      <c r="A1415" t="s">
        <v>8221</v>
      </c>
      <c r="B1415">
        <v>0</v>
      </c>
      <c r="C1415" t="b">
        <f>IF(OR(B1415&lt;'Statistic-Analysis'!$N$3,B1415&gt;'Statistic-Analysis'!$O$3),FALSE,TRUE)</f>
        <v>1</v>
      </c>
    </row>
    <row r="1416" spans="1:3">
      <c r="A1416" t="s">
        <v>8221</v>
      </c>
      <c r="B1416">
        <v>12</v>
      </c>
      <c r="C1416" t="b">
        <f>IF(OR(B1416&lt;'Statistic-Analysis'!$N$3,B1416&gt;'Statistic-Analysis'!$O$3),FALSE,TRUE)</f>
        <v>1</v>
      </c>
    </row>
    <row r="1417" spans="1:3">
      <c r="A1417" t="s">
        <v>8221</v>
      </c>
      <c r="B1417">
        <v>14</v>
      </c>
      <c r="C1417" t="b">
        <f>IF(OR(B1417&lt;'Statistic-Analysis'!$N$3,B1417&gt;'Statistic-Analysis'!$O$3),FALSE,TRUE)</f>
        <v>1</v>
      </c>
    </row>
    <row r="1418" spans="1:3">
      <c r="A1418" t="s">
        <v>8221</v>
      </c>
      <c r="B1418">
        <v>1</v>
      </c>
      <c r="C1418" t="b">
        <f>IF(OR(B1418&lt;'Statistic-Analysis'!$N$3,B1418&gt;'Statistic-Analysis'!$O$3),FALSE,TRUE)</f>
        <v>1</v>
      </c>
    </row>
    <row r="1419" spans="1:3">
      <c r="A1419" t="s">
        <v>8221</v>
      </c>
      <c r="B1419">
        <v>14</v>
      </c>
      <c r="C1419" t="b">
        <f>IF(OR(B1419&lt;'Statistic-Analysis'!$N$3,B1419&gt;'Statistic-Analysis'!$O$3),FALSE,TRUE)</f>
        <v>1</v>
      </c>
    </row>
    <row r="1420" spans="1:3">
      <c r="A1420" t="s">
        <v>8221</v>
      </c>
      <c r="B1420">
        <v>4</v>
      </c>
      <c r="C1420" t="b">
        <f>IF(OR(B1420&lt;'Statistic-Analysis'!$N$3,B1420&gt;'Statistic-Analysis'!$O$3),FALSE,TRUE)</f>
        <v>1</v>
      </c>
    </row>
    <row r="1421" spans="1:3">
      <c r="A1421" t="s">
        <v>8221</v>
      </c>
      <c r="B1421">
        <v>2</v>
      </c>
      <c r="C1421" t="b">
        <f>IF(OR(B1421&lt;'Statistic-Analysis'!$N$3,B1421&gt;'Statistic-Analysis'!$O$3),FALSE,TRUE)</f>
        <v>1</v>
      </c>
    </row>
    <row r="1422" spans="1:3">
      <c r="A1422" t="s">
        <v>8221</v>
      </c>
      <c r="B1422">
        <v>1</v>
      </c>
      <c r="C1422" t="b">
        <f>IF(OR(B1422&lt;'Statistic-Analysis'!$N$3,B1422&gt;'Statistic-Analysis'!$O$3),FALSE,TRUE)</f>
        <v>1</v>
      </c>
    </row>
    <row r="1423" spans="1:3">
      <c r="A1423" t="s">
        <v>8221</v>
      </c>
      <c r="B1423">
        <v>2</v>
      </c>
      <c r="C1423" t="b">
        <f>IF(OR(B1423&lt;'Statistic-Analysis'!$N$3,B1423&gt;'Statistic-Analysis'!$O$3),FALSE,TRUE)</f>
        <v>1</v>
      </c>
    </row>
    <row r="1424" spans="1:3">
      <c r="A1424" t="s">
        <v>8221</v>
      </c>
      <c r="B1424">
        <v>1</v>
      </c>
      <c r="C1424" t="b">
        <f>IF(OR(B1424&lt;'Statistic-Analysis'!$N$3,B1424&gt;'Statistic-Analysis'!$O$3),FALSE,TRUE)</f>
        <v>1</v>
      </c>
    </row>
    <row r="1425" spans="1:3">
      <c r="A1425" t="s">
        <v>8221</v>
      </c>
      <c r="B1425">
        <v>1</v>
      </c>
      <c r="C1425" t="b">
        <f>IF(OR(B1425&lt;'Statistic-Analysis'!$N$3,B1425&gt;'Statistic-Analysis'!$O$3),FALSE,TRUE)</f>
        <v>1</v>
      </c>
    </row>
    <row r="1426" spans="1:3">
      <c r="A1426" t="s">
        <v>8221</v>
      </c>
      <c r="B1426">
        <v>4</v>
      </c>
      <c r="C1426" t="b">
        <f>IF(OR(B1426&lt;'Statistic-Analysis'!$N$3,B1426&gt;'Statistic-Analysis'!$O$3),FALSE,TRUE)</f>
        <v>1</v>
      </c>
    </row>
    <row r="1427" spans="1:3">
      <c r="A1427" t="s">
        <v>8221</v>
      </c>
      <c r="B1427">
        <v>3</v>
      </c>
      <c r="C1427" t="b">
        <f>IF(OR(B1427&lt;'Statistic-Analysis'!$N$3,B1427&gt;'Statistic-Analysis'!$O$3),FALSE,TRUE)</f>
        <v>1</v>
      </c>
    </row>
    <row r="1428" spans="1:3">
      <c r="A1428" t="s">
        <v>8221</v>
      </c>
      <c r="B1428">
        <v>38</v>
      </c>
      <c r="C1428" t="b">
        <f>IF(OR(B1428&lt;'Statistic-Analysis'!$N$3,B1428&gt;'Statistic-Analysis'!$O$3),FALSE,TRUE)</f>
        <v>0</v>
      </c>
    </row>
    <row r="1429" spans="1:3">
      <c r="A1429" t="s">
        <v>8221</v>
      </c>
      <c r="B1429">
        <v>4</v>
      </c>
      <c r="C1429" t="b">
        <f>IF(OR(B1429&lt;'Statistic-Analysis'!$N$3,B1429&gt;'Statistic-Analysis'!$O$3),FALSE,TRUE)</f>
        <v>1</v>
      </c>
    </row>
    <row r="1430" spans="1:3">
      <c r="A1430" t="s">
        <v>8221</v>
      </c>
      <c r="B1430">
        <v>0</v>
      </c>
      <c r="C1430" t="b">
        <f>IF(OR(B1430&lt;'Statistic-Analysis'!$N$3,B1430&gt;'Statistic-Analysis'!$O$3),FALSE,TRUE)</f>
        <v>1</v>
      </c>
    </row>
    <row r="1431" spans="1:3">
      <c r="A1431" t="s">
        <v>8221</v>
      </c>
      <c r="B1431">
        <v>2</v>
      </c>
      <c r="C1431" t="b">
        <f>IF(OR(B1431&lt;'Statistic-Analysis'!$N$3,B1431&gt;'Statistic-Analysis'!$O$3),FALSE,TRUE)</f>
        <v>1</v>
      </c>
    </row>
    <row r="1432" spans="1:3">
      <c r="A1432" t="s">
        <v>8221</v>
      </c>
      <c r="B1432">
        <v>0</v>
      </c>
      <c r="C1432" t="b">
        <f>IF(OR(B1432&lt;'Statistic-Analysis'!$N$3,B1432&gt;'Statistic-Analysis'!$O$3),FALSE,TRUE)</f>
        <v>1</v>
      </c>
    </row>
    <row r="1433" spans="1:3">
      <c r="A1433" t="s">
        <v>8221</v>
      </c>
      <c r="B1433">
        <v>1</v>
      </c>
      <c r="C1433" t="b">
        <f>IF(OR(B1433&lt;'Statistic-Analysis'!$N$3,B1433&gt;'Statistic-Analysis'!$O$3),FALSE,TRUE)</f>
        <v>1</v>
      </c>
    </row>
    <row r="1434" spans="1:3">
      <c r="A1434" t="s">
        <v>8221</v>
      </c>
      <c r="B1434">
        <v>7</v>
      </c>
      <c r="C1434" t="b">
        <f>IF(OR(B1434&lt;'Statistic-Analysis'!$N$3,B1434&gt;'Statistic-Analysis'!$O$3),FALSE,TRUE)</f>
        <v>1</v>
      </c>
    </row>
    <row r="1435" spans="1:3">
      <c r="A1435" t="s">
        <v>8221</v>
      </c>
      <c r="B1435">
        <v>2</v>
      </c>
      <c r="C1435" t="b">
        <f>IF(OR(B1435&lt;'Statistic-Analysis'!$N$3,B1435&gt;'Statistic-Analysis'!$O$3),FALSE,TRUE)</f>
        <v>1</v>
      </c>
    </row>
    <row r="1436" spans="1:3">
      <c r="A1436" t="s">
        <v>8221</v>
      </c>
      <c r="B1436">
        <v>4</v>
      </c>
      <c r="C1436" t="b">
        <f>IF(OR(B1436&lt;'Statistic-Analysis'!$N$3,B1436&gt;'Statistic-Analysis'!$O$3),FALSE,TRUE)</f>
        <v>1</v>
      </c>
    </row>
    <row r="1437" spans="1:3">
      <c r="A1437" t="s">
        <v>8221</v>
      </c>
      <c r="B1437">
        <v>4</v>
      </c>
      <c r="C1437" t="b">
        <f>IF(OR(B1437&lt;'Statistic-Analysis'!$N$3,B1437&gt;'Statistic-Analysis'!$O$3),FALSE,TRUE)</f>
        <v>1</v>
      </c>
    </row>
    <row r="1438" spans="1:3">
      <c r="A1438" t="s">
        <v>8221</v>
      </c>
      <c r="B1438">
        <v>3</v>
      </c>
      <c r="C1438" t="b">
        <f>IF(OR(B1438&lt;'Statistic-Analysis'!$N$3,B1438&gt;'Statistic-Analysis'!$O$3),FALSE,TRUE)</f>
        <v>1</v>
      </c>
    </row>
    <row r="1439" spans="1:3">
      <c r="A1439" t="s">
        <v>8221</v>
      </c>
      <c r="B1439">
        <v>2</v>
      </c>
      <c r="C1439" t="b">
        <f>IF(OR(B1439&lt;'Statistic-Analysis'!$N$3,B1439&gt;'Statistic-Analysis'!$O$3),FALSE,TRUE)</f>
        <v>1</v>
      </c>
    </row>
    <row r="1440" spans="1:3">
      <c r="A1440" t="s">
        <v>8221</v>
      </c>
      <c r="B1440">
        <v>197</v>
      </c>
      <c r="C1440" t="b">
        <f>IF(OR(B1440&lt;'Statistic-Analysis'!$N$3,B1440&gt;'Statistic-Analysis'!$O$3),FALSE,TRUE)</f>
        <v>0</v>
      </c>
    </row>
    <row r="1441" spans="1:3">
      <c r="A1441" t="s">
        <v>8221</v>
      </c>
      <c r="B1441">
        <v>0</v>
      </c>
      <c r="C1441" t="b">
        <f>IF(OR(B1441&lt;'Statistic-Analysis'!$N$3,B1441&gt;'Statistic-Analysis'!$O$3),FALSE,TRUE)</f>
        <v>1</v>
      </c>
    </row>
    <row r="1442" spans="1:3">
      <c r="A1442" t="s">
        <v>8221</v>
      </c>
      <c r="B1442">
        <v>1</v>
      </c>
      <c r="C1442" t="b">
        <f>IF(OR(B1442&lt;'Statistic-Analysis'!$N$3,B1442&gt;'Statistic-Analysis'!$O$3),FALSE,TRUE)</f>
        <v>1</v>
      </c>
    </row>
    <row r="1443" spans="1:3">
      <c r="A1443" t="s">
        <v>8221</v>
      </c>
      <c r="B1443">
        <v>4</v>
      </c>
      <c r="C1443" t="b">
        <f>IF(OR(B1443&lt;'Statistic-Analysis'!$N$3,B1443&gt;'Statistic-Analysis'!$O$3),FALSE,TRUE)</f>
        <v>1</v>
      </c>
    </row>
    <row r="1444" spans="1:3">
      <c r="A1444" t="s">
        <v>8221</v>
      </c>
      <c r="B1444">
        <v>0</v>
      </c>
      <c r="C1444" t="b">
        <f>IF(OR(B1444&lt;'Statistic-Analysis'!$N$3,B1444&gt;'Statistic-Analysis'!$O$3),FALSE,TRUE)</f>
        <v>1</v>
      </c>
    </row>
    <row r="1445" spans="1:3">
      <c r="A1445" t="s">
        <v>8221</v>
      </c>
      <c r="B1445">
        <v>7</v>
      </c>
      <c r="C1445" t="b">
        <f>IF(OR(B1445&lt;'Statistic-Analysis'!$N$3,B1445&gt;'Statistic-Analysis'!$O$3),FALSE,TRUE)</f>
        <v>1</v>
      </c>
    </row>
    <row r="1446" spans="1:3">
      <c r="A1446" t="s">
        <v>8221</v>
      </c>
      <c r="B1446">
        <v>11</v>
      </c>
      <c r="C1446" t="b">
        <f>IF(OR(B1446&lt;'Statistic-Analysis'!$N$3,B1446&gt;'Statistic-Analysis'!$O$3),FALSE,TRUE)</f>
        <v>1</v>
      </c>
    </row>
    <row r="1447" spans="1:3">
      <c r="A1447" t="s">
        <v>8221</v>
      </c>
      <c r="B1447">
        <v>0</v>
      </c>
      <c r="C1447" t="b">
        <f>IF(OR(B1447&lt;'Statistic-Analysis'!$N$3,B1447&gt;'Statistic-Analysis'!$O$3),FALSE,TRUE)</f>
        <v>1</v>
      </c>
    </row>
    <row r="1448" spans="1:3">
      <c r="A1448" t="s">
        <v>8221</v>
      </c>
      <c r="B1448">
        <v>6</v>
      </c>
      <c r="C1448" t="b">
        <f>IF(OR(B1448&lt;'Statistic-Analysis'!$N$3,B1448&gt;'Statistic-Analysis'!$O$3),FALSE,TRUE)</f>
        <v>1</v>
      </c>
    </row>
    <row r="1449" spans="1:3">
      <c r="A1449" t="s">
        <v>8221</v>
      </c>
      <c r="B1449">
        <v>0</v>
      </c>
      <c r="C1449" t="b">
        <f>IF(OR(B1449&lt;'Statistic-Analysis'!$N$3,B1449&gt;'Statistic-Analysis'!$O$3),FALSE,TRUE)</f>
        <v>1</v>
      </c>
    </row>
    <row r="1450" spans="1:3">
      <c r="A1450" t="s">
        <v>8221</v>
      </c>
      <c r="B1450">
        <v>7</v>
      </c>
      <c r="C1450" t="b">
        <f>IF(OR(B1450&lt;'Statistic-Analysis'!$N$3,B1450&gt;'Statistic-Analysis'!$O$3),FALSE,TRUE)</f>
        <v>1</v>
      </c>
    </row>
    <row r="1451" spans="1:3">
      <c r="A1451" t="s">
        <v>8221</v>
      </c>
      <c r="B1451">
        <v>94</v>
      </c>
      <c r="C1451" t="b">
        <f>IF(OR(B1451&lt;'Statistic-Analysis'!$N$3,B1451&gt;'Statistic-Analysis'!$O$3),FALSE,TRUE)</f>
        <v>0</v>
      </c>
    </row>
    <row r="1452" spans="1:3">
      <c r="A1452" t="s">
        <v>8221</v>
      </c>
      <c r="B1452">
        <v>2</v>
      </c>
      <c r="C1452" t="b">
        <f>IF(OR(B1452&lt;'Statistic-Analysis'!$N$3,B1452&gt;'Statistic-Analysis'!$O$3),FALSE,TRUE)</f>
        <v>1</v>
      </c>
    </row>
    <row r="1453" spans="1:3">
      <c r="A1453" t="s">
        <v>8221</v>
      </c>
      <c r="B1453">
        <v>25</v>
      </c>
      <c r="C1453" t="b">
        <f>IF(OR(B1453&lt;'Statistic-Analysis'!$N$3,B1453&gt;'Statistic-Analysis'!$O$3),FALSE,TRUE)</f>
        <v>1</v>
      </c>
    </row>
    <row r="1454" spans="1:3">
      <c r="A1454" t="s">
        <v>8221</v>
      </c>
      <c r="B1454">
        <v>17</v>
      </c>
      <c r="C1454" t="b">
        <f>IF(OR(B1454&lt;'Statistic-Analysis'!$N$3,B1454&gt;'Statistic-Analysis'!$O$3),FALSE,TRUE)</f>
        <v>1</v>
      </c>
    </row>
    <row r="1455" spans="1:3">
      <c r="A1455" t="s">
        <v>8221</v>
      </c>
      <c r="B1455">
        <v>2</v>
      </c>
      <c r="C1455" t="b">
        <f>IF(OR(B1455&lt;'Statistic-Analysis'!$N$3,B1455&gt;'Statistic-Analysis'!$O$3),FALSE,TRUE)</f>
        <v>1</v>
      </c>
    </row>
    <row r="1456" spans="1:3">
      <c r="A1456" t="s">
        <v>8221</v>
      </c>
      <c r="B1456">
        <v>4</v>
      </c>
      <c r="C1456" t="b">
        <f>IF(OR(B1456&lt;'Statistic-Analysis'!$N$3,B1456&gt;'Statistic-Analysis'!$O$3),FALSE,TRUE)</f>
        <v>1</v>
      </c>
    </row>
    <row r="1457" spans="1:3">
      <c r="A1457" t="s">
        <v>8221</v>
      </c>
      <c r="B1457">
        <v>5</v>
      </c>
      <c r="C1457" t="b">
        <f>IF(OR(B1457&lt;'Statistic-Analysis'!$N$3,B1457&gt;'Statistic-Analysis'!$O$3),FALSE,TRUE)</f>
        <v>1</v>
      </c>
    </row>
    <row r="1458" spans="1:3">
      <c r="A1458" t="s">
        <v>8221</v>
      </c>
      <c r="B1458">
        <v>2</v>
      </c>
      <c r="C1458" t="b">
        <f>IF(OR(B1458&lt;'Statistic-Analysis'!$N$3,B1458&gt;'Statistic-Analysis'!$O$3),FALSE,TRUE)</f>
        <v>1</v>
      </c>
    </row>
    <row r="1459" spans="1:3">
      <c r="A1459" t="s">
        <v>8221</v>
      </c>
      <c r="B1459">
        <v>2</v>
      </c>
      <c r="C1459" t="b">
        <f>IF(OR(B1459&lt;'Statistic-Analysis'!$N$3,B1459&gt;'Statistic-Analysis'!$O$3),FALSE,TRUE)</f>
        <v>1</v>
      </c>
    </row>
    <row r="1460" spans="1:3">
      <c r="A1460" t="s">
        <v>8221</v>
      </c>
      <c r="B1460">
        <v>3</v>
      </c>
      <c r="C1460" t="b">
        <f>IF(OR(B1460&lt;'Statistic-Analysis'!$N$3,B1460&gt;'Statistic-Analysis'!$O$3),FALSE,TRUE)</f>
        <v>1</v>
      </c>
    </row>
    <row r="1461" spans="1:3">
      <c r="A1461" t="s">
        <v>8221</v>
      </c>
      <c r="B1461">
        <v>0</v>
      </c>
      <c r="C1461" t="b">
        <f>IF(OR(B1461&lt;'Statistic-Analysis'!$N$3,B1461&gt;'Statistic-Analysis'!$O$3),FALSE,TRUE)</f>
        <v>1</v>
      </c>
    </row>
    <row r="1462" spans="1:3">
      <c r="A1462" t="s">
        <v>8221</v>
      </c>
      <c r="B1462">
        <v>4</v>
      </c>
      <c r="C1462" t="b">
        <f>IF(OR(B1462&lt;'Statistic-Analysis'!$N$3,B1462&gt;'Statistic-Analysis'!$O$3),FALSE,TRUE)</f>
        <v>1</v>
      </c>
    </row>
    <row r="1463" spans="1:3">
      <c r="A1463" t="s">
        <v>8221</v>
      </c>
      <c r="B1463">
        <v>1</v>
      </c>
      <c r="C1463" t="b">
        <f>IF(OR(B1463&lt;'Statistic-Analysis'!$N$3,B1463&gt;'Statistic-Analysis'!$O$3),FALSE,TRUE)</f>
        <v>1</v>
      </c>
    </row>
    <row r="1464" spans="1:3">
      <c r="A1464" t="s">
        <v>8221</v>
      </c>
      <c r="B1464">
        <v>12</v>
      </c>
      <c r="C1464" t="b">
        <f>IF(OR(B1464&lt;'Statistic-Analysis'!$N$3,B1464&gt;'Statistic-Analysis'!$O$3),FALSE,TRUE)</f>
        <v>1</v>
      </c>
    </row>
    <row r="1465" spans="1:3">
      <c r="A1465" t="s">
        <v>8221</v>
      </c>
      <c r="B1465">
        <v>4</v>
      </c>
      <c r="C1465" t="b">
        <f>IF(OR(B1465&lt;'Statistic-Analysis'!$N$3,B1465&gt;'Statistic-Analysis'!$O$3),FALSE,TRUE)</f>
        <v>1</v>
      </c>
    </row>
    <row r="1466" spans="1:3">
      <c r="A1466" t="s">
        <v>8221</v>
      </c>
      <c r="B1466">
        <v>91</v>
      </c>
      <c r="C1466" t="b">
        <f>IF(OR(B1466&lt;'Statistic-Analysis'!$N$3,B1466&gt;'Statistic-Analysis'!$O$3),FALSE,TRUE)</f>
        <v>0</v>
      </c>
    </row>
    <row r="1467" spans="1:3">
      <c r="A1467" t="s">
        <v>8221</v>
      </c>
      <c r="B1467">
        <v>1</v>
      </c>
      <c r="C1467" t="b">
        <f>IF(OR(B1467&lt;'Statistic-Analysis'!$N$3,B1467&gt;'Statistic-Analysis'!$O$3),FALSE,TRUE)</f>
        <v>1</v>
      </c>
    </row>
    <row r="1468" spans="1:3">
      <c r="A1468" t="s">
        <v>8221</v>
      </c>
      <c r="B1468">
        <v>1</v>
      </c>
      <c r="C1468" t="b">
        <f>IF(OR(B1468&lt;'Statistic-Analysis'!$N$3,B1468&gt;'Statistic-Analysis'!$O$3),FALSE,TRUE)</f>
        <v>1</v>
      </c>
    </row>
    <row r="1469" spans="1:3">
      <c r="A1469" t="s">
        <v>8221</v>
      </c>
      <c r="B1469">
        <v>0</v>
      </c>
      <c r="C1469" t="b">
        <f>IF(OR(B1469&lt;'Statistic-Analysis'!$N$3,B1469&gt;'Statistic-Analysis'!$O$3),FALSE,TRUE)</f>
        <v>1</v>
      </c>
    </row>
    <row r="1470" spans="1:3">
      <c r="A1470" t="s">
        <v>8221</v>
      </c>
      <c r="B1470">
        <v>13</v>
      </c>
      <c r="C1470" t="b">
        <f>IF(OR(B1470&lt;'Statistic-Analysis'!$N$3,B1470&gt;'Statistic-Analysis'!$O$3),FALSE,TRUE)</f>
        <v>1</v>
      </c>
    </row>
    <row r="1471" spans="1:3">
      <c r="A1471" t="s">
        <v>8221</v>
      </c>
      <c r="B1471">
        <v>2</v>
      </c>
      <c r="C1471" t="b">
        <f>IF(OR(B1471&lt;'Statistic-Analysis'!$N$3,B1471&gt;'Statistic-Analysis'!$O$3),FALSE,TRUE)</f>
        <v>1</v>
      </c>
    </row>
    <row r="1472" spans="1:3">
      <c r="A1472" t="s">
        <v>8221</v>
      </c>
      <c r="B1472">
        <v>0</v>
      </c>
      <c r="C1472" t="b">
        <f>IF(OR(B1472&lt;'Statistic-Analysis'!$N$3,B1472&gt;'Statistic-Analysis'!$O$3),FALSE,TRUE)</f>
        <v>1</v>
      </c>
    </row>
    <row r="1473" spans="1:3">
      <c r="A1473" t="s">
        <v>8221</v>
      </c>
      <c r="B1473">
        <v>21</v>
      </c>
      <c r="C1473" t="b">
        <f>IF(OR(B1473&lt;'Statistic-Analysis'!$N$3,B1473&gt;'Statistic-Analysis'!$O$3),FALSE,TRUE)</f>
        <v>1</v>
      </c>
    </row>
    <row r="1474" spans="1:3">
      <c r="A1474" t="s">
        <v>8221</v>
      </c>
      <c r="B1474">
        <v>9</v>
      </c>
      <c r="C1474" t="b">
        <f>IF(OR(B1474&lt;'Statistic-Analysis'!$N$3,B1474&gt;'Statistic-Analysis'!$O$3),FALSE,TRUE)</f>
        <v>1</v>
      </c>
    </row>
    <row r="1475" spans="1:3">
      <c r="A1475" t="s">
        <v>8221</v>
      </c>
      <c r="B1475">
        <v>6</v>
      </c>
      <c r="C1475" t="b">
        <f>IF(OR(B1475&lt;'Statistic-Analysis'!$N$3,B1475&gt;'Statistic-Analysis'!$O$3),FALSE,TRUE)</f>
        <v>1</v>
      </c>
    </row>
    <row r="1476" spans="1:3">
      <c r="A1476" t="s">
        <v>8221</v>
      </c>
      <c r="B1476">
        <v>4</v>
      </c>
      <c r="C1476" t="b">
        <f>IF(OR(B1476&lt;'Statistic-Analysis'!$N$3,B1476&gt;'Statistic-Analysis'!$O$3),FALSE,TRUE)</f>
        <v>1</v>
      </c>
    </row>
    <row r="1477" spans="1:3">
      <c r="A1477" t="s">
        <v>8221</v>
      </c>
      <c r="B1477">
        <v>7</v>
      </c>
      <c r="C1477" t="b">
        <f>IF(OR(B1477&lt;'Statistic-Analysis'!$N$3,B1477&gt;'Statistic-Analysis'!$O$3),FALSE,TRUE)</f>
        <v>1</v>
      </c>
    </row>
    <row r="1478" spans="1:3">
      <c r="A1478" t="s">
        <v>8221</v>
      </c>
      <c r="B1478">
        <v>5</v>
      </c>
      <c r="C1478" t="b">
        <f>IF(OR(B1478&lt;'Statistic-Analysis'!$N$3,B1478&gt;'Statistic-Analysis'!$O$3),FALSE,TRUE)</f>
        <v>1</v>
      </c>
    </row>
    <row r="1479" spans="1:3">
      <c r="A1479" t="s">
        <v>8221</v>
      </c>
      <c r="B1479">
        <v>0</v>
      </c>
      <c r="C1479" t="b">
        <f>IF(OR(B1479&lt;'Statistic-Analysis'!$N$3,B1479&gt;'Statistic-Analysis'!$O$3),FALSE,TRUE)</f>
        <v>1</v>
      </c>
    </row>
    <row r="1480" spans="1:3">
      <c r="A1480" t="s">
        <v>8221</v>
      </c>
      <c r="B1480">
        <v>3</v>
      </c>
      <c r="C1480" t="b">
        <f>IF(OR(B1480&lt;'Statistic-Analysis'!$N$3,B1480&gt;'Statistic-Analysis'!$O$3),FALSE,TRUE)</f>
        <v>1</v>
      </c>
    </row>
    <row r="1481" spans="1:3">
      <c r="A1481" t="s">
        <v>8221</v>
      </c>
      <c r="B1481">
        <v>9</v>
      </c>
      <c r="C1481" t="b">
        <f>IF(OR(B1481&lt;'Statistic-Analysis'!$N$3,B1481&gt;'Statistic-Analysis'!$O$3),FALSE,TRUE)</f>
        <v>1</v>
      </c>
    </row>
    <row r="1482" spans="1:3">
      <c r="A1482" t="s">
        <v>8221</v>
      </c>
      <c r="B1482">
        <v>6</v>
      </c>
      <c r="C1482" t="b">
        <f>IF(OR(B1482&lt;'Statistic-Analysis'!$N$3,B1482&gt;'Statistic-Analysis'!$O$3),FALSE,TRUE)</f>
        <v>1</v>
      </c>
    </row>
    <row r="1483" spans="1:3">
      <c r="A1483" t="s">
        <v>8221</v>
      </c>
      <c r="B1483">
        <v>4</v>
      </c>
      <c r="C1483" t="b">
        <f>IF(OR(B1483&lt;'Statistic-Analysis'!$N$3,B1483&gt;'Statistic-Analysis'!$O$3),FALSE,TRUE)</f>
        <v>1</v>
      </c>
    </row>
    <row r="1484" spans="1:3">
      <c r="A1484" t="s">
        <v>8221</v>
      </c>
      <c r="B1484">
        <v>1</v>
      </c>
      <c r="C1484" t="b">
        <f>IF(OR(B1484&lt;'Statistic-Analysis'!$N$3,B1484&gt;'Statistic-Analysis'!$O$3),FALSE,TRUE)</f>
        <v>1</v>
      </c>
    </row>
    <row r="1485" spans="1:3">
      <c r="A1485" t="s">
        <v>8221</v>
      </c>
      <c r="B1485">
        <v>17</v>
      </c>
      <c r="C1485" t="b">
        <f>IF(OR(B1485&lt;'Statistic-Analysis'!$N$3,B1485&gt;'Statistic-Analysis'!$O$3),FALSE,TRUE)</f>
        <v>1</v>
      </c>
    </row>
    <row r="1486" spans="1:3">
      <c r="A1486" t="s">
        <v>8221</v>
      </c>
      <c r="B1486">
        <v>1</v>
      </c>
      <c r="C1486" t="b">
        <f>IF(OR(B1486&lt;'Statistic-Analysis'!$N$3,B1486&gt;'Statistic-Analysis'!$O$3),FALSE,TRUE)</f>
        <v>1</v>
      </c>
    </row>
    <row r="1487" spans="1:3">
      <c r="A1487" t="s">
        <v>8221</v>
      </c>
      <c r="B1487">
        <v>13</v>
      </c>
      <c r="C1487" t="b">
        <f>IF(OR(B1487&lt;'Statistic-Analysis'!$N$3,B1487&gt;'Statistic-Analysis'!$O$3),FALSE,TRUE)</f>
        <v>1</v>
      </c>
    </row>
    <row r="1488" spans="1:3">
      <c r="A1488" t="s">
        <v>8221</v>
      </c>
      <c r="B1488">
        <v>6</v>
      </c>
      <c r="C1488" t="b">
        <f>IF(OR(B1488&lt;'Statistic-Analysis'!$N$3,B1488&gt;'Statistic-Analysis'!$O$3),FALSE,TRUE)</f>
        <v>1</v>
      </c>
    </row>
    <row r="1489" spans="1:3">
      <c r="A1489" t="s">
        <v>8221</v>
      </c>
      <c r="B1489">
        <v>0</v>
      </c>
      <c r="C1489" t="b">
        <f>IF(OR(B1489&lt;'Statistic-Analysis'!$N$3,B1489&gt;'Statistic-Analysis'!$O$3),FALSE,TRUE)</f>
        <v>1</v>
      </c>
    </row>
    <row r="1490" spans="1:3">
      <c r="A1490" t="s">
        <v>8221</v>
      </c>
      <c r="B1490">
        <v>2</v>
      </c>
      <c r="C1490" t="b">
        <f>IF(OR(B1490&lt;'Statistic-Analysis'!$N$3,B1490&gt;'Statistic-Analysis'!$O$3),FALSE,TRUE)</f>
        <v>1</v>
      </c>
    </row>
    <row r="1491" spans="1:3">
      <c r="A1491" t="s">
        <v>8221</v>
      </c>
      <c r="B1491">
        <v>2</v>
      </c>
      <c r="C1491" t="b">
        <f>IF(OR(B1491&lt;'Statistic-Analysis'!$N$3,B1491&gt;'Statistic-Analysis'!$O$3),FALSE,TRUE)</f>
        <v>1</v>
      </c>
    </row>
    <row r="1492" spans="1:3">
      <c r="A1492" t="s">
        <v>8221</v>
      </c>
      <c r="B1492">
        <v>21</v>
      </c>
      <c r="C1492" t="b">
        <f>IF(OR(B1492&lt;'Statistic-Analysis'!$N$3,B1492&gt;'Statistic-Analysis'!$O$3),FALSE,TRUE)</f>
        <v>1</v>
      </c>
    </row>
    <row r="1493" spans="1:3">
      <c r="A1493" t="s">
        <v>8221</v>
      </c>
      <c r="B1493">
        <v>13</v>
      </c>
      <c r="C1493" t="b">
        <f>IF(OR(B1493&lt;'Statistic-Analysis'!$N$3,B1493&gt;'Statistic-Analysis'!$O$3),FALSE,TRUE)</f>
        <v>1</v>
      </c>
    </row>
    <row r="1494" spans="1:3">
      <c r="A1494" t="s">
        <v>8221</v>
      </c>
      <c r="B1494">
        <v>0</v>
      </c>
      <c r="C1494" t="b">
        <f>IF(OR(B1494&lt;'Statistic-Analysis'!$N$3,B1494&gt;'Statistic-Analysis'!$O$3),FALSE,TRUE)</f>
        <v>1</v>
      </c>
    </row>
    <row r="1495" spans="1:3">
      <c r="A1495" t="s">
        <v>8221</v>
      </c>
      <c r="B1495">
        <v>6</v>
      </c>
      <c r="C1495" t="b">
        <f>IF(OR(B1495&lt;'Statistic-Analysis'!$N$3,B1495&gt;'Statistic-Analysis'!$O$3),FALSE,TRUE)</f>
        <v>1</v>
      </c>
    </row>
    <row r="1496" spans="1:3">
      <c r="A1496" t="s">
        <v>8221</v>
      </c>
      <c r="B1496">
        <v>0</v>
      </c>
      <c r="C1496" t="b">
        <f>IF(OR(B1496&lt;'Statistic-Analysis'!$N$3,B1496&gt;'Statistic-Analysis'!$O$3),FALSE,TRUE)</f>
        <v>1</v>
      </c>
    </row>
    <row r="1497" spans="1:3">
      <c r="A1497" t="s">
        <v>8221</v>
      </c>
      <c r="B1497">
        <v>1</v>
      </c>
      <c r="C1497" t="b">
        <f>IF(OR(B1497&lt;'Statistic-Analysis'!$N$3,B1497&gt;'Statistic-Analysis'!$O$3),FALSE,TRUE)</f>
        <v>1</v>
      </c>
    </row>
    <row r="1498" spans="1:3">
      <c r="A1498" t="s">
        <v>8221</v>
      </c>
      <c r="B1498">
        <v>0</v>
      </c>
      <c r="C1498" t="b">
        <f>IF(OR(B1498&lt;'Statistic-Analysis'!$N$3,B1498&gt;'Statistic-Analysis'!$O$3),FALSE,TRUE)</f>
        <v>1</v>
      </c>
    </row>
    <row r="1499" spans="1:3">
      <c r="A1499" t="s">
        <v>8221</v>
      </c>
      <c r="B1499">
        <v>12</v>
      </c>
      <c r="C1499" t="b">
        <f>IF(OR(B1499&lt;'Statistic-Analysis'!$N$3,B1499&gt;'Statistic-Analysis'!$O$3),FALSE,TRUE)</f>
        <v>1</v>
      </c>
    </row>
    <row r="1500" spans="1:3">
      <c r="A1500" t="s">
        <v>8221</v>
      </c>
      <c r="B1500">
        <v>2</v>
      </c>
      <c r="C1500" t="b">
        <f>IF(OR(B1500&lt;'Statistic-Analysis'!$N$3,B1500&gt;'Statistic-Analysis'!$O$3),FALSE,TRUE)</f>
        <v>1</v>
      </c>
    </row>
    <row r="1501" spans="1:3">
      <c r="A1501" t="s">
        <v>8221</v>
      </c>
      <c r="B1501">
        <v>6</v>
      </c>
      <c r="C1501" t="b">
        <f>IF(OR(B1501&lt;'Statistic-Analysis'!$N$3,B1501&gt;'Statistic-Analysis'!$O$3),FALSE,TRUE)</f>
        <v>1</v>
      </c>
    </row>
    <row r="1502" spans="1:3">
      <c r="A1502" t="s">
        <v>8221</v>
      </c>
      <c r="B1502">
        <v>1</v>
      </c>
      <c r="C1502" t="b">
        <f>IF(OR(B1502&lt;'Statistic-Analysis'!$N$3,B1502&gt;'Statistic-Analysis'!$O$3),FALSE,TRUE)</f>
        <v>1</v>
      </c>
    </row>
    <row r="1503" spans="1:3">
      <c r="A1503" t="s">
        <v>8221</v>
      </c>
      <c r="B1503">
        <v>1</v>
      </c>
      <c r="C1503" t="b">
        <f>IF(OR(B1503&lt;'Statistic-Analysis'!$N$3,B1503&gt;'Statistic-Analysis'!$O$3),FALSE,TRUE)</f>
        <v>1</v>
      </c>
    </row>
    <row r="1504" spans="1:3">
      <c r="A1504" t="s">
        <v>8221</v>
      </c>
      <c r="B1504">
        <v>5</v>
      </c>
      <c r="C1504" t="b">
        <f>IF(OR(B1504&lt;'Statistic-Analysis'!$N$3,B1504&gt;'Statistic-Analysis'!$O$3),FALSE,TRUE)</f>
        <v>1</v>
      </c>
    </row>
    <row r="1505" spans="1:3">
      <c r="A1505" t="s">
        <v>8221</v>
      </c>
      <c r="B1505">
        <v>0</v>
      </c>
      <c r="C1505" t="b">
        <f>IF(OR(B1505&lt;'Statistic-Analysis'!$N$3,B1505&gt;'Statistic-Analysis'!$O$3),FALSE,TRUE)</f>
        <v>1</v>
      </c>
    </row>
    <row r="1506" spans="1:3">
      <c r="A1506" t="s">
        <v>8221</v>
      </c>
      <c r="B1506">
        <v>3</v>
      </c>
      <c r="C1506" t="b">
        <f>IF(OR(B1506&lt;'Statistic-Analysis'!$N$3,B1506&gt;'Statistic-Analysis'!$O$3),FALSE,TRUE)</f>
        <v>1</v>
      </c>
    </row>
    <row r="1507" spans="1:3">
      <c r="A1507" t="s">
        <v>8221</v>
      </c>
      <c r="B1507">
        <v>8</v>
      </c>
      <c r="C1507" t="b">
        <f>IF(OR(B1507&lt;'Statistic-Analysis'!$N$3,B1507&gt;'Statistic-Analysis'!$O$3),FALSE,TRUE)</f>
        <v>1</v>
      </c>
    </row>
    <row r="1508" spans="1:3">
      <c r="A1508" t="s">
        <v>8221</v>
      </c>
      <c r="B1508">
        <v>3</v>
      </c>
      <c r="C1508" t="b">
        <f>IF(OR(B1508&lt;'Statistic-Analysis'!$N$3,B1508&gt;'Statistic-Analysis'!$O$3),FALSE,TRUE)</f>
        <v>1</v>
      </c>
    </row>
    <row r="1509" spans="1:3">
      <c r="A1509" t="s">
        <v>8221</v>
      </c>
      <c r="B1509">
        <v>8</v>
      </c>
      <c r="C1509" t="b">
        <f>IF(OR(B1509&lt;'Statistic-Analysis'!$N$3,B1509&gt;'Statistic-Analysis'!$O$3),FALSE,TRUE)</f>
        <v>1</v>
      </c>
    </row>
    <row r="1510" spans="1:3">
      <c r="A1510" t="s">
        <v>8221</v>
      </c>
      <c r="B1510">
        <v>1</v>
      </c>
      <c r="C1510" t="b">
        <f>IF(OR(B1510&lt;'Statistic-Analysis'!$N$3,B1510&gt;'Statistic-Analysis'!$O$3),FALSE,TRUE)</f>
        <v>1</v>
      </c>
    </row>
    <row r="1511" spans="1:3">
      <c r="A1511" t="s">
        <v>8221</v>
      </c>
      <c r="B1511">
        <v>4</v>
      </c>
      <c r="C1511" t="b">
        <f>IF(OR(B1511&lt;'Statistic-Analysis'!$N$3,B1511&gt;'Statistic-Analysis'!$O$3),FALSE,TRUE)</f>
        <v>1</v>
      </c>
    </row>
    <row r="1512" spans="1:3">
      <c r="A1512" t="s">
        <v>8221</v>
      </c>
      <c r="B1512">
        <v>8</v>
      </c>
      <c r="C1512" t="b">
        <f>IF(OR(B1512&lt;'Statistic-Analysis'!$N$3,B1512&gt;'Statistic-Analysis'!$O$3),FALSE,TRUE)</f>
        <v>1</v>
      </c>
    </row>
    <row r="1513" spans="1:3">
      <c r="A1513" t="s">
        <v>8221</v>
      </c>
      <c r="B1513">
        <v>1</v>
      </c>
      <c r="C1513" t="b">
        <f>IF(OR(B1513&lt;'Statistic-Analysis'!$N$3,B1513&gt;'Statistic-Analysis'!$O$3),FALSE,TRUE)</f>
        <v>1</v>
      </c>
    </row>
    <row r="1514" spans="1:3">
      <c r="A1514" t="s">
        <v>8221</v>
      </c>
      <c r="B1514">
        <v>5</v>
      </c>
      <c r="C1514" t="b">
        <f>IF(OR(B1514&lt;'Statistic-Analysis'!$N$3,B1514&gt;'Statistic-Analysis'!$O$3),FALSE,TRUE)</f>
        <v>1</v>
      </c>
    </row>
    <row r="1515" spans="1:3">
      <c r="A1515" t="s">
        <v>8221</v>
      </c>
      <c r="B1515">
        <v>0</v>
      </c>
      <c r="C1515" t="b">
        <f>IF(OR(B1515&lt;'Statistic-Analysis'!$N$3,B1515&gt;'Statistic-Analysis'!$O$3),FALSE,TRUE)</f>
        <v>1</v>
      </c>
    </row>
    <row r="1516" spans="1:3">
      <c r="A1516" t="s">
        <v>8221</v>
      </c>
      <c r="B1516">
        <v>0</v>
      </c>
      <c r="C1516" t="b">
        <f>IF(OR(B1516&lt;'Statistic-Analysis'!$N$3,B1516&gt;'Statistic-Analysis'!$O$3),FALSE,TRUE)</f>
        <v>1</v>
      </c>
    </row>
    <row r="1517" spans="1:3">
      <c r="A1517" t="s">
        <v>8221</v>
      </c>
      <c r="B1517">
        <v>1</v>
      </c>
      <c r="C1517" t="b">
        <f>IF(OR(B1517&lt;'Statistic-Analysis'!$N$3,B1517&gt;'Statistic-Analysis'!$O$3),FALSE,TRUE)</f>
        <v>1</v>
      </c>
    </row>
    <row r="1518" spans="1:3">
      <c r="A1518" t="s">
        <v>8221</v>
      </c>
      <c r="B1518">
        <v>0</v>
      </c>
      <c r="C1518" t="b">
        <f>IF(OR(B1518&lt;'Statistic-Analysis'!$N$3,B1518&gt;'Statistic-Analysis'!$O$3),FALSE,TRUE)</f>
        <v>1</v>
      </c>
    </row>
    <row r="1519" spans="1:3">
      <c r="A1519" t="s">
        <v>8221</v>
      </c>
      <c r="B1519">
        <v>0</v>
      </c>
      <c r="C1519" t="b">
        <f>IF(OR(B1519&lt;'Statistic-Analysis'!$N$3,B1519&gt;'Statistic-Analysis'!$O$3),FALSE,TRUE)</f>
        <v>1</v>
      </c>
    </row>
    <row r="1520" spans="1:3">
      <c r="A1520" t="s">
        <v>8221</v>
      </c>
      <c r="B1520">
        <v>6</v>
      </c>
      <c r="C1520" t="b">
        <f>IF(OR(B1520&lt;'Statistic-Analysis'!$N$3,B1520&gt;'Statistic-Analysis'!$O$3),FALSE,TRUE)</f>
        <v>1</v>
      </c>
    </row>
    <row r="1521" spans="1:3">
      <c r="A1521" t="s">
        <v>8221</v>
      </c>
      <c r="B1521">
        <v>6</v>
      </c>
      <c r="C1521" t="b">
        <f>IF(OR(B1521&lt;'Statistic-Analysis'!$N$3,B1521&gt;'Statistic-Analysis'!$O$3),FALSE,TRUE)</f>
        <v>1</v>
      </c>
    </row>
    <row r="1522" spans="1:3">
      <c r="A1522" t="s">
        <v>8221</v>
      </c>
      <c r="B1522">
        <v>14</v>
      </c>
      <c r="C1522" t="b">
        <f>IF(OR(B1522&lt;'Statistic-Analysis'!$N$3,B1522&gt;'Statistic-Analysis'!$O$3),FALSE,TRUE)</f>
        <v>1</v>
      </c>
    </row>
    <row r="1523" spans="1:3">
      <c r="A1523" t="s">
        <v>8221</v>
      </c>
      <c r="B1523">
        <v>6</v>
      </c>
      <c r="C1523" t="b">
        <f>IF(OR(B1523&lt;'Statistic-Analysis'!$N$3,B1523&gt;'Statistic-Analysis'!$O$3),FALSE,TRUE)</f>
        <v>1</v>
      </c>
    </row>
    <row r="1524" spans="1:3">
      <c r="A1524" t="s">
        <v>8221</v>
      </c>
      <c r="B1524">
        <v>33</v>
      </c>
      <c r="C1524" t="b">
        <f>IF(OR(B1524&lt;'Statistic-Analysis'!$N$3,B1524&gt;'Statistic-Analysis'!$O$3),FALSE,TRUE)</f>
        <v>0</v>
      </c>
    </row>
    <row r="1525" spans="1:3">
      <c r="A1525" t="s">
        <v>8221</v>
      </c>
      <c r="B1525">
        <v>4</v>
      </c>
      <c r="C1525" t="b">
        <f>IF(OR(B1525&lt;'Statistic-Analysis'!$N$3,B1525&gt;'Statistic-Analysis'!$O$3),FALSE,TRUE)</f>
        <v>1</v>
      </c>
    </row>
    <row r="1526" spans="1:3">
      <c r="A1526" t="s">
        <v>8221</v>
      </c>
      <c r="B1526">
        <v>1</v>
      </c>
      <c r="C1526" t="b">
        <f>IF(OR(B1526&lt;'Statistic-Analysis'!$N$3,B1526&gt;'Statistic-Analysis'!$O$3),FALSE,TRUE)</f>
        <v>1</v>
      </c>
    </row>
    <row r="1527" spans="1:3">
      <c r="A1527" t="s">
        <v>8221</v>
      </c>
      <c r="B1527">
        <v>0</v>
      </c>
      <c r="C1527" t="b">
        <f>IF(OR(B1527&lt;'Statistic-Analysis'!$N$3,B1527&gt;'Statistic-Analysis'!$O$3),FALSE,TRUE)</f>
        <v>1</v>
      </c>
    </row>
    <row r="1528" spans="1:3">
      <c r="A1528" t="s">
        <v>8221</v>
      </c>
      <c r="B1528">
        <v>6</v>
      </c>
      <c r="C1528" t="b">
        <f>IF(OR(B1528&lt;'Statistic-Analysis'!$N$3,B1528&gt;'Statistic-Analysis'!$O$3),FALSE,TRUE)</f>
        <v>1</v>
      </c>
    </row>
    <row r="1529" spans="1:3">
      <c r="A1529" t="s">
        <v>8221</v>
      </c>
      <c r="B1529">
        <v>6</v>
      </c>
      <c r="C1529" t="b">
        <f>IF(OR(B1529&lt;'Statistic-Analysis'!$N$3,B1529&gt;'Statistic-Analysis'!$O$3),FALSE,TRUE)</f>
        <v>1</v>
      </c>
    </row>
    <row r="1530" spans="1:3">
      <c r="A1530" t="s">
        <v>8221</v>
      </c>
      <c r="B1530">
        <v>1</v>
      </c>
      <c r="C1530" t="b">
        <f>IF(OR(B1530&lt;'Statistic-Analysis'!$N$3,B1530&gt;'Statistic-Analysis'!$O$3),FALSE,TRUE)</f>
        <v>1</v>
      </c>
    </row>
    <row r="1531" spans="1:3">
      <c r="A1531" t="s">
        <v>8221</v>
      </c>
      <c r="B1531">
        <v>3</v>
      </c>
      <c r="C1531" t="b">
        <f>IF(OR(B1531&lt;'Statistic-Analysis'!$N$3,B1531&gt;'Statistic-Analysis'!$O$3),FALSE,TRUE)</f>
        <v>1</v>
      </c>
    </row>
  </sheetData>
  <conditionalFormatting sqref="A2:A1531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successful">
      <formula>NOT(ISERROR(SEARCH("successful",A2)))</formula>
    </cfRule>
    <cfRule type="containsText" dxfId="0" priority="4" operator="containsText" text="fail">
      <formula>NOT(ISERROR(SEARCH("fail",A2)))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State-Category</vt:lpstr>
      <vt:lpstr>State-SubCategory</vt:lpstr>
      <vt:lpstr>State-Time</vt:lpstr>
      <vt:lpstr>Category-Trend</vt:lpstr>
      <vt:lpstr>State-Country</vt:lpstr>
      <vt:lpstr>Backer-Category</vt:lpstr>
      <vt:lpstr>Outcomes</vt:lpstr>
      <vt:lpstr>Statistic-Analysis</vt:lpstr>
      <vt:lpstr>Success</vt:lpstr>
      <vt:lpstr>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Atcharaporn Boonruang</cp:lastModifiedBy>
  <dcterms:created xsi:type="dcterms:W3CDTF">2017-04-20T15:17:24Z</dcterms:created>
  <dcterms:modified xsi:type="dcterms:W3CDTF">2020-09-09T14:49:48Z</dcterms:modified>
</cp:coreProperties>
</file>